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B  SALUD CON ATENCIÓN DIGNA, PRIORITARIA Y DE CALIDAD\"/>
    </mc:Choice>
  </mc:AlternateContent>
  <bookViews>
    <workbookView xWindow="0" yWindow="18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94" i="6" l="1"/>
  <c r="AF94" i="6"/>
  <c r="AD94" i="6"/>
  <c r="AB94" i="6"/>
  <c r="Z94" i="6"/>
  <c r="X94" i="6"/>
  <c r="V94" i="6"/>
  <c r="T94" i="6"/>
  <c r="R94" i="6"/>
  <c r="AH85" i="6"/>
  <c r="AF85" i="6"/>
  <c r="AD85" i="6"/>
  <c r="AB85" i="6"/>
  <c r="Z85" i="6"/>
  <c r="X85" i="6"/>
  <c r="V85" i="6"/>
  <c r="T85" i="6"/>
  <c r="R85" i="6"/>
  <c r="AH76" i="6"/>
  <c r="AF76" i="6"/>
  <c r="AD76" i="6"/>
  <c r="AB76" i="6"/>
  <c r="Z76" i="6"/>
  <c r="X76" i="6"/>
  <c r="V76" i="6"/>
  <c r="T76" i="6"/>
  <c r="R76" i="6"/>
  <c r="AH67" i="6"/>
  <c r="AF67" i="6"/>
  <c r="AD67" i="6"/>
  <c r="AB67" i="6"/>
  <c r="Z67" i="6"/>
  <c r="X67" i="6"/>
  <c r="V67" i="6"/>
  <c r="T67" i="6"/>
  <c r="R67" i="6"/>
  <c r="AH58" i="6"/>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U100" i="6" l="1"/>
  <c r="AR100" i="6"/>
  <c r="AK100" i="6"/>
  <c r="AK101" i="6" l="1"/>
  <c r="AK99" i="6"/>
  <c r="AK98" i="6"/>
  <c r="AK97" i="6"/>
  <c r="AK96" i="6"/>
  <c r="AK95" i="6"/>
  <c r="AK94" i="6"/>
  <c r="AJ94" i="6"/>
  <c r="AK90" i="6"/>
  <c r="AK89" i="6"/>
  <c r="AK88" i="6"/>
  <c r="AK87" i="6"/>
  <c r="AK86" i="6"/>
  <c r="AK85" i="6"/>
  <c r="AJ85" i="6"/>
  <c r="AK81" i="6"/>
  <c r="AK80" i="6"/>
  <c r="AK79" i="6"/>
  <c r="AK78" i="6"/>
  <c r="AK77" i="6"/>
  <c r="AK76" i="6"/>
  <c r="AJ76" i="6"/>
  <c r="AK72" i="6"/>
  <c r="AK71" i="6"/>
  <c r="AK70" i="6"/>
  <c r="AK69" i="6"/>
  <c r="AK68" i="6"/>
  <c r="AK67" i="6"/>
  <c r="AJ67" i="6"/>
  <c r="AK63" i="6"/>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93" i="6"/>
  <c r="AH93" i="6"/>
  <c r="AI84" i="6"/>
  <c r="AH84" i="6"/>
  <c r="AI75" i="6"/>
  <c r="AH75" i="6"/>
  <c r="AI66" i="6"/>
  <c r="AH66" i="6"/>
  <c r="AI57" i="6"/>
  <c r="AH57" i="6"/>
  <c r="AI48" i="6"/>
  <c r="AH48" i="6"/>
  <c r="AI39" i="6"/>
  <c r="AH39" i="6"/>
  <c r="AI30" i="6"/>
  <c r="AH30" i="6"/>
  <c r="AI21" i="6"/>
  <c r="AH21" i="6"/>
  <c r="AI12" i="6"/>
  <c r="AH12" i="6"/>
  <c r="AH9" i="6" l="1"/>
  <c r="AI9" i="6"/>
  <c r="AU99" i="6"/>
  <c r="AR99" i="6"/>
  <c r="K5" i="10" l="1"/>
  <c r="H5" i="10"/>
  <c r="AU200" i="6" l="1"/>
  <c r="AR200" i="6"/>
  <c r="AK200" i="6"/>
  <c r="AU199" i="6"/>
  <c r="AR199" i="6"/>
  <c r="AK199" i="6"/>
  <c r="AU198" i="6"/>
  <c r="AR198" i="6"/>
  <c r="AK198" i="6"/>
  <c r="AU197" i="6"/>
  <c r="AR197" i="6"/>
  <c r="AK197" i="6"/>
  <c r="AU196" i="6"/>
  <c r="AR196" i="6"/>
  <c r="AK196" i="6"/>
  <c r="AU195" i="6"/>
  <c r="AR195" i="6"/>
  <c r="AK195" i="6"/>
  <c r="AJ195" i="6"/>
  <c r="AJ194" i="6" s="1"/>
  <c r="I195" i="6"/>
  <c r="H195" i="6"/>
  <c r="G195" i="6"/>
  <c r="F195" i="6"/>
  <c r="E195" i="6"/>
  <c r="AZ194" i="6"/>
  <c r="AY194" i="6"/>
  <c r="AX194" i="6"/>
  <c r="AW194" i="6"/>
  <c r="AV194" i="6"/>
  <c r="AT194" i="6"/>
  <c r="AS194" i="6"/>
  <c r="AQ194" i="6"/>
  <c r="AP194" i="6"/>
  <c r="AO194" i="6"/>
  <c r="AN194" i="6"/>
  <c r="AM194" i="6"/>
  <c r="AL194" i="6"/>
  <c r="AG194" i="6"/>
  <c r="AF194" i="6"/>
  <c r="AE194" i="6"/>
  <c r="AD194" i="6"/>
  <c r="AC194" i="6"/>
  <c r="AB194" i="6"/>
  <c r="AA194" i="6"/>
  <c r="Z194" i="6"/>
  <c r="Y194" i="6"/>
  <c r="X194" i="6"/>
  <c r="W194" i="6"/>
  <c r="V194" i="6"/>
  <c r="U194" i="6"/>
  <c r="T194" i="6"/>
  <c r="S194" i="6"/>
  <c r="R194" i="6"/>
  <c r="J194" i="6"/>
  <c r="AU191" i="6"/>
  <c r="AR191" i="6"/>
  <c r="AK191" i="6"/>
  <c r="AU190" i="6"/>
  <c r="AR190" i="6"/>
  <c r="AK190" i="6"/>
  <c r="AU189" i="6"/>
  <c r="AR189" i="6"/>
  <c r="AK189" i="6"/>
  <c r="AU188" i="6"/>
  <c r="AR188" i="6"/>
  <c r="AK188" i="6"/>
  <c r="AU187" i="6"/>
  <c r="AR187" i="6"/>
  <c r="AK187" i="6"/>
  <c r="AU186" i="6"/>
  <c r="AR186" i="6"/>
  <c r="AK186" i="6"/>
  <c r="AJ186" i="6"/>
  <c r="I186" i="6"/>
  <c r="H186" i="6"/>
  <c r="G186" i="6"/>
  <c r="F186" i="6"/>
  <c r="E186" i="6"/>
  <c r="AZ185" i="6"/>
  <c r="AY185" i="6"/>
  <c r="AX185" i="6"/>
  <c r="AW185" i="6"/>
  <c r="AV185" i="6"/>
  <c r="AT185" i="6"/>
  <c r="AS185" i="6"/>
  <c r="AQ185" i="6"/>
  <c r="AP185" i="6"/>
  <c r="AO185" i="6"/>
  <c r="AN185" i="6"/>
  <c r="AM185" i="6"/>
  <c r="AL185" i="6"/>
  <c r="AJ185" i="6"/>
  <c r="AG185" i="6"/>
  <c r="AF185" i="6"/>
  <c r="AE185" i="6"/>
  <c r="AD185" i="6"/>
  <c r="AC185" i="6"/>
  <c r="AB185" i="6"/>
  <c r="AA185" i="6"/>
  <c r="Z185" i="6"/>
  <c r="Y185" i="6"/>
  <c r="X185" i="6"/>
  <c r="W185" i="6"/>
  <c r="V185" i="6"/>
  <c r="U185" i="6"/>
  <c r="T185" i="6"/>
  <c r="S185" i="6"/>
  <c r="R185" i="6"/>
  <c r="J185" i="6"/>
  <c r="AU182" i="6"/>
  <c r="AR182" i="6"/>
  <c r="AK182" i="6"/>
  <c r="AU181" i="6"/>
  <c r="AR181" i="6"/>
  <c r="AK181" i="6"/>
  <c r="AU180" i="6"/>
  <c r="AR180" i="6"/>
  <c r="AK180" i="6"/>
  <c r="AU179" i="6"/>
  <c r="AR179" i="6"/>
  <c r="AK179" i="6"/>
  <c r="AU178" i="6"/>
  <c r="AR178" i="6"/>
  <c r="AK178" i="6"/>
  <c r="AU177" i="6"/>
  <c r="AR177" i="6"/>
  <c r="AK177" i="6"/>
  <c r="AJ177" i="6"/>
  <c r="AJ176" i="6" s="1"/>
  <c r="I177" i="6"/>
  <c r="H177" i="6"/>
  <c r="G177" i="6"/>
  <c r="F177" i="6"/>
  <c r="E177" i="6"/>
  <c r="AZ176" i="6"/>
  <c r="AY176" i="6"/>
  <c r="AX176" i="6"/>
  <c r="AW176" i="6"/>
  <c r="AV176" i="6"/>
  <c r="AT176" i="6"/>
  <c r="AS176" i="6"/>
  <c r="AQ176" i="6"/>
  <c r="AP176" i="6"/>
  <c r="AO176" i="6"/>
  <c r="AN176" i="6"/>
  <c r="AM176" i="6"/>
  <c r="AL176" i="6"/>
  <c r="AG176" i="6"/>
  <c r="AF176" i="6"/>
  <c r="AE176" i="6"/>
  <c r="AD176" i="6"/>
  <c r="AC176" i="6"/>
  <c r="AB176" i="6"/>
  <c r="AA176" i="6"/>
  <c r="Z176" i="6"/>
  <c r="Y176" i="6"/>
  <c r="X176" i="6"/>
  <c r="W176" i="6"/>
  <c r="V176" i="6"/>
  <c r="U176" i="6"/>
  <c r="T176" i="6"/>
  <c r="S176" i="6"/>
  <c r="R176" i="6"/>
  <c r="J176" i="6"/>
  <c r="AU173" i="6"/>
  <c r="AR173" i="6"/>
  <c r="AK173" i="6"/>
  <c r="AU172" i="6"/>
  <c r="AR172" i="6"/>
  <c r="AK172" i="6"/>
  <c r="AU171" i="6"/>
  <c r="AR171" i="6"/>
  <c r="AK171" i="6"/>
  <c r="AU170" i="6"/>
  <c r="AR170" i="6"/>
  <c r="AK170" i="6"/>
  <c r="AU169" i="6"/>
  <c r="AR169" i="6"/>
  <c r="AK169" i="6"/>
  <c r="AU168" i="6"/>
  <c r="AR168" i="6"/>
  <c r="AK168" i="6"/>
  <c r="AJ168" i="6"/>
  <c r="AJ167" i="6" s="1"/>
  <c r="I168" i="6"/>
  <c r="H168" i="6"/>
  <c r="G168" i="6"/>
  <c r="F168" i="6"/>
  <c r="E168" i="6"/>
  <c r="AZ167" i="6"/>
  <c r="AY167" i="6"/>
  <c r="AX167" i="6"/>
  <c r="AW167" i="6"/>
  <c r="AV167" i="6"/>
  <c r="AT167" i="6"/>
  <c r="AS167" i="6"/>
  <c r="AQ167" i="6"/>
  <c r="AP167" i="6"/>
  <c r="AO167" i="6"/>
  <c r="AN167" i="6"/>
  <c r="AM167" i="6"/>
  <c r="AL167" i="6"/>
  <c r="AG167" i="6"/>
  <c r="AF167" i="6"/>
  <c r="AE167" i="6"/>
  <c r="AD167" i="6"/>
  <c r="AC167" i="6"/>
  <c r="AB167" i="6"/>
  <c r="AA167" i="6"/>
  <c r="Z167" i="6"/>
  <c r="Y167" i="6"/>
  <c r="X167" i="6"/>
  <c r="W167" i="6"/>
  <c r="V167" i="6"/>
  <c r="U167" i="6"/>
  <c r="T167" i="6"/>
  <c r="S167" i="6"/>
  <c r="R167" i="6"/>
  <c r="J167" i="6"/>
  <c r="AU164" i="6"/>
  <c r="AR164" i="6"/>
  <c r="AK164" i="6"/>
  <c r="AU163" i="6"/>
  <c r="AR163" i="6"/>
  <c r="AK163" i="6"/>
  <c r="AU162" i="6"/>
  <c r="AR162" i="6"/>
  <c r="AK162" i="6"/>
  <c r="AU161" i="6"/>
  <c r="AR161" i="6"/>
  <c r="AK161" i="6"/>
  <c r="AU160" i="6"/>
  <c r="AR160" i="6"/>
  <c r="AK160" i="6"/>
  <c r="AU159" i="6"/>
  <c r="AR159" i="6"/>
  <c r="AK159" i="6"/>
  <c r="AJ159" i="6"/>
  <c r="AJ158" i="6" s="1"/>
  <c r="I159" i="6"/>
  <c r="H159" i="6"/>
  <c r="G159" i="6"/>
  <c r="F159" i="6"/>
  <c r="E159" i="6"/>
  <c r="AZ158" i="6"/>
  <c r="AY158" i="6"/>
  <c r="AX158" i="6"/>
  <c r="AW158" i="6"/>
  <c r="AV158" i="6"/>
  <c r="AT158" i="6"/>
  <c r="AS158" i="6"/>
  <c r="AQ158" i="6"/>
  <c r="AP158" i="6"/>
  <c r="AO158" i="6"/>
  <c r="AN158" i="6"/>
  <c r="AM158" i="6"/>
  <c r="AL158" i="6"/>
  <c r="AG158" i="6"/>
  <c r="AF158" i="6"/>
  <c r="AE158" i="6"/>
  <c r="AD158" i="6"/>
  <c r="AC158" i="6"/>
  <c r="AB158" i="6"/>
  <c r="AA158" i="6"/>
  <c r="Z158" i="6"/>
  <c r="Y158" i="6"/>
  <c r="X158" i="6"/>
  <c r="W158" i="6"/>
  <c r="V158" i="6"/>
  <c r="U158" i="6"/>
  <c r="T158" i="6"/>
  <c r="S158" i="6"/>
  <c r="R158" i="6"/>
  <c r="J158" i="6"/>
  <c r="AU155" i="6"/>
  <c r="AR155" i="6"/>
  <c r="AK155" i="6"/>
  <c r="AU154" i="6"/>
  <c r="AR154" i="6"/>
  <c r="AK154" i="6"/>
  <c r="AU153" i="6"/>
  <c r="AR153" i="6"/>
  <c r="AK153" i="6"/>
  <c r="AU152" i="6"/>
  <c r="AR152" i="6"/>
  <c r="AK152" i="6"/>
  <c r="AU151" i="6"/>
  <c r="AR151" i="6"/>
  <c r="AK151" i="6"/>
  <c r="AU150" i="6"/>
  <c r="AR150" i="6"/>
  <c r="AK150" i="6"/>
  <c r="AJ150" i="6"/>
  <c r="AJ149" i="6" s="1"/>
  <c r="I150" i="6"/>
  <c r="H150" i="6"/>
  <c r="G150" i="6"/>
  <c r="F150" i="6"/>
  <c r="E150" i="6"/>
  <c r="AZ149" i="6"/>
  <c r="AY149" i="6"/>
  <c r="AX149" i="6"/>
  <c r="AW149" i="6"/>
  <c r="AV149" i="6"/>
  <c r="AT149" i="6"/>
  <c r="AS149" i="6"/>
  <c r="AQ149" i="6"/>
  <c r="AP149" i="6"/>
  <c r="AO149" i="6"/>
  <c r="AN149" i="6"/>
  <c r="AM149" i="6"/>
  <c r="AL149" i="6"/>
  <c r="AG149" i="6"/>
  <c r="AF149" i="6"/>
  <c r="AE149" i="6"/>
  <c r="AD149" i="6"/>
  <c r="AC149" i="6"/>
  <c r="AB149" i="6"/>
  <c r="AA149" i="6"/>
  <c r="Z149" i="6"/>
  <c r="Y149" i="6"/>
  <c r="X149" i="6"/>
  <c r="W149" i="6"/>
  <c r="V149" i="6"/>
  <c r="U149" i="6"/>
  <c r="T149" i="6"/>
  <c r="S149" i="6"/>
  <c r="R149" i="6"/>
  <c r="J149" i="6"/>
  <c r="AU146" i="6"/>
  <c r="AR146" i="6"/>
  <c r="AK146" i="6"/>
  <c r="AU145" i="6"/>
  <c r="AR145" i="6"/>
  <c r="AK145" i="6"/>
  <c r="AU144" i="6"/>
  <c r="AR144" i="6"/>
  <c r="AK144" i="6"/>
  <c r="AU143" i="6"/>
  <c r="AR143" i="6"/>
  <c r="AK143" i="6"/>
  <c r="AU142" i="6"/>
  <c r="AR142" i="6"/>
  <c r="AK142" i="6"/>
  <c r="AU141" i="6"/>
  <c r="AR141" i="6"/>
  <c r="AK141" i="6"/>
  <c r="AJ141" i="6"/>
  <c r="AJ140" i="6" s="1"/>
  <c r="I141" i="6"/>
  <c r="H141" i="6"/>
  <c r="G141" i="6"/>
  <c r="F141" i="6"/>
  <c r="E141" i="6"/>
  <c r="AZ140" i="6"/>
  <c r="AY140" i="6"/>
  <c r="AX140" i="6"/>
  <c r="AW140" i="6"/>
  <c r="AV140" i="6"/>
  <c r="AT140" i="6"/>
  <c r="AS140" i="6"/>
  <c r="AQ140" i="6"/>
  <c r="AP140" i="6"/>
  <c r="AO140" i="6"/>
  <c r="AN140" i="6"/>
  <c r="AM140" i="6"/>
  <c r="AL140" i="6"/>
  <c r="AG140" i="6"/>
  <c r="AF140" i="6"/>
  <c r="AE140" i="6"/>
  <c r="AD140" i="6"/>
  <c r="AC140" i="6"/>
  <c r="AB140" i="6"/>
  <c r="AA140" i="6"/>
  <c r="Z140" i="6"/>
  <c r="Y140" i="6"/>
  <c r="X140" i="6"/>
  <c r="W140" i="6"/>
  <c r="V140" i="6"/>
  <c r="U140" i="6"/>
  <c r="T140" i="6"/>
  <c r="S140" i="6"/>
  <c r="R140" i="6"/>
  <c r="J140" i="6"/>
  <c r="AU137" i="6"/>
  <c r="AR137" i="6"/>
  <c r="AK137" i="6"/>
  <c r="AU136" i="6"/>
  <c r="AR136" i="6"/>
  <c r="AK136" i="6"/>
  <c r="AU135" i="6"/>
  <c r="AR135" i="6"/>
  <c r="AK135" i="6"/>
  <c r="AU134" i="6"/>
  <c r="AR134" i="6"/>
  <c r="AK134" i="6"/>
  <c r="AU133" i="6"/>
  <c r="AR133" i="6"/>
  <c r="AK133" i="6"/>
  <c r="AU132" i="6"/>
  <c r="AR132" i="6"/>
  <c r="AK132" i="6"/>
  <c r="AJ132" i="6"/>
  <c r="AJ131" i="6" s="1"/>
  <c r="I132" i="6"/>
  <c r="H132" i="6"/>
  <c r="G132" i="6"/>
  <c r="F132" i="6"/>
  <c r="E132" i="6"/>
  <c r="AZ131" i="6"/>
  <c r="AY131" i="6"/>
  <c r="AX131" i="6"/>
  <c r="AW131" i="6"/>
  <c r="AV131" i="6"/>
  <c r="AT131" i="6"/>
  <c r="AS131" i="6"/>
  <c r="AQ131" i="6"/>
  <c r="AP131" i="6"/>
  <c r="AO131" i="6"/>
  <c r="AN131" i="6"/>
  <c r="AM131" i="6"/>
  <c r="AL131" i="6"/>
  <c r="AG131" i="6"/>
  <c r="AF131" i="6"/>
  <c r="AE131" i="6"/>
  <c r="AD131" i="6"/>
  <c r="AC131" i="6"/>
  <c r="AB131" i="6"/>
  <c r="AA131" i="6"/>
  <c r="Z131" i="6"/>
  <c r="Y131" i="6"/>
  <c r="X131" i="6"/>
  <c r="W131" i="6"/>
  <c r="V131" i="6"/>
  <c r="U131" i="6"/>
  <c r="T131" i="6"/>
  <c r="S131" i="6"/>
  <c r="R131" i="6"/>
  <c r="J131" i="6"/>
  <c r="AU128" i="6"/>
  <c r="AR128" i="6"/>
  <c r="AK128" i="6"/>
  <c r="AU127" i="6"/>
  <c r="AR127" i="6"/>
  <c r="AK127" i="6"/>
  <c r="AU126" i="6"/>
  <c r="AR126" i="6"/>
  <c r="AK126" i="6"/>
  <c r="AU125" i="6"/>
  <c r="AR125" i="6"/>
  <c r="AK125" i="6"/>
  <c r="AU124" i="6"/>
  <c r="AR124" i="6"/>
  <c r="AK124" i="6"/>
  <c r="AU123" i="6"/>
  <c r="AR123" i="6"/>
  <c r="AK123" i="6"/>
  <c r="AJ123" i="6"/>
  <c r="AJ122" i="6" s="1"/>
  <c r="I123" i="6"/>
  <c r="H123" i="6"/>
  <c r="G123" i="6"/>
  <c r="F123" i="6"/>
  <c r="E123" i="6"/>
  <c r="AZ122" i="6"/>
  <c r="AY122" i="6"/>
  <c r="AX122" i="6"/>
  <c r="AW122" i="6"/>
  <c r="AV122" i="6"/>
  <c r="AT122" i="6"/>
  <c r="AS122" i="6"/>
  <c r="AQ122" i="6"/>
  <c r="AP122" i="6"/>
  <c r="AO122" i="6"/>
  <c r="AN122" i="6"/>
  <c r="AM122" i="6"/>
  <c r="AL122" i="6"/>
  <c r="AG122" i="6"/>
  <c r="AF122" i="6"/>
  <c r="AE122" i="6"/>
  <c r="AD122" i="6"/>
  <c r="AC122" i="6"/>
  <c r="AB122" i="6"/>
  <c r="AA122" i="6"/>
  <c r="Z122" i="6"/>
  <c r="Y122" i="6"/>
  <c r="X122" i="6"/>
  <c r="W122" i="6"/>
  <c r="V122" i="6"/>
  <c r="U122" i="6"/>
  <c r="T122" i="6"/>
  <c r="S122" i="6"/>
  <c r="R122" i="6"/>
  <c r="J122" i="6"/>
  <c r="AU119" i="6"/>
  <c r="AR119" i="6"/>
  <c r="AK119" i="6"/>
  <c r="AU118" i="6"/>
  <c r="AR118" i="6"/>
  <c r="AK118" i="6"/>
  <c r="AU117" i="6"/>
  <c r="AR117" i="6"/>
  <c r="AK117" i="6"/>
  <c r="AU116" i="6"/>
  <c r="AR116" i="6"/>
  <c r="AK116" i="6"/>
  <c r="AU115" i="6"/>
  <c r="AR115" i="6"/>
  <c r="AK115" i="6"/>
  <c r="AU114" i="6"/>
  <c r="AR114" i="6"/>
  <c r="AK114" i="6"/>
  <c r="AJ114" i="6"/>
  <c r="AJ113" i="6" s="1"/>
  <c r="I114" i="6"/>
  <c r="H114" i="6"/>
  <c r="G114" i="6"/>
  <c r="F114" i="6"/>
  <c r="E114" i="6"/>
  <c r="AZ113" i="6"/>
  <c r="AY113" i="6"/>
  <c r="AX113" i="6"/>
  <c r="AW113" i="6"/>
  <c r="AV113" i="6"/>
  <c r="AT113" i="6"/>
  <c r="AS113" i="6"/>
  <c r="AQ113" i="6"/>
  <c r="AP113" i="6"/>
  <c r="AO113" i="6"/>
  <c r="AN113" i="6"/>
  <c r="AM113" i="6"/>
  <c r="AL113" i="6"/>
  <c r="AG113" i="6"/>
  <c r="AF113" i="6"/>
  <c r="AE113" i="6"/>
  <c r="AD113" i="6"/>
  <c r="AC113" i="6"/>
  <c r="AB113" i="6"/>
  <c r="AA113" i="6"/>
  <c r="Z113" i="6"/>
  <c r="Y113" i="6"/>
  <c r="X113" i="6"/>
  <c r="W113" i="6"/>
  <c r="V113" i="6"/>
  <c r="U113" i="6"/>
  <c r="T113" i="6"/>
  <c r="S113" i="6"/>
  <c r="R113" i="6"/>
  <c r="J113" i="6"/>
  <c r="AU110" i="6"/>
  <c r="AR110" i="6"/>
  <c r="AK110" i="6"/>
  <c r="AU109" i="6"/>
  <c r="AR109" i="6"/>
  <c r="AK109" i="6"/>
  <c r="AU108" i="6"/>
  <c r="AR108" i="6"/>
  <c r="AK108" i="6"/>
  <c r="AU107" i="6"/>
  <c r="AR107" i="6"/>
  <c r="AK107" i="6"/>
  <c r="AU106" i="6"/>
  <c r="AR106" i="6"/>
  <c r="AK106" i="6"/>
  <c r="AU105" i="6"/>
  <c r="AR105" i="6"/>
  <c r="AK105" i="6"/>
  <c r="AJ105" i="6"/>
  <c r="AJ104" i="6" s="1"/>
  <c r="I105" i="6"/>
  <c r="H105" i="6"/>
  <c r="G105" i="6"/>
  <c r="F105" i="6"/>
  <c r="E105" i="6"/>
  <c r="AZ104" i="6"/>
  <c r="AY104" i="6"/>
  <c r="AX104" i="6"/>
  <c r="AW104" i="6"/>
  <c r="AV104" i="6"/>
  <c r="AT104" i="6"/>
  <c r="AS104" i="6"/>
  <c r="AQ104" i="6"/>
  <c r="AP104" i="6"/>
  <c r="AO104" i="6"/>
  <c r="AN104" i="6"/>
  <c r="AM104" i="6"/>
  <c r="AL104" i="6"/>
  <c r="AG104" i="6"/>
  <c r="AF104" i="6"/>
  <c r="AE104" i="6"/>
  <c r="AD104" i="6"/>
  <c r="AC104" i="6"/>
  <c r="AB104" i="6"/>
  <c r="AA104" i="6"/>
  <c r="Z104" i="6"/>
  <c r="Y104" i="6"/>
  <c r="X104" i="6"/>
  <c r="W104" i="6"/>
  <c r="V104" i="6"/>
  <c r="U104" i="6"/>
  <c r="T104" i="6"/>
  <c r="S104" i="6"/>
  <c r="R104" i="6"/>
  <c r="J104" i="6"/>
  <c r="AU101" i="6"/>
  <c r="AR101" i="6"/>
  <c r="AU98" i="6"/>
  <c r="AR98" i="6"/>
  <c r="AU97" i="6"/>
  <c r="AR97" i="6"/>
  <c r="AU96" i="6"/>
  <c r="AR96" i="6"/>
  <c r="AU95" i="6"/>
  <c r="AR95" i="6"/>
  <c r="AU94" i="6"/>
  <c r="AR94" i="6"/>
  <c r="AJ93"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U89" i="6"/>
  <c r="AR89" i="6"/>
  <c r="AU88" i="6"/>
  <c r="AR88" i="6"/>
  <c r="AU87" i="6"/>
  <c r="AR87" i="6"/>
  <c r="AU86" i="6"/>
  <c r="AR86" i="6"/>
  <c r="AU85" i="6"/>
  <c r="AR85" i="6"/>
  <c r="AK84" i="6"/>
  <c r="AJ84"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U80" i="6"/>
  <c r="AR80" i="6"/>
  <c r="AU79" i="6"/>
  <c r="AR79" i="6"/>
  <c r="AU78" i="6"/>
  <c r="AR78" i="6"/>
  <c r="AU77" i="6"/>
  <c r="AR77" i="6"/>
  <c r="AU76" i="6"/>
  <c r="AR76" i="6"/>
  <c r="AJ75"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U71" i="6"/>
  <c r="AR71" i="6"/>
  <c r="AU70" i="6"/>
  <c r="AR70" i="6"/>
  <c r="AU69" i="6"/>
  <c r="AR69" i="6"/>
  <c r="AU68" i="6"/>
  <c r="AR68" i="6"/>
  <c r="AU67" i="6"/>
  <c r="AR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K30"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75" i="6" l="1"/>
  <c r="AK176" i="6"/>
  <c r="AU158" i="6"/>
  <c r="AU122" i="6"/>
  <c r="AK149" i="6"/>
  <c r="AK93" i="6"/>
  <c r="AK66" i="6"/>
  <c r="AK57" i="6"/>
  <c r="AK75" i="6"/>
  <c r="AR30" i="6"/>
  <c r="AK194" i="6"/>
  <c r="AR48" i="6"/>
  <c r="AU185" i="6"/>
  <c r="AU30" i="6"/>
  <c r="AU57" i="6"/>
  <c r="AR93" i="6"/>
  <c r="AU140" i="6"/>
  <c r="AR158" i="6"/>
  <c r="AR84" i="6"/>
  <c r="AK131" i="6"/>
  <c r="AR66" i="6"/>
  <c r="AK104" i="6"/>
  <c r="AR57" i="6"/>
  <c r="AU93" i="6"/>
  <c r="AK158" i="6"/>
  <c r="AU84" i="6"/>
  <c r="AK39" i="6"/>
  <c r="AU75" i="6"/>
  <c r="AU176" i="6"/>
  <c r="AU66" i="6"/>
  <c r="AU104" i="6"/>
  <c r="AR167" i="6"/>
  <c r="AR39" i="6"/>
  <c r="AK140" i="6"/>
  <c r="AR140" i="6"/>
  <c r="AU149" i="6"/>
  <c r="AR21" i="6"/>
  <c r="AK122" i="6"/>
  <c r="AR122" i="6"/>
  <c r="AU131" i="6"/>
  <c r="AU39" i="6"/>
  <c r="AR113" i="6"/>
  <c r="AK185" i="6"/>
  <c r="AR185" i="6"/>
  <c r="AU194" i="6"/>
  <c r="AR104" i="6"/>
  <c r="AR131" i="6"/>
  <c r="AR149" i="6"/>
  <c r="AR176" i="6"/>
  <c r="AR194" i="6"/>
  <c r="AU21" i="6"/>
  <c r="AU48" i="6"/>
  <c r="AU113" i="6"/>
  <c r="AU167" i="6"/>
  <c r="AK167" i="6"/>
  <c r="AK113"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94" i="6" l="1"/>
  <c r="I85" i="6"/>
  <c r="I76" i="6"/>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114" i="6"/>
  <c r="C105" i="6"/>
  <c r="C94" i="6"/>
  <c r="C85" i="6"/>
  <c r="C76" i="6"/>
  <c r="C67" i="6"/>
  <c r="C58" i="6"/>
  <c r="C49" i="6"/>
  <c r="C40" i="6"/>
  <c r="C22" i="6"/>
  <c r="C31" i="6"/>
  <c r="B195" i="6"/>
  <c r="B186" i="6"/>
  <c r="B177" i="6"/>
  <c r="B168" i="6"/>
  <c r="B159" i="6"/>
  <c r="B150" i="6"/>
  <c r="B141" i="6"/>
  <c r="B132" i="6"/>
  <c r="B123" i="6"/>
  <c r="B114" i="6"/>
  <c r="B105" i="6"/>
  <c r="B94" i="6"/>
  <c r="B85" i="6"/>
  <c r="B76" i="6"/>
  <c r="B40" i="6"/>
  <c r="B22"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BC283" i="5" s="1"/>
  <c r="AG9" i="5"/>
  <c r="AN9"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12" i="6"/>
  <c r="AU9" i="6" s="1"/>
  <c r="AV9" i="5"/>
  <c r="BB9" i="5"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AO133" i="5"/>
  <c r="AV133" i="5" s="1"/>
  <c r="BB133" i="5" s="1"/>
  <c r="BC109" i="5"/>
  <c r="AU211" i="5"/>
  <c r="BC211" i="5" s="1"/>
  <c r="BB69" i="5"/>
  <c r="BC69" i="5" s="1"/>
  <c r="AU186" i="5"/>
  <c r="BC201" i="5"/>
  <c r="AU69" i="5"/>
  <c r="AN186"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AU133" i="5" l="1"/>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4" authorId="2" shapeId="0">
      <text>
        <r>
          <rPr>
            <b/>
            <sz val="8"/>
            <color indexed="81"/>
            <rFont val="Tahoma"/>
            <family val="2"/>
          </rPr>
          <t>PRIMERA INFANCIA (0 a 5 años)</t>
        </r>
        <r>
          <rPr>
            <sz val="8"/>
            <color indexed="81"/>
            <rFont val="Tahoma"/>
            <family val="2"/>
          </rPr>
          <t xml:space="preserve">
</t>
        </r>
      </text>
    </comment>
    <comment ref="AM104" authorId="2" shapeId="0">
      <text>
        <r>
          <rPr>
            <b/>
            <sz val="8"/>
            <color indexed="81"/>
            <rFont val="Tahoma"/>
            <family val="2"/>
          </rPr>
          <t>INFANCIA (6 a 11 años)</t>
        </r>
        <r>
          <rPr>
            <sz val="8"/>
            <color indexed="81"/>
            <rFont val="Tahoma"/>
            <family val="2"/>
          </rPr>
          <t xml:space="preserve">
</t>
        </r>
      </text>
    </comment>
    <comment ref="AN104" authorId="2" shapeId="0">
      <text>
        <r>
          <rPr>
            <b/>
            <sz val="8"/>
            <color indexed="81"/>
            <rFont val="Tahoma"/>
            <family val="2"/>
          </rPr>
          <t>ADOLESCENCIA (12 A 17 años)</t>
        </r>
      </text>
    </comment>
    <comment ref="AO104" authorId="2" shapeId="0">
      <text>
        <r>
          <rPr>
            <b/>
            <sz val="8"/>
            <color indexed="81"/>
            <rFont val="Tahoma"/>
            <family val="2"/>
          </rPr>
          <t>JUVENTUD (18 a 28 años)</t>
        </r>
        <r>
          <rPr>
            <sz val="8"/>
            <color indexed="81"/>
            <rFont val="Tahoma"/>
            <family val="2"/>
          </rPr>
          <t xml:space="preserve">
</t>
        </r>
      </text>
    </comment>
    <comment ref="AP104" authorId="2" shapeId="0">
      <text>
        <r>
          <rPr>
            <b/>
            <sz val="8"/>
            <color indexed="81"/>
            <rFont val="Tahoma"/>
            <family val="2"/>
          </rPr>
          <t xml:space="preserve"> ADULTO (29 a 60 años)</t>
        </r>
        <r>
          <rPr>
            <sz val="8"/>
            <color indexed="81"/>
            <rFont val="Tahoma"/>
            <family val="2"/>
          </rPr>
          <t xml:space="preserve">
</t>
        </r>
      </text>
    </comment>
    <comment ref="AQ104" authorId="2" shapeId="0">
      <text>
        <r>
          <rPr>
            <b/>
            <sz val="8"/>
            <color indexed="81"/>
            <rFont val="Tahoma"/>
            <family val="2"/>
          </rPr>
          <t>ADULTO MAYOR  (61 años en adelante)</t>
        </r>
        <r>
          <rPr>
            <sz val="8"/>
            <color indexed="81"/>
            <rFont val="Tahoma"/>
            <family val="2"/>
          </rPr>
          <t xml:space="preserve">
</t>
        </r>
      </text>
    </comment>
    <comment ref="AS104" authorId="2" shapeId="0">
      <text>
        <r>
          <rPr>
            <b/>
            <sz val="8"/>
            <color indexed="81"/>
            <rFont val="Tahoma"/>
            <family val="2"/>
          </rPr>
          <t>MUJERES</t>
        </r>
        <r>
          <rPr>
            <sz val="8"/>
            <color indexed="81"/>
            <rFont val="Tahoma"/>
            <family val="2"/>
          </rPr>
          <t xml:space="preserve">
</t>
        </r>
      </text>
    </comment>
    <comment ref="AT104" authorId="2" shapeId="0">
      <text>
        <r>
          <rPr>
            <b/>
            <sz val="8"/>
            <color indexed="81"/>
            <rFont val="Tahoma"/>
            <family val="2"/>
          </rPr>
          <t>HOMBRES</t>
        </r>
      </text>
    </comment>
    <comment ref="AV104" authorId="2" shapeId="0">
      <text>
        <r>
          <rPr>
            <b/>
            <sz val="8"/>
            <color indexed="81"/>
            <rFont val="Tahoma"/>
            <family val="2"/>
          </rPr>
          <t>VÍCTIMAS CONFLICTO ARMADO</t>
        </r>
        <r>
          <rPr>
            <sz val="8"/>
            <color indexed="81"/>
            <rFont val="Tahoma"/>
            <family val="2"/>
          </rPr>
          <t xml:space="preserve">
</t>
        </r>
      </text>
    </comment>
    <comment ref="AX104" authorId="2" shapeId="0">
      <text>
        <r>
          <rPr>
            <b/>
            <sz val="8"/>
            <color indexed="81"/>
            <rFont val="Tahoma"/>
            <family val="2"/>
          </rPr>
          <t>DISCAPACITADOS</t>
        </r>
        <r>
          <rPr>
            <sz val="8"/>
            <color indexed="81"/>
            <rFont val="Tahoma"/>
            <family val="2"/>
          </rPr>
          <t xml:space="preserve">
</t>
        </r>
      </text>
    </comment>
    <comment ref="AY104" authorId="2" shapeId="0">
      <text>
        <r>
          <rPr>
            <b/>
            <sz val="8"/>
            <color indexed="81"/>
            <rFont val="Tahoma"/>
            <family val="2"/>
          </rPr>
          <t>AFROCOLOMBIANO O RAIZAL</t>
        </r>
      </text>
    </comment>
    <comment ref="AZ104" authorId="2" shapeId="0">
      <text>
        <r>
          <rPr>
            <b/>
            <sz val="8"/>
            <color indexed="81"/>
            <rFont val="Tahoma"/>
            <family val="2"/>
          </rPr>
          <t>INDÍGENAS</t>
        </r>
        <r>
          <rPr>
            <sz val="8"/>
            <color indexed="81"/>
            <rFont val="Tahoma"/>
            <family val="2"/>
          </rPr>
          <t xml:space="preserve">
</t>
        </r>
      </text>
    </comment>
    <comment ref="BA104" authorId="1" shapeId="0">
      <text>
        <r>
          <rPr>
            <b/>
            <sz val="9"/>
            <color indexed="81"/>
            <rFont val="Tahoma"/>
            <family val="2"/>
          </rPr>
          <t>MEDIO DE EVIDENCIA. INFORME, RESGISTRO FOTOGRAFICO, PLANILLA, ETC</t>
        </r>
      </text>
    </comment>
    <comment ref="AL113" authorId="2" shapeId="0">
      <text>
        <r>
          <rPr>
            <b/>
            <sz val="8"/>
            <color indexed="81"/>
            <rFont val="Tahoma"/>
            <family val="2"/>
          </rPr>
          <t>PRIMERA INFANCIA (0 a 5 años)</t>
        </r>
        <r>
          <rPr>
            <sz val="8"/>
            <color indexed="81"/>
            <rFont val="Tahoma"/>
            <family val="2"/>
          </rPr>
          <t xml:space="preserve">
</t>
        </r>
      </text>
    </comment>
    <comment ref="AM113" authorId="2" shapeId="0">
      <text>
        <r>
          <rPr>
            <b/>
            <sz val="8"/>
            <color indexed="81"/>
            <rFont val="Tahoma"/>
            <family val="2"/>
          </rPr>
          <t>INFANCIA (6 a 11 años)</t>
        </r>
        <r>
          <rPr>
            <sz val="8"/>
            <color indexed="81"/>
            <rFont val="Tahoma"/>
            <family val="2"/>
          </rPr>
          <t xml:space="preserve">
</t>
        </r>
      </text>
    </comment>
    <comment ref="AN113" authorId="2" shapeId="0">
      <text>
        <r>
          <rPr>
            <b/>
            <sz val="8"/>
            <color indexed="81"/>
            <rFont val="Tahoma"/>
            <family val="2"/>
          </rPr>
          <t>ADOLESCENCIA (12 A 17 años)</t>
        </r>
      </text>
    </comment>
    <comment ref="AO113" authorId="2" shapeId="0">
      <text>
        <r>
          <rPr>
            <b/>
            <sz val="8"/>
            <color indexed="81"/>
            <rFont val="Tahoma"/>
            <family val="2"/>
          </rPr>
          <t>JUVENTUD (18 a 28 años)</t>
        </r>
        <r>
          <rPr>
            <sz val="8"/>
            <color indexed="81"/>
            <rFont val="Tahoma"/>
            <family val="2"/>
          </rPr>
          <t xml:space="preserve">
</t>
        </r>
      </text>
    </comment>
    <comment ref="AP113" authorId="2" shapeId="0">
      <text>
        <r>
          <rPr>
            <b/>
            <sz val="8"/>
            <color indexed="81"/>
            <rFont val="Tahoma"/>
            <family val="2"/>
          </rPr>
          <t xml:space="preserve"> ADULTO (29 a 60 años)</t>
        </r>
        <r>
          <rPr>
            <sz val="8"/>
            <color indexed="81"/>
            <rFont val="Tahoma"/>
            <family val="2"/>
          </rPr>
          <t xml:space="preserve">
</t>
        </r>
      </text>
    </comment>
    <comment ref="AQ113" authorId="2" shapeId="0">
      <text>
        <r>
          <rPr>
            <b/>
            <sz val="8"/>
            <color indexed="81"/>
            <rFont val="Tahoma"/>
            <family val="2"/>
          </rPr>
          <t>ADULTO MAYOR  (61 años en adelante)</t>
        </r>
        <r>
          <rPr>
            <sz val="8"/>
            <color indexed="81"/>
            <rFont val="Tahoma"/>
            <family val="2"/>
          </rPr>
          <t xml:space="preserve">
</t>
        </r>
      </text>
    </comment>
    <comment ref="AS113" authorId="2" shapeId="0">
      <text>
        <r>
          <rPr>
            <b/>
            <sz val="8"/>
            <color indexed="81"/>
            <rFont val="Tahoma"/>
            <family val="2"/>
          </rPr>
          <t>MUJERES</t>
        </r>
        <r>
          <rPr>
            <sz val="8"/>
            <color indexed="81"/>
            <rFont val="Tahoma"/>
            <family val="2"/>
          </rPr>
          <t xml:space="preserve">
</t>
        </r>
      </text>
    </comment>
    <comment ref="AT113" authorId="2" shapeId="0">
      <text>
        <r>
          <rPr>
            <b/>
            <sz val="8"/>
            <color indexed="81"/>
            <rFont val="Tahoma"/>
            <family val="2"/>
          </rPr>
          <t>HOMBRES</t>
        </r>
      </text>
    </comment>
    <comment ref="AV113" authorId="2" shapeId="0">
      <text>
        <r>
          <rPr>
            <b/>
            <sz val="8"/>
            <color indexed="81"/>
            <rFont val="Tahoma"/>
            <family val="2"/>
          </rPr>
          <t>VÍCTIMAS CONFLICTO ARMADO</t>
        </r>
        <r>
          <rPr>
            <sz val="8"/>
            <color indexed="81"/>
            <rFont val="Tahoma"/>
            <family val="2"/>
          </rPr>
          <t xml:space="preserve">
</t>
        </r>
      </text>
    </comment>
    <comment ref="AX113" authorId="2" shapeId="0">
      <text>
        <r>
          <rPr>
            <b/>
            <sz val="8"/>
            <color indexed="81"/>
            <rFont val="Tahoma"/>
            <family val="2"/>
          </rPr>
          <t>DISCAPACITADOS</t>
        </r>
        <r>
          <rPr>
            <sz val="8"/>
            <color indexed="81"/>
            <rFont val="Tahoma"/>
            <family val="2"/>
          </rPr>
          <t xml:space="preserve">
</t>
        </r>
      </text>
    </comment>
    <comment ref="AY113" authorId="2" shapeId="0">
      <text>
        <r>
          <rPr>
            <b/>
            <sz val="8"/>
            <color indexed="81"/>
            <rFont val="Tahoma"/>
            <family val="2"/>
          </rPr>
          <t>AFROCOLOMBIANO O RAIZAL</t>
        </r>
      </text>
    </comment>
    <comment ref="AZ113" authorId="2" shapeId="0">
      <text>
        <r>
          <rPr>
            <b/>
            <sz val="8"/>
            <color indexed="81"/>
            <rFont val="Tahoma"/>
            <family val="2"/>
          </rPr>
          <t>INDÍGENAS</t>
        </r>
        <r>
          <rPr>
            <sz val="8"/>
            <color indexed="81"/>
            <rFont val="Tahoma"/>
            <family val="2"/>
          </rPr>
          <t xml:space="preserve">
</t>
        </r>
      </text>
    </comment>
    <comment ref="BA113" authorId="1" shapeId="0">
      <text>
        <r>
          <rPr>
            <b/>
            <sz val="9"/>
            <color indexed="81"/>
            <rFont val="Tahoma"/>
            <family val="2"/>
          </rPr>
          <t>MEDIO DE EVIDENCIA. INFORME, RESGISTRO FOTOGRAFICO, PLANILLA, ETC</t>
        </r>
      </text>
    </comment>
    <comment ref="AL122" authorId="2" shapeId="0">
      <text>
        <r>
          <rPr>
            <b/>
            <sz val="8"/>
            <color indexed="81"/>
            <rFont val="Tahoma"/>
            <family val="2"/>
          </rPr>
          <t>PRIMERA INFANCIA (0 a 5 años)</t>
        </r>
        <r>
          <rPr>
            <sz val="8"/>
            <color indexed="81"/>
            <rFont val="Tahoma"/>
            <family val="2"/>
          </rPr>
          <t xml:space="preserve">
</t>
        </r>
      </text>
    </comment>
    <comment ref="AM122" authorId="2" shapeId="0">
      <text>
        <r>
          <rPr>
            <b/>
            <sz val="8"/>
            <color indexed="81"/>
            <rFont val="Tahoma"/>
            <family val="2"/>
          </rPr>
          <t>INFANCIA (6 a 11 años)</t>
        </r>
        <r>
          <rPr>
            <sz val="8"/>
            <color indexed="81"/>
            <rFont val="Tahoma"/>
            <family val="2"/>
          </rPr>
          <t xml:space="preserve">
</t>
        </r>
      </text>
    </comment>
    <comment ref="AN122" authorId="2" shapeId="0">
      <text>
        <r>
          <rPr>
            <b/>
            <sz val="8"/>
            <color indexed="81"/>
            <rFont val="Tahoma"/>
            <family val="2"/>
          </rPr>
          <t>ADOLESCENCIA (12 A 17 años)</t>
        </r>
      </text>
    </comment>
    <comment ref="AO122" authorId="2" shapeId="0">
      <text>
        <r>
          <rPr>
            <b/>
            <sz val="8"/>
            <color indexed="81"/>
            <rFont val="Tahoma"/>
            <family val="2"/>
          </rPr>
          <t>JUVENTUD (18 a 28 años)</t>
        </r>
        <r>
          <rPr>
            <sz val="8"/>
            <color indexed="81"/>
            <rFont val="Tahoma"/>
            <family val="2"/>
          </rPr>
          <t xml:space="preserve">
</t>
        </r>
      </text>
    </comment>
    <comment ref="AP122" authorId="2" shapeId="0">
      <text>
        <r>
          <rPr>
            <b/>
            <sz val="8"/>
            <color indexed="81"/>
            <rFont val="Tahoma"/>
            <family val="2"/>
          </rPr>
          <t xml:space="preserve"> ADULTO (29 a 60 años)</t>
        </r>
        <r>
          <rPr>
            <sz val="8"/>
            <color indexed="81"/>
            <rFont val="Tahoma"/>
            <family val="2"/>
          </rPr>
          <t xml:space="preserve">
</t>
        </r>
      </text>
    </comment>
    <comment ref="AQ122" authorId="2" shapeId="0">
      <text>
        <r>
          <rPr>
            <b/>
            <sz val="8"/>
            <color indexed="81"/>
            <rFont val="Tahoma"/>
            <family val="2"/>
          </rPr>
          <t>ADULTO MAYOR  (61 años en adelante)</t>
        </r>
        <r>
          <rPr>
            <sz val="8"/>
            <color indexed="81"/>
            <rFont val="Tahoma"/>
            <family val="2"/>
          </rPr>
          <t xml:space="preserve">
</t>
        </r>
      </text>
    </comment>
    <comment ref="AS122" authorId="2" shapeId="0">
      <text>
        <r>
          <rPr>
            <b/>
            <sz val="8"/>
            <color indexed="81"/>
            <rFont val="Tahoma"/>
            <family val="2"/>
          </rPr>
          <t>MUJERES</t>
        </r>
        <r>
          <rPr>
            <sz val="8"/>
            <color indexed="81"/>
            <rFont val="Tahoma"/>
            <family val="2"/>
          </rPr>
          <t xml:space="preserve">
</t>
        </r>
      </text>
    </comment>
    <comment ref="AT122" authorId="2" shapeId="0">
      <text>
        <r>
          <rPr>
            <b/>
            <sz val="8"/>
            <color indexed="81"/>
            <rFont val="Tahoma"/>
            <family val="2"/>
          </rPr>
          <t>HOMBRES</t>
        </r>
      </text>
    </comment>
    <comment ref="AV122" authorId="2" shapeId="0">
      <text>
        <r>
          <rPr>
            <b/>
            <sz val="8"/>
            <color indexed="81"/>
            <rFont val="Tahoma"/>
            <family val="2"/>
          </rPr>
          <t>VÍCTIMAS CONFLICTO ARMADO</t>
        </r>
        <r>
          <rPr>
            <sz val="8"/>
            <color indexed="81"/>
            <rFont val="Tahoma"/>
            <family val="2"/>
          </rPr>
          <t xml:space="preserve">
</t>
        </r>
      </text>
    </comment>
    <comment ref="AX122" authorId="2" shapeId="0">
      <text>
        <r>
          <rPr>
            <b/>
            <sz val="8"/>
            <color indexed="81"/>
            <rFont val="Tahoma"/>
            <family val="2"/>
          </rPr>
          <t>DISCAPACITADOS</t>
        </r>
        <r>
          <rPr>
            <sz val="8"/>
            <color indexed="81"/>
            <rFont val="Tahoma"/>
            <family val="2"/>
          </rPr>
          <t xml:space="preserve">
</t>
        </r>
      </text>
    </comment>
    <comment ref="AY122" authorId="2" shapeId="0">
      <text>
        <r>
          <rPr>
            <b/>
            <sz val="8"/>
            <color indexed="81"/>
            <rFont val="Tahoma"/>
            <family val="2"/>
          </rPr>
          <t>AFROCOLOMBIANO O RAIZAL</t>
        </r>
      </text>
    </comment>
    <comment ref="AZ122" authorId="2" shapeId="0">
      <text>
        <r>
          <rPr>
            <b/>
            <sz val="8"/>
            <color indexed="81"/>
            <rFont val="Tahoma"/>
            <family val="2"/>
          </rPr>
          <t>INDÍGENAS</t>
        </r>
        <r>
          <rPr>
            <sz val="8"/>
            <color indexed="81"/>
            <rFont val="Tahoma"/>
            <family val="2"/>
          </rPr>
          <t xml:space="preserve">
</t>
        </r>
      </text>
    </comment>
    <comment ref="BA122" authorId="1" shapeId="0">
      <text>
        <r>
          <rPr>
            <b/>
            <sz val="9"/>
            <color indexed="81"/>
            <rFont val="Tahoma"/>
            <family val="2"/>
          </rPr>
          <t>MEDIO DE EVIDENCIA. INFORME, RESGISTRO FOTOGRAFICO, PLANILLA, ETC</t>
        </r>
      </text>
    </comment>
    <comment ref="AL131" authorId="2" shapeId="0">
      <text>
        <r>
          <rPr>
            <b/>
            <sz val="8"/>
            <color indexed="81"/>
            <rFont val="Tahoma"/>
            <family val="2"/>
          </rPr>
          <t>PRIMERA INFANCIA (0 a 5 años)</t>
        </r>
        <r>
          <rPr>
            <sz val="8"/>
            <color indexed="81"/>
            <rFont val="Tahoma"/>
            <family val="2"/>
          </rPr>
          <t xml:space="preserve">
</t>
        </r>
      </text>
    </comment>
    <comment ref="AM131" authorId="2" shapeId="0">
      <text>
        <r>
          <rPr>
            <b/>
            <sz val="8"/>
            <color indexed="81"/>
            <rFont val="Tahoma"/>
            <family val="2"/>
          </rPr>
          <t>INFANCIA (6 a 11 años)</t>
        </r>
        <r>
          <rPr>
            <sz val="8"/>
            <color indexed="81"/>
            <rFont val="Tahoma"/>
            <family val="2"/>
          </rPr>
          <t xml:space="preserve">
</t>
        </r>
      </text>
    </comment>
    <comment ref="AN131" authorId="2" shapeId="0">
      <text>
        <r>
          <rPr>
            <b/>
            <sz val="8"/>
            <color indexed="81"/>
            <rFont val="Tahoma"/>
            <family val="2"/>
          </rPr>
          <t>ADOLESCENCIA (12 A 17 años)</t>
        </r>
      </text>
    </comment>
    <comment ref="AO131" authorId="2" shapeId="0">
      <text>
        <r>
          <rPr>
            <b/>
            <sz val="8"/>
            <color indexed="81"/>
            <rFont val="Tahoma"/>
            <family val="2"/>
          </rPr>
          <t>JUVENTUD (18 a 28 años)</t>
        </r>
        <r>
          <rPr>
            <sz val="8"/>
            <color indexed="81"/>
            <rFont val="Tahoma"/>
            <family val="2"/>
          </rPr>
          <t xml:space="preserve">
</t>
        </r>
      </text>
    </comment>
    <comment ref="AP131" authorId="2" shapeId="0">
      <text>
        <r>
          <rPr>
            <b/>
            <sz val="8"/>
            <color indexed="81"/>
            <rFont val="Tahoma"/>
            <family val="2"/>
          </rPr>
          <t xml:space="preserve"> ADULTO (29 a 60 años)</t>
        </r>
        <r>
          <rPr>
            <sz val="8"/>
            <color indexed="81"/>
            <rFont val="Tahoma"/>
            <family val="2"/>
          </rPr>
          <t xml:space="preserve">
</t>
        </r>
      </text>
    </comment>
    <comment ref="AQ131" authorId="2" shapeId="0">
      <text>
        <r>
          <rPr>
            <b/>
            <sz val="8"/>
            <color indexed="81"/>
            <rFont val="Tahoma"/>
            <family val="2"/>
          </rPr>
          <t>ADULTO MAYOR  (61 años en adelante)</t>
        </r>
        <r>
          <rPr>
            <sz val="8"/>
            <color indexed="81"/>
            <rFont val="Tahoma"/>
            <family val="2"/>
          </rPr>
          <t xml:space="preserve">
</t>
        </r>
      </text>
    </comment>
    <comment ref="AS131" authorId="2" shapeId="0">
      <text>
        <r>
          <rPr>
            <b/>
            <sz val="8"/>
            <color indexed="81"/>
            <rFont val="Tahoma"/>
            <family val="2"/>
          </rPr>
          <t>MUJERES</t>
        </r>
        <r>
          <rPr>
            <sz val="8"/>
            <color indexed="81"/>
            <rFont val="Tahoma"/>
            <family val="2"/>
          </rPr>
          <t xml:space="preserve">
</t>
        </r>
      </text>
    </comment>
    <comment ref="AT131" authorId="2" shapeId="0">
      <text>
        <r>
          <rPr>
            <b/>
            <sz val="8"/>
            <color indexed="81"/>
            <rFont val="Tahoma"/>
            <family val="2"/>
          </rPr>
          <t>HOMBRES</t>
        </r>
      </text>
    </comment>
    <comment ref="AV131" authorId="2" shapeId="0">
      <text>
        <r>
          <rPr>
            <b/>
            <sz val="8"/>
            <color indexed="81"/>
            <rFont val="Tahoma"/>
            <family val="2"/>
          </rPr>
          <t>VÍCTIMAS CONFLICTO ARMADO</t>
        </r>
        <r>
          <rPr>
            <sz val="8"/>
            <color indexed="81"/>
            <rFont val="Tahoma"/>
            <family val="2"/>
          </rPr>
          <t xml:space="preserve">
</t>
        </r>
      </text>
    </comment>
    <comment ref="AX131" authorId="2" shapeId="0">
      <text>
        <r>
          <rPr>
            <b/>
            <sz val="8"/>
            <color indexed="81"/>
            <rFont val="Tahoma"/>
            <family val="2"/>
          </rPr>
          <t>DISCAPACITADOS</t>
        </r>
        <r>
          <rPr>
            <sz val="8"/>
            <color indexed="81"/>
            <rFont val="Tahoma"/>
            <family val="2"/>
          </rPr>
          <t xml:space="preserve">
</t>
        </r>
      </text>
    </comment>
    <comment ref="AY131" authorId="2" shapeId="0">
      <text>
        <r>
          <rPr>
            <b/>
            <sz val="8"/>
            <color indexed="81"/>
            <rFont val="Tahoma"/>
            <family val="2"/>
          </rPr>
          <t>AFROCOLOMBIANO O RAIZAL</t>
        </r>
      </text>
    </comment>
    <comment ref="AZ131" authorId="2" shapeId="0">
      <text>
        <r>
          <rPr>
            <b/>
            <sz val="8"/>
            <color indexed="81"/>
            <rFont val="Tahoma"/>
            <family val="2"/>
          </rPr>
          <t>INDÍGENAS</t>
        </r>
        <r>
          <rPr>
            <sz val="8"/>
            <color indexed="81"/>
            <rFont val="Tahoma"/>
            <family val="2"/>
          </rPr>
          <t xml:space="preserve">
</t>
        </r>
      </text>
    </comment>
    <comment ref="BA131" authorId="1" shapeId="0">
      <text>
        <r>
          <rPr>
            <b/>
            <sz val="9"/>
            <color indexed="81"/>
            <rFont val="Tahoma"/>
            <family val="2"/>
          </rPr>
          <t>MEDIO DE EVIDENCIA. INFORME, RESGISTRO FOTOGRAFICO, PLANILLA, ETC</t>
        </r>
      </text>
    </comment>
    <comment ref="AL140" authorId="2" shapeId="0">
      <text>
        <r>
          <rPr>
            <b/>
            <sz val="8"/>
            <color indexed="81"/>
            <rFont val="Tahoma"/>
            <family val="2"/>
          </rPr>
          <t>PRIMERA INFANCIA (0 a 5 años)</t>
        </r>
        <r>
          <rPr>
            <sz val="8"/>
            <color indexed="81"/>
            <rFont val="Tahoma"/>
            <family val="2"/>
          </rPr>
          <t xml:space="preserve">
</t>
        </r>
      </text>
    </comment>
    <comment ref="AM140" authorId="2" shapeId="0">
      <text>
        <r>
          <rPr>
            <b/>
            <sz val="8"/>
            <color indexed="81"/>
            <rFont val="Tahoma"/>
            <family val="2"/>
          </rPr>
          <t>INFANCIA (6 a 11 años)</t>
        </r>
        <r>
          <rPr>
            <sz val="8"/>
            <color indexed="81"/>
            <rFont val="Tahoma"/>
            <family val="2"/>
          </rPr>
          <t xml:space="preserve">
</t>
        </r>
      </text>
    </comment>
    <comment ref="AN140" authorId="2" shapeId="0">
      <text>
        <r>
          <rPr>
            <b/>
            <sz val="8"/>
            <color indexed="81"/>
            <rFont val="Tahoma"/>
            <family val="2"/>
          </rPr>
          <t>ADOLESCENCIA (12 A 17 años)</t>
        </r>
      </text>
    </comment>
    <comment ref="AO140" authorId="2" shapeId="0">
      <text>
        <r>
          <rPr>
            <b/>
            <sz val="8"/>
            <color indexed="81"/>
            <rFont val="Tahoma"/>
            <family val="2"/>
          </rPr>
          <t>JUVENTUD (18 a 28 años)</t>
        </r>
        <r>
          <rPr>
            <sz val="8"/>
            <color indexed="81"/>
            <rFont val="Tahoma"/>
            <family val="2"/>
          </rPr>
          <t xml:space="preserve">
</t>
        </r>
      </text>
    </comment>
    <comment ref="AP140" authorId="2" shapeId="0">
      <text>
        <r>
          <rPr>
            <b/>
            <sz val="8"/>
            <color indexed="81"/>
            <rFont val="Tahoma"/>
            <family val="2"/>
          </rPr>
          <t xml:space="preserve"> ADULTO (29 a 60 años)</t>
        </r>
        <r>
          <rPr>
            <sz val="8"/>
            <color indexed="81"/>
            <rFont val="Tahoma"/>
            <family val="2"/>
          </rPr>
          <t xml:space="preserve">
</t>
        </r>
      </text>
    </comment>
    <comment ref="AQ140" authorId="2" shapeId="0">
      <text>
        <r>
          <rPr>
            <b/>
            <sz val="8"/>
            <color indexed="81"/>
            <rFont val="Tahoma"/>
            <family val="2"/>
          </rPr>
          <t>ADULTO MAYOR  (61 años en adelante)</t>
        </r>
        <r>
          <rPr>
            <sz val="8"/>
            <color indexed="81"/>
            <rFont val="Tahoma"/>
            <family val="2"/>
          </rPr>
          <t xml:space="preserve">
</t>
        </r>
      </text>
    </comment>
    <comment ref="AS140" authorId="2" shapeId="0">
      <text>
        <r>
          <rPr>
            <b/>
            <sz val="8"/>
            <color indexed="81"/>
            <rFont val="Tahoma"/>
            <family val="2"/>
          </rPr>
          <t>MUJERES</t>
        </r>
        <r>
          <rPr>
            <sz val="8"/>
            <color indexed="81"/>
            <rFont val="Tahoma"/>
            <family val="2"/>
          </rPr>
          <t xml:space="preserve">
</t>
        </r>
      </text>
    </comment>
    <comment ref="AT140" authorId="2" shapeId="0">
      <text>
        <r>
          <rPr>
            <b/>
            <sz val="8"/>
            <color indexed="81"/>
            <rFont val="Tahoma"/>
            <family val="2"/>
          </rPr>
          <t>HOMBRES</t>
        </r>
      </text>
    </comment>
    <comment ref="AV140" authorId="2" shapeId="0">
      <text>
        <r>
          <rPr>
            <b/>
            <sz val="8"/>
            <color indexed="81"/>
            <rFont val="Tahoma"/>
            <family val="2"/>
          </rPr>
          <t>VÍCTIMAS CONFLICTO ARMADO</t>
        </r>
        <r>
          <rPr>
            <sz val="8"/>
            <color indexed="81"/>
            <rFont val="Tahoma"/>
            <family val="2"/>
          </rPr>
          <t xml:space="preserve">
</t>
        </r>
      </text>
    </comment>
    <comment ref="AX140" authorId="2" shapeId="0">
      <text>
        <r>
          <rPr>
            <b/>
            <sz val="8"/>
            <color indexed="81"/>
            <rFont val="Tahoma"/>
            <family val="2"/>
          </rPr>
          <t>DISCAPACITADOS</t>
        </r>
        <r>
          <rPr>
            <sz val="8"/>
            <color indexed="81"/>
            <rFont val="Tahoma"/>
            <family val="2"/>
          </rPr>
          <t xml:space="preserve">
</t>
        </r>
      </text>
    </comment>
    <comment ref="AY140" authorId="2" shapeId="0">
      <text>
        <r>
          <rPr>
            <b/>
            <sz val="8"/>
            <color indexed="81"/>
            <rFont val="Tahoma"/>
            <family val="2"/>
          </rPr>
          <t>AFROCOLOMBIANO O RAIZAL</t>
        </r>
      </text>
    </comment>
    <comment ref="AZ140" authorId="2" shapeId="0">
      <text>
        <r>
          <rPr>
            <b/>
            <sz val="8"/>
            <color indexed="81"/>
            <rFont val="Tahoma"/>
            <family val="2"/>
          </rPr>
          <t>INDÍGENAS</t>
        </r>
        <r>
          <rPr>
            <sz val="8"/>
            <color indexed="81"/>
            <rFont val="Tahoma"/>
            <family val="2"/>
          </rPr>
          <t xml:space="preserve">
</t>
        </r>
      </text>
    </comment>
    <comment ref="BA140" authorId="1" shapeId="0">
      <text>
        <r>
          <rPr>
            <b/>
            <sz val="9"/>
            <color indexed="81"/>
            <rFont val="Tahoma"/>
            <family val="2"/>
          </rPr>
          <t>MEDIO DE EVIDENCIA. INFORME, RESGISTRO FOTOGRAFICO, PLANILLA, ETC</t>
        </r>
      </text>
    </comment>
    <comment ref="AL149" authorId="2" shapeId="0">
      <text>
        <r>
          <rPr>
            <b/>
            <sz val="8"/>
            <color indexed="81"/>
            <rFont val="Tahoma"/>
            <family val="2"/>
          </rPr>
          <t>PRIMERA INFANCIA (0 a 5 años)</t>
        </r>
        <r>
          <rPr>
            <sz val="8"/>
            <color indexed="81"/>
            <rFont val="Tahoma"/>
            <family val="2"/>
          </rPr>
          <t xml:space="preserve">
</t>
        </r>
      </text>
    </comment>
    <comment ref="AM149" authorId="2" shapeId="0">
      <text>
        <r>
          <rPr>
            <b/>
            <sz val="8"/>
            <color indexed="81"/>
            <rFont val="Tahoma"/>
            <family val="2"/>
          </rPr>
          <t>INFANCIA (6 a 11 años)</t>
        </r>
        <r>
          <rPr>
            <sz val="8"/>
            <color indexed="81"/>
            <rFont val="Tahoma"/>
            <family val="2"/>
          </rPr>
          <t xml:space="preserve">
</t>
        </r>
      </text>
    </comment>
    <comment ref="AN149" authorId="2" shapeId="0">
      <text>
        <r>
          <rPr>
            <b/>
            <sz val="8"/>
            <color indexed="81"/>
            <rFont val="Tahoma"/>
            <family val="2"/>
          </rPr>
          <t>ADOLESCENCIA (12 A 17 años)</t>
        </r>
      </text>
    </comment>
    <comment ref="AO149" authorId="2" shapeId="0">
      <text>
        <r>
          <rPr>
            <b/>
            <sz val="8"/>
            <color indexed="81"/>
            <rFont val="Tahoma"/>
            <family val="2"/>
          </rPr>
          <t>JUVENTUD (18 a 28 años)</t>
        </r>
        <r>
          <rPr>
            <sz val="8"/>
            <color indexed="81"/>
            <rFont val="Tahoma"/>
            <family val="2"/>
          </rPr>
          <t xml:space="preserve">
</t>
        </r>
      </text>
    </comment>
    <comment ref="AP149" authorId="2" shapeId="0">
      <text>
        <r>
          <rPr>
            <b/>
            <sz val="8"/>
            <color indexed="81"/>
            <rFont val="Tahoma"/>
            <family val="2"/>
          </rPr>
          <t xml:space="preserve"> ADULTO (29 a 60 años)</t>
        </r>
        <r>
          <rPr>
            <sz val="8"/>
            <color indexed="81"/>
            <rFont val="Tahoma"/>
            <family val="2"/>
          </rPr>
          <t xml:space="preserve">
</t>
        </r>
      </text>
    </comment>
    <comment ref="AQ149" authorId="2" shapeId="0">
      <text>
        <r>
          <rPr>
            <b/>
            <sz val="8"/>
            <color indexed="81"/>
            <rFont val="Tahoma"/>
            <family val="2"/>
          </rPr>
          <t>ADULTO MAYOR  (61 años en adelante)</t>
        </r>
        <r>
          <rPr>
            <sz val="8"/>
            <color indexed="81"/>
            <rFont val="Tahoma"/>
            <family val="2"/>
          </rPr>
          <t xml:space="preserve">
</t>
        </r>
      </text>
    </comment>
    <comment ref="AS149" authorId="2" shapeId="0">
      <text>
        <r>
          <rPr>
            <b/>
            <sz val="8"/>
            <color indexed="81"/>
            <rFont val="Tahoma"/>
            <family val="2"/>
          </rPr>
          <t>MUJERES</t>
        </r>
        <r>
          <rPr>
            <sz val="8"/>
            <color indexed="81"/>
            <rFont val="Tahoma"/>
            <family val="2"/>
          </rPr>
          <t xml:space="preserve">
</t>
        </r>
      </text>
    </comment>
    <comment ref="AT149" authorId="2" shapeId="0">
      <text>
        <r>
          <rPr>
            <b/>
            <sz val="8"/>
            <color indexed="81"/>
            <rFont val="Tahoma"/>
            <family val="2"/>
          </rPr>
          <t>HOMBRES</t>
        </r>
      </text>
    </comment>
    <comment ref="AV149" authorId="2" shapeId="0">
      <text>
        <r>
          <rPr>
            <b/>
            <sz val="8"/>
            <color indexed="81"/>
            <rFont val="Tahoma"/>
            <family val="2"/>
          </rPr>
          <t>VÍCTIMAS CONFLICTO ARMADO</t>
        </r>
        <r>
          <rPr>
            <sz val="8"/>
            <color indexed="81"/>
            <rFont val="Tahoma"/>
            <family val="2"/>
          </rPr>
          <t xml:space="preserve">
</t>
        </r>
      </text>
    </comment>
    <comment ref="AX149" authorId="2" shapeId="0">
      <text>
        <r>
          <rPr>
            <b/>
            <sz val="8"/>
            <color indexed="81"/>
            <rFont val="Tahoma"/>
            <family val="2"/>
          </rPr>
          <t>DISCAPACITADOS</t>
        </r>
        <r>
          <rPr>
            <sz val="8"/>
            <color indexed="81"/>
            <rFont val="Tahoma"/>
            <family val="2"/>
          </rPr>
          <t xml:space="preserve">
</t>
        </r>
      </text>
    </comment>
    <comment ref="AY149" authorId="2" shapeId="0">
      <text>
        <r>
          <rPr>
            <b/>
            <sz val="8"/>
            <color indexed="81"/>
            <rFont val="Tahoma"/>
            <family val="2"/>
          </rPr>
          <t>AFROCOLOMBIANO O RAIZAL</t>
        </r>
      </text>
    </comment>
    <comment ref="AZ149" authorId="2" shapeId="0">
      <text>
        <r>
          <rPr>
            <b/>
            <sz val="8"/>
            <color indexed="81"/>
            <rFont val="Tahoma"/>
            <family val="2"/>
          </rPr>
          <t>INDÍGENAS</t>
        </r>
        <r>
          <rPr>
            <sz val="8"/>
            <color indexed="81"/>
            <rFont val="Tahoma"/>
            <family val="2"/>
          </rPr>
          <t xml:space="preserve">
</t>
        </r>
      </text>
    </comment>
    <comment ref="BA149" authorId="1" shapeId="0">
      <text>
        <r>
          <rPr>
            <b/>
            <sz val="9"/>
            <color indexed="81"/>
            <rFont val="Tahoma"/>
            <family val="2"/>
          </rPr>
          <t>MEDIO DE EVIDENCIA. INFORME, RESGISTRO FOTOGRAFICO, PLANILLA, ETC</t>
        </r>
      </text>
    </comment>
    <comment ref="AL158" authorId="2" shapeId="0">
      <text>
        <r>
          <rPr>
            <b/>
            <sz val="8"/>
            <color indexed="81"/>
            <rFont val="Tahoma"/>
            <family val="2"/>
          </rPr>
          <t>PRIMERA INFANCIA (0 a 5 años)</t>
        </r>
        <r>
          <rPr>
            <sz val="8"/>
            <color indexed="81"/>
            <rFont val="Tahoma"/>
            <family val="2"/>
          </rPr>
          <t xml:space="preserve">
</t>
        </r>
      </text>
    </comment>
    <comment ref="AM158" authorId="2" shapeId="0">
      <text>
        <r>
          <rPr>
            <b/>
            <sz val="8"/>
            <color indexed="81"/>
            <rFont val="Tahoma"/>
            <family val="2"/>
          </rPr>
          <t>INFANCIA (6 a 11 años)</t>
        </r>
        <r>
          <rPr>
            <sz val="8"/>
            <color indexed="81"/>
            <rFont val="Tahoma"/>
            <family val="2"/>
          </rPr>
          <t xml:space="preserve">
</t>
        </r>
      </text>
    </comment>
    <comment ref="AN158" authorId="2" shapeId="0">
      <text>
        <r>
          <rPr>
            <b/>
            <sz val="8"/>
            <color indexed="81"/>
            <rFont val="Tahoma"/>
            <family val="2"/>
          </rPr>
          <t>ADOLESCENCIA (12 A 17 años)</t>
        </r>
      </text>
    </comment>
    <comment ref="AO158" authorId="2" shapeId="0">
      <text>
        <r>
          <rPr>
            <b/>
            <sz val="8"/>
            <color indexed="81"/>
            <rFont val="Tahoma"/>
            <family val="2"/>
          </rPr>
          <t>JUVENTUD (18 a 28 años)</t>
        </r>
        <r>
          <rPr>
            <sz val="8"/>
            <color indexed="81"/>
            <rFont val="Tahoma"/>
            <family val="2"/>
          </rPr>
          <t xml:space="preserve">
</t>
        </r>
      </text>
    </comment>
    <comment ref="AP158" authorId="2" shapeId="0">
      <text>
        <r>
          <rPr>
            <b/>
            <sz val="8"/>
            <color indexed="81"/>
            <rFont val="Tahoma"/>
            <family val="2"/>
          </rPr>
          <t xml:space="preserve"> ADULTO (29 a 60 años)</t>
        </r>
        <r>
          <rPr>
            <sz val="8"/>
            <color indexed="81"/>
            <rFont val="Tahoma"/>
            <family val="2"/>
          </rPr>
          <t xml:space="preserve">
</t>
        </r>
      </text>
    </comment>
    <comment ref="AQ158" authorId="2" shapeId="0">
      <text>
        <r>
          <rPr>
            <b/>
            <sz val="8"/>
            <color indexed="81"/>
            <rFont val="Tahoma"/>
            <family val="2"/>
          </rPr>
          <t>ADULTO MAYOR  (61 años en adelante)</t>
        </r>
        <r>
          <rPr>
            <sz val="8"/>
            <color indexed="81"/>
            <rFont val="Tahoma"/>
            <family val="2"/>
          </rPr>
          <t xml:space="preserve">
</t>
        </r>
      </text>
    </comment>
    <comment ref="AS158" authorId="2" shapeId="0">
      <text>
        <r>
          <rPr>
            <b/>
            <sz val="8"/>
            <color indexed="81"/>
            <rFont val="Tahoma"/>
            <family val="2"/>
          </rPr>
          <t>MUJERES</t>
        </r>
        <r>
          <rPr>
            <sz val="8"/>
            <color indexed="81"/>
            <rFont val="Tahoma"/>
            <family val="2"/>
          </rPr>
          <t xml:space="preserve">
</t>
        </r>
      </text>
    </comment>
    <comment ref="AT158" authorId="2" shapeId="0">
      <text>
        <r>
          <rPr>
            <b/>
            <sz val="8"/>
            <color indexed="81"/>
            <rFont val="Tahoma"/>
            <family val="2"/>
          </rPr>
          <t>HOMBRES</t>
        </r>
      </text>
    </comment>
    <comment ref="AV158" authorId="2" shapeId="0">
      <text>
        <r>
          <rPr>
            <b/>
            <sz val="8"/>
            <color indexed="81"/>
            <rFont val="Tahoma"/>
            <family val="2"/>
          </rPr>
          <t>VÍCTIMAS CONFLICTO ARMADO</t>
        </r>
        <r>
          <rPr>
            <sz val="8"/>
            <color indexed="81"/>
            <rFont val="Tahoma"/>
            <family val="2"/>
          </rPr>
          <t xml:space="preserve">
</t>
        </r>
      </text>
    </comment>
    <comment ref="AX158" authorId="2" shapeId="0">
      <text>
        <r>
          <rPr>
            <b/>
            <sz val="8"/>
            <color indexed="81"/>
            <rFont val="Tahoma"/>
            <family val="2"/>
          </rPr>
          <t>DISCAPACITADOS</t>
        </r>
        <r>
          <rPr>
            <sz val="8"/>
            <color indexed="81"/>
            <rFont val="Tahoma"/>
            <family val="2"/>
          </rPr>
          <t xml:space="preserve">
</t>
        </r>
      </text>
    </comment>
    <comment ref="AY158" authorId="2" shapeId="0">
      <text>
        <r>
          <rPr>
            <b/>
            <sz val="8"/>
            <color indexed="81"/>
            <rFont val="Tahoma"/>
            <family val="2"/>
          </rPr>
          <t>AFROCOLOMBIANO O RAIZAL</t>
        </r>
      </text>
    </comment>
    <comment ref="AZ158" authorId="2" shapeId="0">
      <text>
        <r>
          <rPr>
            <b/>
            <sz val="8"/>
            <color indexed="81"/>
            <rFont val="Tahoma"/>
            <family val="2"/>
          </rPr>
          <t>INDÍGENAS</t>
        </r>
        <r>
          <rPr>
            <sz val="8"/>
            <color indexed="81"/>
            <rFont val="Tahoma"/>
            <family val="2"/>
          </rPr>
          <t xml:space="preserve">
</t>
        </r>
      </text>
    </comment>
    <comment ref="BA158" authorId="1" shapeId="0">
      <text>
        <r>
          <rPr>
            <b/>
            <sz val="9"/>
            <color indexed="81"/>
            <rFont val="Tahoma"/>
            <family val="2"/>
          </rPr>
          <t>MEDIO DE EVIDENCIA. INFORME, RESGISTRO FOTOGRAFICO, PLANILLA, ETC</t>
        </r>
      </text>
    </comment>
    <comment ref="AL167" authorId="2" shapeId="0">
      <text>
        <r>
          <rPr>
            <b/>
            <sz val="8"/>
            <color indexed="81"/>
            <rFont val="Tahoma"/>
            <family val="2"/>
          </rPr>
          <t>PRIMERA INFANCIA (0 a 5 años)</t>
        </r>
        <r>
          <rPr>
            <sz val="8"/>
            <color indexed="81"/>
            <rFont val="Tahoma"/>
            <family val="2"/>
          </rPr>
          <t xml:space="preserve">
</t>
        </r>
      </text>
    </comment>
    <comment ref="AM167" authorId="2" shapeId="0">
      <text>
        <r>
          <rPr>
            <b/>
            <sz val="8"/>
            <color indexed="81"/>
            <rFont val="Tahoma"/>
            <family val="2"/>
          </rPr>
          <t>INFANCIA (6 a 11 años)</t>
        </r>
        <r>
          <rPr>
            <sz val="8"/>
            <color indexed="81"/>
            <rFont val="Tahoma"/>
            <family val="2"/>
          </rPr>
          <t xml:space="preserve">
</t>
        </r>
      </text>
    </comment>
    <comment ref="AN167" authorId="2" shapeId="0">
      <text>
        <r>
          <rPr>
            <b/>
            <sz val="8"/>
            <color indexed="81"/>
            <rFont val="Tahoma"/>
            <family val="2"/>
          </rPr>
          <t>ADOLESCENCIA (12 A 17 años)</t>
        </r>
      </text>
    </comment>
    <comment ref="AO167" authorId="2" shapeId="0">
      <text>
        <r>
          <rPr>
            <b/>
            <sz val="8"/>
            <color indexed="81"/>
            <rFont val="Tahoma"/>
            <family val="2"/>
          </rPr>
          <t>JUVENTUD (18 a 28 años)</t>
        </r>
        <r>
          <rPr>
            <sz val="8"/>
            <color indexed="81"/>
            <rFont val="Tahoma"/>
            <family val="2"/>
          </rPr>
          <t xml:space="preserve">
</t>
        </r>
      </text>
    </comment>
    <comment ref="AP167" authorId="2" shapeId="0">
      <text>
        <r>
          <rPr>
            <b/>
            <sz val="8"/>
            <color indexed="81"/>
            <rFont val="Tahoma"/>
            <family val="2"/>
          </rPr>
          <t xml:space="preserve"> ADULTO (29 a 60 años)</t>
        </r>
        <r>
          <rPr>
            <sz val="8"/>
            <color indexed="81"/>
            <rFont val="Tahoma"/>
            <family val="2"/>
          </rPr>
          <t xml:space="preserve">
</t>
        </r>
      </text>
    </comment>
    <comment ref="AQ167" authorId="2" shapeId="0">
      <text>
        <r>
          <rPr>
            <b/>
            <sz val="8"/>
            <color indexed="81"/>
            <rFont val="Tahoma"/>
            <family val="2"/>
          </rPr>
          <t>ADULTO MAYOR  (61 años en adelante)</t>
        </r>
        <r>
          <rPr>
            <sz val="8"/>
            <color indexed="81"/>
            <rFont val="Tahoma"/>
            <family val="2"/>
          </rPr>
          <t xml:space="preserve">
</t>
        </r>
      </text>
    </comment>
    <comment ref="AS167" authorId="2" shapeId="0">
      <text>
        <r>
          <rPr>
            <b/>
            <sz val="8"/>
            <color indexed="81"/>
            <rFont val="Tahoma"/>
            <family val="2"/>
          </rPr>
          <t>MUJERES</t>
        </r>
        <r>
          <rPr>
            <sz val="8"/>
            <color indexed="81"/>
            <rFont val="Tahoma"/>
            <family val="2"/>
          </rPr>
          <t xml:space="preserve">
</t>
        </r>
      </text>
    </comment>
    <comment ref="AT167" authorId="2" shapeId="0">
      <text>
        <r>
          <rPr>
            <b/>
            <sz val="8"/>
            <color indexed="81"/>
            <rFont val="Tahoma"/>
            <family val="2"/>
          </rPr>
          <t>HOMBRES</t>
        </r>
      </text>
    </comment>
    <comment ref="AV167" authorId="2" shapeId="0">
      <text>
        <r>
          <rPr>
            <b/>
            <sz val="8"/>
            <color indexed="81"/>
            <rFont val="Tahoma"/>
            <family val="2"/>
          </rPr>
          <t>VÍCTIMAS CONFLICTO ARMADO</t>
        </r>
        <r>
          <rPr>
            <sz val="8"/>
            <color indexed="81"/>
            <rFont val="Tahoma"/>
            <family val="2"/>
          </rPr>
          <t xml:space="preserve">
</t>
        </r>
      </text>
    </comment>
    <comment ref="AX167" authorId="2" shapeId="0">
      <text>
        <r>
          <rPr>
            <b/>
            <sz val="8"/>
            <color indexed="81"/>
            <rFont val="Tahoma"/>
            <family val="2"/>
          </rPr>
          <t>DISCAPACITADOS</t>
        </r>
        <r>
          <rPr>
            <sz val="8"/>
            <color indexed="81"/>
            <rFont val="Tahoma"/>
            <family val="2"/>
          </rPr>
          <t xml:space="preserve">
</t>
        </r>
      </text>
    </comment>
    <comment ref="AY167" authorId="2" shapeId="0">
      <text>
        <r>
          <rPr>
            <b/>
            <sz val="8"/>
            <color indexed="81"/>
            <rFont val="Tahoma"/>
            <family val="2"/>
          </rPr>
          <t>AFROCOLOMBIANO O RAIZAL</t>
        </r>
      </text>
    </comment>
    <comment ref="AZ167" authorId="2" shapeId="0">
      <text>
        <r>
          <rPr>
            <b/>
            <sz val="8"/>
            <color indexed="81"/>
            <rFont val="Tahoma"/>
            <family val="2"/>
          </rPr>
          <t>INDÍGENAS</t>
        </r>
        <r>
          <rPr>
            <sz val="8"/>
            <color indexed="81"/>
            <rFont val="Tahoma"/>
            <family val="2"/>
          </rPr>
          <t xml:space="preserve">
</t>
        </r>
      </text>
    </comment>
    <comment ref="BA167" authorId="1" shapeId="0">
      <text>
        <r>
          <rPr>
            <b/>
            <sz val="9"/>
            <color indexed="81"/>
            <rFont val="Tahoma"/>
            <family val="2"/>
          </rPr>
          <t>MEDIO DE EVIDENCIA. INFORME, RESGISTRO FOTOGRAFICO, PLANILLA, ETC</t>
        </r>
      </text>
    </comment>
    <comment ref="AL176" authorId="2" shapeId="0">
      <text>
        <r>
          <rPr>
            <b/>
            <sz val="8"/>
            <color indexed="81"/>
            <rFont val="Tahoma"/>
            <family val="2"/>
          </rPr>
          <t>PRIMERA INFANCIA (0 a 5 años)</t>
        </r>
        <r>
          <rPr>
            <sz val="8"/>
            <color indexed="81"/>
            <rFont val="Tahoma"/>
            <family val="2"/>
          </rPr>
          <t xml:space="preserve">
</t>
        </r>
      </text>
    </comment>
    <comment ref="AM176" authorId="2" shapeId="0">
      <text>
        <r>
          <rPr>
            <b/>
            <sz val="8"/>
            <color indexed="81"/>
            <rFont val="Tahoma"/>
            <family val="2"/>
          </rPr>
          <t>INFANCIA (6 a 11 años)</t>
        </r>
        <r>
          <rPr>
            <sz val="8"/>
            <color indexed="81"/>
            <rFont val="Tahoma"/>
            <family val="2"/>
          </rPr>
          <t xml:space="preserve">
</t>
        </r>
      </text>
    </comment>
    <comment ref="AN176" authorId="2" shapeId="0">
      <text>
        <r>
          <rPr>
            <b/>
            <sz val="8"/>
            <color indexed="81"/>
            <rFont val="Tahoma"/>
            <family val="2"/>
          </rPr>
          <t>ADOLESCENCIA (12 A 17 años)</t>
        </r>
      </text>
    </comment>
    <comment ref="AO176" authorId="2" shapeId="0">
      <text>
        <r>
          <rPr>
            <b/>
            <sz val="8"/>
            <color indexed="81"/>
            <rFont val="Tahoma"/>
            <family val="2"/>
          </rPr>
          <t>JUVENTUD (18 a 28 años)</t>
        </r>
        <r>
          <rPr>
            <sz val="8"/>
            <color indexed="81"/>
            <rFont val="Tahoma"/>
            <family val="2"/>
          </rPr>
          <t xml:space="preserve">
</t>
        </r>
      </text>
    </comment>
    <comment ref="AP176" authorId="2" shapeId="0">
      <text>
        <r>
          <rPr>
            <b/>
            <sz val="8"/>
            <color indexed="81"/>
            <rFont val="Tahoma"/>
            <family val="2"/>
          </rPr>
          <t xml:space="preserve"> ADULTO (29 a 60 años)</t>
        </r>
        <r>
          <rPr>
            <sz val="8"/>
            <color indexed="81"/>
            <rFont val="Tahoma"/>
            <family val="2"/>
          </rPr>
          <t xml:space="preserve">
</t>
        </r>
      </text>
    </comment>
    <comment ref="AQ176" authorId="2" shapeId="0">
      <text>
        <r>
          <rPr>
            <b/>
            <sz val="8"/>
            <color indexed="81"/>
            <rFont val="Tahoma"/>
            <family val="2"/>
          </rPr>
          <t>ADULTO MAYOR  (61 años en adelante)</t>
        </r>
        <r>
          <rPr>
            <sz val="8"/>
            <color indexed="81"/>
            <rFont val="Tahoma"/>
            <family val="2"/>
          </rPr>
          <t xml:space="preserve">
</t>
        </r>
      </text>
    </comment>
    <comment ref="AS176" authorId="2" shapeId="0">
      <text>
        <r>
          <rPr>
            <b/>
            <sz val="8"/>
            <color indexed="81"/>
            <rFont val="Tahoma"/>
            <family val="2"/>
          </rPr>
          <t>MUJERES</t>
        </r>
        <r>
          <rPr>
            <sz val="8"/>
            <color indexed="81"/>
            <rFont val="Tahoma"/>
            <family val="2"/>
          </rPr>
          <t xml:space="preserve">
</t>
        </r>
      </text>
    </comment>
    <comment ref="AT176" authorId="2" shapeId="0">
      <text>
        <r>
          <rPr>
            <b/>
            <sz val="8"/>
            <color indexed="81"/>
            <rFont val="Tahoma"/>
            <family val="2"/>
          </rPr>
          <t>HOMBRES</t>
        </r>
      </text>
    </comment>
    <comment ref="AV176" authorId="2" shapeId="0">
      <text>
        <r>
          <rPr>
            <b/>
            <sz val="8"/>
            <color indexed="81"/>
            <rFont val="Tahoma"/>
            <family val="2"/>
          </rPr>
          <t>VÍCTIMAS CONFLICTO ARMADO</t>
        </r>
        <r>
          <rPr>
            <sz val="8"/>
            <color indexed="81"/>
            <rFont val="Tahoma"/>
            <family val="2"/>
          </rPr>
          <t xml:space="preserve">
</t>
        </r>
      </text>
    </comment>
    <comment ref="AX176" authorId="2" shapeId="0">
      <text>
        <r>
          <rPr>
            <b/>
            <sz val="8"/>
            <color indexed="81"/>
            <rFont val="Tahoma"/>
            <family val="2"/>
          </rPr>
          <t>DISCAPACITADOS</t>
        </r>
        <r>
          <rPr>
            <sz val="8"/>
            <color indexed="81"/>
            <rFont val="Tahoma"/>
            <family val="2"/>
          </rPr>
          <t xml:space="preserve">
</t>
        </r>
      </text>
    </comment>
    <comment ref="AY176" authorId="2" shapeId="0">
      <text>
        <r>
          <rPr>
            <b/>
            <sz val="8"/>
            <color indexed="81"/>
            <rFont val="Tahoma"/>
            <family val="2"/>
          </rPr>
          <t>AFROCOLOMBIANO O RAIZAL</t>
        </r>
      </text>
    </comment>
    <comment ref="AZ176" authorId="2" shapeId="0">
      <text>
        <r>
          <rPr>
            <b/>
            <sz val="8"/>
            <color indexed="81"/>
            <rFont val="Tahoma"/>
            <family val="2"/>
          </rPr>
          <t>INDÍGENAS</t>
        </r>
        <r>
          <rPr>
            <sz val="8"/>
            <color indexed="81"/>
            <rFont val="Tahoma"/>
            <family val="2"/>
          </rPr>
          <t xml:space="preserve">
</t>
        </r>
      </text>
    </comment>
    <comment ref="BA176" authorId="1" shapeId="0">
      <text>
        <r>
          <rPr>
            <b/>
            <sz val="9"/>
            <color indexed="81"/>
            <rFont val="Tahoma"/>
            <family val="2"/>
          </rPr>
          <t>MEDIO DE EVIDENCIA. INFORME, RESGISTRO FOTOGRAFICO, PLANILLA, ETC</t>
        </r>
      </text>
    </comment>
    <comment ref="AL185" authorId="2" shapeId="0">
      <text>
        <r>
          <rPr>
            <b/>
            <sz val="8"/>
            <color indexed="81"/>
            <rFont val="Tahoma"/>
            <family val="2"/>
          </rPr>
          <t>PRIMERA INFANCIA (0 a 5 años)</t>
        </r>
        <r>
          <rPr>
            <sz val="8"/>
            <color indexed="81"/>
            <rFont val="Tahoma"/>
            <family val="2"/>
          </rPr>
          <t xml:space="preserve">
</t>
        </r>
      </text>
    </comment>
    <comment ref="AM185" authorId="2" shapeId="0">
      <text>
        <r>
          <rPr>
            <b/>
            <sz val="8"/>
            <color indexed="81"/>
            <rFont val="Tahoma"/>
            <family val="2"/>
          </rPr>
          <t>INFANCIA (6 a 11 años)</t>
        </r>
        <r>
          <rPr>
            <sz val="8"/>
            <color indexed="81"/>
            <rFont val="Tahoma"/>
            <family val="2"/>
          </rPr>
          <t xml:space="preserve">
</t>
        </r>
      </text>
    </comment>
    <comment ref="AN185" authorId="2" shapeId="0">
      <text>
        <r>
          <rPr>
            <b/>
            <sz val="8"/>
            <color indexed="81"/>
            <rFont val="Tahoma"/>
            <family val="2"/>
          </rPr>
          <t>ADOLESCENCIA (12 A 17 años)</t>
        </r>
      </text>
    </comment>
    <comment ref="AO185" authorId="2" shapeId="0">
      <text>
        <r>
          <rPr>
            <b/>
            <sz val="8"/>
            <color indexed="81"/>
            <rFont val="Tahoma"/>
            <family val="2"/>
          </rPr>
          <t>JUVENTUD (18 a 28 años)</t>
        </r>
        <r>
          <rPr>
            <sz val="8"/>
            <color indexed="81"/>
            <rFont val="Tahoma"/>
            <family val="2"/>
          </rPr>
          <t xml:space="preserve">
</t>
        </r>
      </text>
    </comment>
    <comment ref="AP185" authorId="2" shapeId="0">
      <text>
        <r>
          <rPr>
            <b/>
            <sz val="8"/>
            <color indexed="81"/>
            <rFont val="Tahoma"/>
            <family val="2"/>
          </rPr>
          <t xml:space="preserve"> ADULTO (29 a 60 años)</t>
        </r>
        <r>
          <rPr>
            <sz val="8"/>
            <color indexed="81"/>
            <rFont val="Tahoma"/>
            <family val="2"/>
          </rPr>
          <t xml:space="preserve">
</t>
        </r>
      </text>
    </comment>
    <comment ref="AQ185" authorId="2" shapeId="0">
      <text>
        <r>
          <rPr>
            <b/>
            <sz val="8"/>
            <color indexed="81"/>
            <rFont val="Tahoma"/>
            <family val="2"/>
          </rPr>
          <t>ADULTO MAYOR  (61 años en adelante)</t>
        </r>
        <r>
          <rPr>
            <sz val="8"/>
            <color indexed="81"/>
            <rFont val="Tahoma"/>
            <family val="2"/>
          </rPr>
          <t xml:space="preserve">
</t>
        </r>
      </text>
    </comment>
    <comment ref="AS185" authorId="2" shapeId="0">
      <text>
        <r>
          <rPr>
            <b/>
            <sz val="8"/>
            <color indexed="81"/>
            <rFont val="Tahoma"/>
            <family val="2"/>
          </rPr>
          <t>MUJERES</t>
        </r>
        <r>
          <rPr>
            <sz val="8"/>
            <color indexed="81"/>
            <rFont val="Tahoma"/>
            <family val="2"/>
          </rPr>
          <t xml:space="preserve">
</t>
        </r>
      </text>
    </comment>
    <comment ref="AT185" authorId="2" shapeId="0">
      <text>
        <r>
          <rPr>
            <b/>
            <sz val="8"/>
            <color indexed="81"/>
            <rFont val="Tahoma"/>
            <family val="2"/>
          </rPr>
          <t>HOMBRES</t>
        </r>
      </text>
    </comment>
    <comment ref="AV185" authorId="2" shapeId="0">
      <text>
        <r>
          <rPr>
            <b/>
            <sz val="8"/>
            <color indexed="81"/>
            <rFont val="Tahoma"/>
            <family val="2"/>
          </rPr>
          <t>VÍCTIMAS CONFLICTO ARMADO</t>
        </r>
        <r>
          <rPr>
            <sz val="8"/>
            <color indexed="81"/>
            <rFont val="Tahoma"/>
            <family val="2"/>
          </rPr>
          <t xml:space="preserve">
</t>
        </r>
      </text>
    </comment>
    <comment ref="AX185" authorId="2" shapeId="0">
      <text>
        <r>
          <rPr>
            <b/>
            <sz val="8"/>
            <color indexed="81"/>
            <rFont val="Tahoma"/>
            <family val="2"/>
          </rPr>
          <t>DISCAPACITADOS</t>
        </r>
        <r>
          <rPr>
            <sz val="8"/>
            <color indexed="81"/>
            <rFont val="Tahoma"/>
            <family val="2"/>
          </rPr>
          <t xml:space="preserve">
</t>
        </r>
      </text>
    </comment>
    <comment ref="AY185" authorId="2" shapeId="0">
      <text>
        <r>
          <rPr>
            <b/>
            <sz val="8"/>
            <color indexed="81"/>
            <rFont val="Tahoma"/>
            <family val="2"/>
          </rPr>
          <t>AFROCOLOMBIANO O RAIZAL</t>
        </r>
      </text>
    </comment>
    <comment ref="AZ185" authorId="2" shapeId="0">
      <text>
        <r>
          <rPr>
            <b/>
            <sz val="8"/>
            <color indexed="81"/>
            <rFont val="Tahoma"/>
            <family val="2"/>
          </rPr>
          <t>INDÍGENAS</t>
        </r>
        <r>
          <rPr>
            <sz val="8"/>
            <color indexed="81"/>
            <rFont val="Tahoma"/>
            <family val="2"/>
          </rPr>
          <t xml:space="preserve">
</t>
        </r>
      </text>
    </comment>
    <comment ref="BA185" authorId="1" shapeId="0">
      <text>
        <r>
          <rPr>
            <b/>
            <sz val="9"/>
            <color indexed="81"/>
            <rFont val="Tahoma"/>
            <family val="2"/>
          </rPr>
          <t>MEDIO DE EVIDENCIA. INFORME, RESGISTRO FOTOGRAFICO, PLANILLA, ETC</t>
        </r>
      </text>
    </comment>
    <comment ref="AL194" authorId="2" shapeId="0">
      <text>
        <r>
          <rPr>
            <b/>
            <sz val="8"/>
            <color indexed="81"/>
            <rFont val="Tahoma"/>
            <family val="2"/>
          </rPr>
          <t>PRIMERA INFANCIA (0 a 5 años)</t>
        </r>
        <r>
          <rPr>
            <sz val="8"/>
            <color indexed="81"/>
            <rFont val="Tahoma"/>
            <family val="2"/>
          </rPr>
          <t xml:space="preserve">
</t>
        </r>
      </text>
    </comment>
    <comment ref="AM194" authorId="2" shapeId="0">
      <text>
        <r>
          <rPr>
            <b/>
            <sz val="8"/>
            <color indexed="81"/>
            <rFont val="Tahoma"/>
            <family val="2"/>
          </rPr>
          <t>INFANCIA (6 a 11 años)</t>
        </r>
        <r>
          <rPr>
            <sz val="8"/>
            <color indexed="81"/>
            <rFont val="Tahoma"/>
            <family val="2"/>
          </rPr>
          <t xml:space="preserve">
</t>
        </r>
      </text>
    </comment>
    <comment ref="AN194" authorId="2" shapeId="0">
      <text>
        <r>
          <rPr>
            <b/>
            <sz val="8"/>
            <color indexed="81"/>
            <rFont val="Tahoma"/>
            <family val="2"/>
          </rPr>
          <t>ADOLESCENCIA (12 A 17 años)</t>
        </r>
      </text>
    </comment>
    <comment ref="AO194" authorId="2" shapeId="0">
      <text>
        <r>
          <rPr>
            <b/>
            <sz val="8"/>
            <color indexed="81"/>
            <rFont val="Tahoma"/>
            <family val="2"/>
          </rPr>
          <t>JUVENTUD (18 a 28 años)</t>
        </r>
        <r>
          <rPr>
            <sz val="8"/>
            <color indexed="81"/>
            <rFont val="Tahoma"/>
            <family val="2"/>
          </rPr>
          <t xml:space="preserve">
</t>
        </r>
      </text>
    </comment>
    <comment ref="AP194" authorId="2" shapeId="0">
      <text>
        <r>
          <rPr>
            <b/>
            <sz val="8"/>
            <color indexed="81"/>
            <rFont val="Tahoma"/>
            <family val="2"/>
          </rPr>
          <t xml:space="preserve"> ADULTO (29 a 60 años)</t>
        </r>
        <r>
          <rPr>
            <sz val="8"/>
            <color indexed="81"/>
            <rFont val="Tahoma"/>
            <family val="2"/>
          </rPr>
          <t xml:space="preserve">
</t>
        </r>
      </text>
    </comment>
    <comment ref="AQ194" authorId="2" shapeId="0">
      <text>
        <r>
          <rPr>
            <b/>
            <sz val="8"/>
            <color indexed="81"/>
            <rFont val="Tahoma"/>
            <family val="2"/>
          </rPr>
          <t>ADULTO MAYOR  (61 años en adelante)</t>
        </r>
        <r>
          <rPr>
            <sz val="8"/>
            <color indexed="81"/>
            <rFont val="Tahoma"/>
            <family val="2"/>
          </rPr>
          <t xml:space="preserve">
</t>
        </r>
      </text>
    </comment>
    <comment ref="AS194" authorId="2" shapeId="0">
      <text>
        <r>
          <rPr>
            <b/>
            <sz val="8"/>
            <color indexed="81"/>
            <rFont val="Tahoma"/>
            <family val="2"/>
          </rPr>
          <t>MUJERES</t>
        </r>
        <r>
          <rPr>
            <sz val="8"/>
            <color indexed="81"/>
            <rFont val="Tahoma"/>
            <family val="2"/>
          </rPr>
          <t xml:space="preserve">
</t>
        </r>
      </text>
    </comment>
    <comment ref="AT194" authorId="2" shapeId="0">
      <text>
        <r>
          <rPr>
            <b/>
            <sz val="8"/>
            <color indexed="81"/>
            <rFont val="Tahoma"/>
            <family val="2"/>
          </rPr>
          <t>HOMBRES</t>
        </r>
      </text>
    </comment>
    <comment ref="AV194" authorId="2" shapeId="0">
      <text>
        <r>
          <rPr>
            <b/>
            <sz val="8"/>
            <color indexed="81"/>
            <rFont val="Tahoma"/>
            <family val="2"/>
          </rPr>
          <t>VÍCTIMAS CONFLICTO ARMADO</t>
        </r>
        <r>
          <rPr>
            <sz val="8"/>
            <color indexed="81"/>
            <rFont val="Tahoma"/>
            <family val="2"/>
          </rPr>
          <t xml:space="preserve">
</t>
        </r>
      </text>
    </comment>
    <comment ref="AX194" authorId="2" shapeId="0">
      <text>
        <r>
          <rPr>
            <b/>
            <sz val="8"/>
            <color indexed="81"/>
            <rFont val="Tahoma"/>
            <family val="2"/>
          </rPr>
          <t>DISCAPACITADOS</t>
        </r>
        <r>
          <rPr>
            <sz val="8"/>
            <color indexed="81"/>
            <rFont val="Tahoma"/>
            <family val="2"/>
          </rPr>
          <t xml:space="preserve">
</t>
        </r>
      </text>
    </comment>
    <comment ref="AY194" authorId="2" shapeId="0">
      <text>
        <r>
          <rPr>
            <b/>
            <sz val="8"/>
            <color indexed="81"/>
            <rFont val="Tahoma"/>
            <family val="2"/>
          </rPr>
          <t>AFROCOLOMBIANO O RAIZAL</t>
        </r>
      </text>
    </comment>
    <comment ref="AZ194" authorId="2" shapeId="0">
      <text>
        <r>
          <rPr>
            <b/>
            <sz val="8"/>
            <color indexed="81"/>
            <rFont val="Tahoma"/>
            <family val="2"/>
          </rPr>
          <t>INDÍGENAS</t>
        </r>
        <r>
          <rPr>
            <sz val="8"/>
            <color indexed="81"/>
            <rFont val="Tahoma"/>
            <family val="2"/>
          </rPr>
          <t xml:space="preserve">
</t>
        </r>
      </text>
    </comment>
    <comment ref="BA194"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<sst xmlns="http://schemas.openxmlformats.org/spreadsheetml/2006/main" count="10623" uniqueCount="2003">
  <si>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</si>
  <si>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</si>
  <si>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</si>
  <si>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</si>
  <si>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</si>
  <si>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</si>
  <si>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</si>
  <si>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</si>
  <si>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</si>
  <si>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</si>
  <si>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</si>
  <si>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</si>
  <si>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</si>
  <si>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</si>
  <si>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</si>
  <si>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</si>
  <si>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</si>
  <si>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</si>
  <si>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</si>
  <si>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</si>
  <si>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</si>
  <si>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</si>
  <si>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</si>
  <si>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</si>
  <si>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</si>
  <si>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</si>
  <si>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</si>
  <si>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</si>
  <si>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</si>
  <si>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</si>
  <si>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</si>
  <si>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</si>
  <si>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</si>
  <si>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</si>
  <si>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</si>
  <si>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</si>
  <si>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</si>
  <si>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</si>
  <si>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</si>
  <si>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</si>
  <si>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</si>
  <si>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</si>
  <si>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</si>
  <si>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</si>
  <si>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</si>
  <si>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</si>
  <si>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</si>
  <si>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</si>
  <si>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</si>
  <si>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</si>
  <si>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</si>
  <si>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</si>
  <si>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</si>
  <si>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</si>
  <si>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</si>
  <si>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</si>
  <si>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</si>
  <si>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</si>
  <si>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</si>
  <si>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</si>
  <si>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</si>
  <si>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</si>
  <si>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</si>
  <si>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</si>
  <si>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</si>
  <si>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</si>
  <si>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</si>
  <si>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</si>
  <si>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</si>
  <si>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</si>
  <si>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</si>
  <si>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</si>
  <si>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</si>
  <si>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</si>
  <si>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</si>
  <si>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</si>
  <si>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</si>
  <si>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</si>
  <si>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</si>
  <si>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</si>
  <si>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</si>
  <si>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</si>
  <si>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</si>
  <si>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</si>
  <si>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</si>
  <si>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</si>
  <si>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</si>
  <si>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</si>
  <si>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</si>
  <si>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</si>
  <si>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</si>
  <si>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</si>
  <si>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</si>
  <si>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</si>
  <si>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</si>
  <si>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</si>
  <si>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</si>
  <si>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</si>
  <si>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</si>
  <si>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</si>
  <si>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</si>
  <si>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</si>
  <si>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</si>
  <si>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</si>
  <si>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</si>
  <si>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</si>
  <si>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</si>
  <si>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</si>
  <si>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</si>
  <si>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</si>
  <si>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</si>
  <si>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</si>
  <si>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</si>
  <si>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</si>
  <si>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</si>
  <si>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</si>
  <si>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</si>
  <si>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</si>
  <si>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</si>
  <si>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</si>
  <si>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</si>
  <si>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</si>
  <si>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</si>
  <si>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</si>
  <si>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</si>
  <si>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</si>
  <si>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</si>
  <si>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</si>
  <si>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</si>
  <si>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</si>
  <si>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</si>
  <si>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</si>
  <si>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</si>
  <si>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</si>
  <si>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</si>
  <si>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</si>
  <si>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</si>
  <si>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</si>
  <si>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</si>
  <si>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</si>
  <si>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</si>
  <si>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</si>
  <si>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</si>
  <si>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</si>
  <si>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</si>
  <si>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</si>
  <si>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</si>
  <si>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</si>
  <si>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</si>
  <si>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</si>
  <si>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</si>
  <si>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</si>
  <si>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</si>
  <si>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</si>
  <si>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</si>
  <si>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</si>
  <si>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</si>
  <si>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</si>
  <si>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</si>
  <si>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</si>
  <si>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</si>
  <si>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</si>
  <si>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</si>
  <si>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</si>
  <si>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</si>
  <si>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</si>
  <si>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</si>
  <si>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</si>
  <si>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</si>
  <si>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</si>
  <si>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</si>
  <si>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</si>
  <si>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</si>
  <si>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</si>
  <si>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</si>
  <si>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</si>
  <si>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</si>
  <si>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</si>
  <si>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</si>
  <si>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</si>
  <si>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</si>
  <si>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</si>
  <si>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</si>
  <si>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</si>
  <si>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</si>
  <si>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</si>
  <si>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</si>
  <si>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</si>
  <si>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</si>
  <si>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</si>
  <si>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</si>
  <si>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</si>
  <si>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</si>
  <si>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</si>
  <si>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</si>
  <si>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</si>
  <si>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</si>
  <si>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</si>
  <si>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</si>
  <si>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</si>
  <si>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</si>
  <si>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</si>
  <si>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</si>
  <si>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</si>
  <si>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</si>
  <si>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</si>
  <si>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</si>
  <si>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</si>
  <si>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</si>
  <si>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</si>
  <si>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</si>
  <si>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</si>
  <si>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</si>
  <si>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</si>
  <si>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</si>
  <si>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</si>
  <si>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</si>
  <si>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</si>
  <si>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</si>
  <si>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</si>
  <si>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</si>
  <si>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</si>
  <si>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</si>
  <si>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</si>
  <si>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</si>
  <si>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</si>
  <si>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</si>
  <si>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</si>
  <si>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</si>
  <si>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</si>
  <si>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</si>
  <si>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</si>
  <si>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</si>
  <si>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</si>
  <si>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</si>
  <si>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</si>
  <si>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</si>
  <si>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</si>
  <si>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</si>
  <si>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</si>
  <si>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</si>
  <si>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</si>
  <si>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</si>
  <si>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</si>
  <si>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</si>
  <si>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</si>
  <si>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</si>
  <si>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</si>
  <si>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</si>
  <si>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</si>
  <si>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</si>
  <si>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</si>
  <si>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</si>
  <si>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</si>
  <si>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</si>
  <si>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</si>
  <si>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</si>
  <si>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</si>
  <si>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</si>
  <si>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</si>
  <si>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</si>
  <si>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</si>
  <si>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</si>
  <si>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</si>
  <si>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</si>
  <si>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</si>
  <si>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</si>
  <si>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</si>
  <si>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</si>
  <si>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</si>
  <si>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</si>
  <si>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</si>
  <si>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</si>
  <si>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</si>
  <si>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</si>
  <si>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</si>
  <si>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</si>
  <si>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</si>
  <si>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</si>
  <si>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</si>
  <si>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</si>
  <si>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</si>
  <si>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</si>
  <si>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</si>
  <si>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</si>
  <si>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</si>
  <si>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</si>
  <si>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</si>
  <si>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</si>
  <si>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</si>
  <si>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</si>
  <si>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</si>
  <si>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</si>
  <si>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</si>
  <si>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</si>
  <si>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</si>
  <si>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</si>
  <si>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</si>
  <si>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</si>
  <si>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</si>
  <si>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</si>
  <si>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</si>
  <si>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</si>
  <si>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</si>
  <si>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</si>
  <si>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</si>
  <si>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</si>
  <si>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</si>
  <si>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</si>
  <si>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</si>
  <si>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</si>
  <si>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</si>
  <si>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</si>
  <si>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</si>
  <si>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</si>
  <si>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</si>
  <si>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</si>
  <si>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</si>
  <si>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</si>
  <si>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</si>
  <si>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</si>
  <si>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</si>
  <si>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</si>
  <si>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</si>
  <si>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</si>
  <si>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</si>
  <si>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</si>
  <si>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</si>
  <si>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</si>
  <si>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</si>
  <si>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</si>
  <si>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</si>
  <si>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</si>
  <si>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</si>
  <si>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</si>
  <si>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</si>
  <si>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</si>
  <si>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</si>
  <si>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</si>
  <si>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</si>
  <si>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</si>
  <si>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</si>
  <si>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</si>
  <si>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</si>
  <si>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</si>
  <si>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</si>
  <si>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</si>
  <si>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</si>
  <si>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</si>
  <si>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</si>
  <si>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</si>
  <si>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</si>
  <si>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</si>
  <si>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</si>
  <si>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</si>
  <si>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</si>
  <si>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</si>
  <si>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</si>
  <si>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</si>
  <si>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</si>
  <si>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</si>
  <si>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</si>
  <si>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</si>
  <si>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</si>
  <si>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</si>
  <si>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</si>
  <si>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</si>
  <si>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</si>
  <si>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</si>
  <si>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</si>
  <si>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</si>
  <si>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</si>
  <si>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</si>
  <si>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</si>
  <si>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</si>
  <si>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</si>
  <si>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</si>
  <si>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</si>
  <si>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</si>
  <si>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</si>
  <si>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</si>
  <si>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</si>
  <si>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</si>
  <si>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</si>
  <si>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</si>
  <si>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</si>
  <si>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</si>
  <si>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</si>
  <si>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</si>
  <si>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</si>
  <si>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</si>
  <si>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</si>
  <si>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</si>
  <si>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</si>
  <si>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</si>
  <si>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</si>
  <si>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</si>
  <si>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</si>
  <si>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</si>
  <si>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</si>
  <si>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</si>
  <si>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</si>
  <si>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</si>
  <si>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</si>
  <si>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</si>
  <si>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</si>
  <si>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</si>
  <si>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</si>
  <si>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</si>
  <si>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</si>
  <si>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</si>
  <si>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</si>
  <si>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</si>
  <si>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</si>
  <si>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</si>
  <si>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</si>
  <si>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</si>
  <si>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</si>
  <si>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</si>
  <si>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</si>
  <si>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</si>
  <si>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</si>
  <si>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</si>
  <si>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</si>
  <si>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</si>
  <si>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</si>
  <si>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</si>
  <si>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</si>
  <si>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</si>
  <si>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</si>
  <si>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</si>
  <si>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</si>
  <si>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</si>
  <si>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</si>
  <si>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</si>
  <si>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</si>
  <si>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</si>
  <si>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</si>
  <si>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</si>
  <si>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</si>
  <si>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</si>
  <si>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</si>
  <si>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</si>
  <si>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</si>
  <si>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</si>
  <si>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</si>
  <si>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</si>
  <si>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</si>
  <si>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</si>
  <si>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</si>
  <si>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</si>
  <si>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</si>
  <si>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</si>
  <si>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</si>
  <si>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</si>
  <si>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</si>
  <si>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</si>
  <si>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</si>
  <si>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</si>
  <si>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</si>
  <si>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</si>
  <si>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</si>
  <si>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</si>
  <si>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</si>
  <si>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</si>
  <si>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</si>
  <si>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</si>
  <si>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</si>
  <si>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</si>
  <si>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</si>
  <si>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</si>
  <si>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</si>
  <si>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</si>
  <si>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</si>
  <si>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</si>
  <si>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</si>
  <si>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</si>
  <si>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</si>
  <si>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</si>
  <si>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</si>
  <si>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</si>
  <si>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</si>
  <si>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</si>
  <si>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</si>
  <si>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</si>
  <si>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</si>
  <si>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</si>
  <si>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</si>
  <si>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</si>
  <si>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</si>
  <si>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</si>
  <si>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</si>
  <si>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</si>
  <si>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</si>
  <si>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</si>
  <si>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</si>
  <si>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</si>
  <si>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</si>
  <si>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</si>
  <si>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</si>
  <si>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</si>
  <si>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</si>
  <si>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</si>
  <si>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</si>
  <si>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</si>
  <si>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</si>
  <si>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</si>
  <si>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</si>
  <si>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</si>
  <si>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</si>
  <si>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</si>
  <si>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</si>
  <si>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</si>
  <si>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</si>
  <si>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</si>
  <si>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</si>
  <si>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</si>
  <si>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</si>
  <si>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</si>
  <si>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</si>
  <si>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</si>
  <si>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</si>
  <si>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</si>
  <si>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</si>
  <si>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</si>
  <si>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</si>
  <si>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</si>
  <si>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</si>
  <si>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</si>
  <si>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</si>
  <si>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</si>
  <si>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</si>
  <si>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</si>
  <si>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</si>
  <si>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</si>
  <si>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</si>
  <si>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</si>
  <si>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</si>
  <si>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</si>
  <si>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</si>
  <si>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</si>
  <si>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</si>
  <si>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</si>
  <si>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</si>
  <si>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</si>
  <si>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</si>
  <si>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</si>
  <si>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</si>
  <si>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</si>
  <si>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</si>
  <si>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</si>
  <si>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</si>
  <si>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</si>
  <si>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</si>
  <si>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</si>
  <si>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</si>
  <si>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</si>
  <si>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</si>
  <si>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</si>
  <si>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</si>
  <si>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</si>
  <si>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</si>
  <si>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</si>
  <si>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</si>
  <si>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</si>
  <si>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</si>
  <si>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</si>
  <si>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</si>
  <si>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</si>
  <si>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</si>
  <si>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</si>
  <si>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</si>
  <si>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</si>
  <si>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</si>
  <si>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</si>
  <si>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</si>
  <si>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</si>
  <si>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</si>
  <si>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</si>
  <si>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</si>
  <si>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</si>
  <si>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</si>
  <si>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</si>
  <si>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</si>
  <si>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</si>
  <si>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</si>
  <si>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</si>
  <si>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</si>
  <si>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</si>
  <si>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</si>
  <si>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</si>
  <si>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</si>
  <si>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</si>
  <si>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</si>
  <si>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</si>
  <si>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</si>
  <si>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</si>
  <si>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</si>
  <si>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</si>
  <si>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</si>
  <si>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</si>
  <si>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</si>
  <si>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</si>
  <si>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</si>
  <si>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</si>
  <si>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</si>
  <si>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</si>
  <si>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</si>
  <si>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</si>
  <si>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</si>
  <si>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</si>
  <si>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</si>
  <si>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</si>
  <si>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</si>
  <si>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</si>
  <si>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</si>
  <si>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</si>
  <si>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</si>
  <si>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</si>
  <si>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</si>
  <si>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</si>
  <si>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</si>
  <si>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</si>
  <si>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</si>
  <si>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</si>
  <si>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</si>
  <si>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</si>
  <si>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</si>
  <si>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</si>
  <si>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</si>
  <si>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</si>
  <si>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</si>
  <si>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</si>
  <si>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</si>
  <si>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</si>
  <si>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</si>
  <si>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</si>
  <si>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</si>
  <si>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</si>
  <si>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</si>
  <si>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</si>
  <si>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</si>
  <si>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</si>
  <si>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</si>
  <si>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</si>
  <si>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</si>
  <si>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</si>
  <si>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</si>
  <si>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</si>
  <si>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</si>
  <si>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</si>
  <si>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</si>
  <si>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</si>
  <si>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</si>
  <si>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</si>
  <si>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</si>
  <si>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</si>
  <si>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</si>
  <si>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</si>
  <si>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</si>
  <si>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</si>
  <si>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</si>
  <si>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</si>
  <si>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</si>
  <si>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</si>
  <si>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</si>
  <si>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</si>
  <si>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</si>
  <si>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</si>
  <si>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</si>
  <si>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</si>
  <si>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</si>
  <si>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</si>
  <si>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</si>
  <si>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</si>
  <si>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</si>
  <si>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</si>
  <si>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</si>
  <si>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</si>
  <si>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</si>
  <si>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</si>
  <si>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</si>
  <si>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</si>
  <si>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</si>
  <si>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</si>
  <si>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</si>
  <si>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</si>
  <si>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</si>
  <si>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</si>
  <si>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</si>
  <si>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</si>
  <si>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</si>
  <si>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</si>
  <si>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</si>
  <si>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</si>
  <si>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</si>
  <si>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</si>
  <si>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</si>
  <si>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</si>
  <si>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</si>
  <si>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</si>
  <si>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</si>
  <si>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</si>
  <si>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</si>
  <si>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</si>
  <si>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</si>
  <si>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</si>
  <si>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</si>
  <si>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</si>
  <si>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</si>
  <si>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</si>
  <si>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</si>
  <si>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</si>
  <si>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</si>
  <si>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</si>
  <si>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</si>
  <si>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</si>
  <si>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</si>
  <si>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</si>
  <si>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</si>
  <si>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</si>
  <si>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</si>
  <si>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</si>
  <si>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</si>
  <si>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</si>
  <si>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</si>
  <si>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</si>
  <si>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</si>
  <si>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</si>
  <si>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</si>
  <si>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</si>
  <si>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</si>
  <si>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</si>
  <si>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</si>
  <si>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</si>
  <si>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</si>
  <si>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</si>
  <si>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</si>
  <si>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</si>
  <si>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</si>
  <si>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</si>
  <si>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</si>
  <si>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</si>
  <si>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</si>
  <si>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</si>
  <si>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</si>
  <si>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</si>
  <si>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</si>
  <si>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</si>
  <si>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</si>
  <si>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</si>
  <si>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</si>
  <si>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</si>
  <si>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</si>
  <si>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</si>
  <si>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</si>
  <si>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</si>
  <si>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</si>
  <si>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</si>
  <si>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</si>
  <si>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</si>
  <si>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</si>
  <si>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</si>
  <si>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</si>
  <si>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</si>
  <si>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</si>
  <si>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</si>
  <si>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</si>
  <si>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</si>
  <si>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</si>
  <si>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</si>
  <si>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</si>
  <si>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</si>
  <si>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</si>
  <si>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</si>
  <si>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</si>
  <si>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</si>
  <si>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</si>
  <si>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</si>
  <si>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</si>
  <si>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</si>
  <si>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</si>
  <si>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</si>
  <si>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</si>
  <si>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</si>
  <si>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</si>
  <si>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</si>
  <si>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</si>
  <si>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</si>
  <si>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</si>
  <si>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</si>
  <si>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</si>
  <si>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</si>
  <si>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</si>
  <si>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</si>
  <si>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</si>
  <si>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</si>
  <si>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</si>
  <si>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</si>
  <si>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</si>
  <si>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</si>
  <si>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</si>
  <si>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</si>
  <si>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</si>
  <si>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</si>
  <si>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</si>
  <si>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</si>
  <si>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</si>
  <si>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</si>
  <si>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</si>
  <si>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</si>
  <si>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</si>
  <si>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</si>
  <si>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</si>
  <si>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</si>
  <si>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</si>
  <si>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</si>
  <si>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</si>
  <si>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</si>
  <si>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</si>
  <si>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</si>
  <si>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</si>
  <si>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</si>
  <si>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</si>
  <si>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</si>
  <si>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</si>
  <si>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</si>
  <si>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</si>
  <si>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</si>
  <si>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</si>
  <si>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</si>
  <si>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</si>
  <si>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</si>
  <si>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</si>
  <si>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</si>
  <si>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</si>
  <si>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</si>
  <si>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</si>
  <si>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</si>
  <si>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</si>
  <si>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</si>
  <si>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</si>
  <si>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</si>
  <si>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</si>
  <si>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</si>
  <si>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</si>
  <si>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</si>
  <si>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</si>
  <si>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</si>
  <si>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</si>
  <si>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</si>
  <si>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</si>
  <si>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</si>
  <si>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</si>
  <si>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</si>
  <si>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</si>
  <si>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</si>
  <si>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</si>
  <si>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</si>
  <si>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</si>
  <si>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</si>
  <si>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</si>
  <si>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</si>
  <si>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</si>
  <si>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</si>
  <si>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</si>
  <si>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</si>
  <si>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</si>
  <si>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</si>
  <si>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</si>
  <si>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</si>
  <si>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</si>
  <si>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</si>
  <si>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</si>
  <si>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</si>
  <si>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</si>
  <si>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</si>
  <si>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</si>
  <si>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</si>
  <si>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</si>
  <si>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</si>
  <si>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</si>
  <si>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</si>
  <si>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</si>
  <si>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</si>
  <si>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</si>
  <si>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</si>
  <si>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</si>
  <si>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</si>
  <si>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</si>
  <si>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</si>
  <si>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</si>
  <si>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</si>
  <si>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</si>
  <si>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</si>
  <si>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</si>
  <si>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</si>
  <si>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</si>
  <si>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</si>
  <si>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</si>
  <si>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</si>
  <si>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</si>
  <si>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</si>
  <si>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</si>
  <si>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</si>
  <si>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</si>
  <si>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</si>
  <si>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</si>
  <si>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</si>
  <si>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</si>
  <si>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</si>
  <si>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</si>
  <si>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</si>
  <si>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</si>
  <si>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</si>
  <si>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</si>
  <si>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</si>
  <si>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</si>
  <si>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</si>
  <si>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</si>
  <si>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</si>
  <si>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</si>
  <si>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</si>
  <si>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</si>
  <si>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</si>
  <si>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</si>
  <si>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</si>
  <si>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</si>
  <si>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</si>
  <si>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</si>
  <si>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</si>
  <si>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</si>
  <si>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</si>
  <si>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</si>
  <si>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</si>
  <si>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</si>
  <si>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</si>
  <si>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</si>
  <si>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</si>
  <si>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</si>
  <si>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</si>
  <si>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</si>
  <si>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</si>
  <si>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</si>
  <si>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</si>
  <si>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</si>
  <si>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</si>
  <si>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</si>
  <si>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</si>
  <si>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</si>
  <si>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</si>
  <si>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</si>
  <si>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</si>
  <si>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</si>
  <si>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</si>
  <si>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</si>
  <si>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</si>
  <si>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</si>
  <si>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</si>
  <si>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</si>
  <si>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</si>
  <si>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</si>
  <si>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</si>
  <si>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</si>
  <si>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</si>
  <si>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</si>
  <si>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</si>
  <si>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</si>
  <si>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</si>
  <si>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</si>
  <si>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</si>
  <si>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</si>
  <si>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</si>
  <si>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</si>
  <si>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</si>
  <si>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</si>
  <si>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</si>
  <si>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</si>
  <si>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</si>
  <si>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</si>
  <si>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</si>
  <si>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</si>
  <si>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</si>
  <si>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</si>
  <si>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</si>
  <si>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</si>
  <si>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</si>
  <si>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</si>
  <si>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</si>
  <si>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</si>
  <si>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</si>
  <si>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</si>
  <si>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</si>
  <si>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</si>
  <si>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</si>
  <si>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</si>
  <si>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</si>
  <si>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</si>
  <si>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</si>
  <si>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</si>
  <si>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</si>
  <si>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</si>
  <si>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</si>
  <si>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</si>
  <si>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</si>
  <si>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</si>
  <si>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</si>
  <si>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</si>
  <si>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</si>
  <si>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</si>
  <si>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</si>
  <si>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</si>
  <si>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</si>
  <si>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</si>
  <si>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</si>
  <si>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</si>
  <si>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</si>
  <si>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</si>
  <si>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</si>
  <si>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</si>
  <si>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</si>
  <si>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</si>
  <si>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</si>
  <si>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</si>
  <si>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</si>
  <si>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</si>
  <si>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</si>
  <si>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</si>
  <si>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</si>
  <si>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</si>
  <si>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</si>
  <si>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</si>
  <si>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</si>
  <si>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</si>
  <si>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</si>
  <si>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</si>
  <si>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</si>
  <si>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</si>
  <si>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</si>
  <si>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</si>
  <si>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</si>
  <si>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</si>
  <si>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</si>
  <si>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</si>
  <si>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</si>
  <si>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</si>
  <si>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</si>
  <si>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</si>
  <si>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</si>
  <si>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</si>
  <si>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</si>
  <si>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</si>
  <si>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</si>
  <si>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</si>
  <si>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</si>
  <si>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</si>
  <si>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</si>
  <si>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</si>
  <si>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</si>
  <si>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</si>
  <si>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</si>
  <si>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</si>
  <si>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</si>
  <si>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</si>
  <si>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</si>
  <si>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</si>
  <si>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</si>
  <si>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</si>
  <si>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</si>
  <si>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</si>
  <si>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</si>
  <si>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</si>
  <si>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</si>
  <si>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</si>
  <si>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</si>
  <si>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</si>
  <si>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</si>
  <si>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</si>
  <si>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</si>
  <si>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</si>
  <si>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</si>
  <si>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</si>
  <si>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</si>
  <si>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</si>
  <si>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</si>
  <si>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</si>
  <si>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</si>
  <si>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</si>
  <si>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</si>
  <si>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</si>
  <si>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</si>
  <si>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</si>
  <si>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</si>
  <si>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</si>
  <si>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</si>
  <si>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</si>
  <si>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</si>
  <si>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</si>
  <si>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</si>
  <si>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</si>
  <si>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</si>
  <si>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</si>
  <si>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</si>
  <si>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</si>
  <si>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</si>
  <si>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</si>
  <si>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</si>
  <si>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</si>
  <si>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</si>
  <si>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</si>
  <si>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</si>
  <si>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</si>
  <si>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</si>
  <si>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</si>
  <si>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</si>
  <si>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</si>
  <si>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</si>
  <si>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</si>
  <si>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</si>
  <si>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</si>
  <si>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</si>
  <si>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</si>
  <si>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</si>
  <si>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</si>
  <si>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</si>
  <si>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</si>
  <si>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</si>
  <si>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</si>
  <si>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</si>
  <si>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</si>
  <si>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</si>
  <si>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</si>
  <si>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</si>
  <si>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</si>
  <si>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</si>
  <si>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</si>
  <si>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</si>
  <si>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</si>
  <si>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</si>
  <si>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</si>
  <si>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</si>
  <si>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</si>
  <si>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</si>
  <si>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</si>
  <si>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</si>
  <si>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</si>
  <si>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</si>
  <si>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</si>
  <si>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</si>
  <si>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</si>
  <si>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</si>
  <si>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</si>
  <si>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</si>
  <si>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</si>
  <si>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</si>
  <si>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</si>
  <si>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</si>
  <si>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</si>
  <si>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</si>
  <si>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</si>
  <si>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</si>
  <si>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</si>
  <si>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</si>
  <si>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</si>
  <si>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</si>
  <si>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</si>
  <si>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</si>
  <si>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</si>
  <si>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</si>
  <si>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</si>
  <si>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</si>
  <si>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</si>
  <si>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</si>
  <si>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</si>
  <si>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</si>
  <si>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</si>
  <si>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</si>
  <si>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</si>
  <si>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</si>
  <si>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</si>
  <si>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</si>
  <si>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</si>
  <si>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</si>
  <si>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</si>
  <si>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</si>
  <si>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</si>
  <si>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</si>
  <si>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</si>
  <si>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</si>
  <si>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</si>
  <si>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</si>
  <si>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</si>
  <si>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</si>
  <si>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</si>
  <si>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</si>
  <si>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</si>
  <si>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</si>
  <si>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</si>
  <si>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</si>
  <si>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</si>
  <si>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</si>
  <si>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</si>
  <si>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</si>
  <si>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</si>
  <si>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</si>
  <si>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</si>
  <si>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</si>
  <si>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</si>
  <si>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</si>
  <si>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</si>
  <si>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</si>
  <si>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</si>
  <si>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</si>
  <si>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</si>
  <si>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</si>
  <si>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</si>
  <si>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</si>
  <si>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</si>
  <si>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</si>
  <si>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</si>
  <si>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</si>
  <si>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</si>
  <si>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</si>
  <si>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</si>
  <si>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</si>
  <si>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</si>
  <si>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</si>
  <si>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</si>
  <si>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</si>
  <si>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</si>
  <si>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</si>
  <si>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</si>
  <si>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</si>
  <si>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</si>
  <si>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</si>
  <si>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</si>
  <si>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</si>
  <si>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</si>
  <si>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</si>
  <si>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</si>
  <si>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</si>
  <si>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</si>
  <si>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</si>
  <si>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</si>
  <si>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</si>
  <si>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</si>
  <si>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</si>
  <si>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</si>
  <si>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</si>
  <si>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</si>
  <si>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</si>
  <si>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</si>
  <si>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</si>
  <si>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</si>
  <si>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</si>
  <si>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</si>
  <si>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</si>
  <si>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</si>
  <si>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</si>
  <si>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</si>
  <si>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</si>
  <si>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</si>
  <si>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</si>
  <si>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</si>
  <si>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</si>
  <si>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</si>
  <si>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</si>
  <si>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</si>
  <si>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</si>
  <si>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</si>
  <si>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</si>
  <si>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</si>
  <si>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</si>
  <si>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</si>
  <si>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</si>
  <si>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</si>
  <si>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</si>
  <si>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</si>
  <si>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</si>
  <si>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</si>
  <si>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</si>
  <si>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</si>
  <si>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</si>
  <si>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</si>
  <si>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</si>
  <si>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</si>
  <si>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</si>
  <si>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</si>
  <si>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</si>
  <si>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</si>
  <si>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</si>
  <si>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</si>
  <si>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</si>
  <si>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</si>
  <si>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</si>
  <si>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</si>
  <si>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</si>
  <si>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</si>
  <si>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</si>
  <si>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</si>
  <si>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</si>
  <si>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</si>
  <si>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</si>
  <si>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</si>
  <si>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</si>
  <si>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</si>
  <si>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</si>
  <si>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</si>
  <si>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</si>
  <si>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</si>
  <si>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</si>
  <si>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</si>
  <si>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</si>
  <si>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</si>
  <si>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</si>
  <si>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</si>
  <si>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</si>
  <si>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</si>
  <si>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</si>
  <si>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</si>
  <si>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</si>
  <si>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</si>
  <si>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</si>
  <si>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</si>
  <si>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</si>
  <si>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</si>
  <si>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</si>
  <si>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</si>
  <si>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</si>
  <si>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</si>
  <si>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</si>
  <si>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</si>
  <si>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</si>
  <si>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</si>
  <si>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</si>
  <si>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</si>
  <si>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</si>
  <si>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</si>
  <si>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</si>
  <si>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</si>
  <si>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</si>
  <si>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</si>
  <si>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</si>
  <si>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</si>
  <si>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</si>
  <si>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</si>
  <si>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</si>
  <si>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</si>
  <si>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</si>
  <si>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</si>
  <si>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</si>
  <si>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</si>
  <si>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</si>
  <si>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</si>
  <si>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</si>
  <si>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</si>
  <si>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</si>
  <si>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</si>
  <si>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</si>
  <si>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</si>
  <si>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</si>
  <si>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</si>
  <si>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</si>
  <si>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</si>
  <si>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</si>
  <si>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</si>
  <si>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</si>
  <si>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</si>
  <si>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</si>
  <si>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</si>
  <si>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</si>
  <si>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</si>
  <si>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</si>
  <si>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</si>
  <si>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</si>
  <si>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</si>
  <si>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</si>
  <si>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</si>
  <si>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</si>
  <si>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</si>
  <si>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</si>
  <si>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</si>
  <si>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</si>
  <si>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</si>
  <si>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</si>
  <si>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</si>
  <si>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</si>
  <si>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</si>
  <si>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</si>
  <si>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</si>
  <si>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</si>
  <si>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</si>
  <si>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</si>
  <si>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</si>
  <si>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</si>
  <si>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</si>
  <si>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</si>
  <si>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</si>
  <si>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</si>
  <si>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</si>
  <si>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</si>
  <si>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</si>
  <si>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</si>
  <si>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</si>
  <si>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</si>
  <si>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</si>
  <si>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</si>
  <si>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</si>
  <si>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</si>
  <si>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</si>
  <si>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</si>
  <si>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</si>
  <si>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</si>
  <si>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</si>
  <si>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</si>
  <si>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</si>
  <si>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</si>
  <si>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</si>
  <si>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</si>
  <si>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</si>
  <si>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</si>
  <si>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</si>
  <si>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</si>
  <si>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</si>
  <si>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</si>
  <si>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</si>
  <si>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</si>
  <si>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</si>
  <si>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</si>
  <si>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</si>
  <si>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</si>
  <si>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</si>
  <si>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</si>
  <si>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</si>
  <si>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</si>
  <si>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</si>
  <si>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</si>
  <si>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</si>
  <si>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</si>
  <si>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</si>
  <si>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</si>
  <si>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</si>
  <si>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</si>
  <si>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</si>
  <si>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</si>
  <si>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</si>
  <si>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</si>
  <si>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</si>
  <si>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</si>
  <si>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</si>
  <si>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</si>
  <si>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</si>
  <si>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</si>
  <si>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</si>
  <si>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</si>
  <si>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</si>
  <si>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</si>
  <si>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</si>
  <si>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</si>
  <si>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</si>
  <si>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</si>
  <si>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</si>
  <si>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</si>
  <si>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</si>
  <si>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</si>
  <si>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</si>
  <si>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</si>
  <si>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</si>
  <si>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</si>
  <si>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</si>
  <si>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</si>
  <si>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</si>
  <si>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</si>
  <si>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</si>
  <si>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</si>
  <si>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</si>
  <si>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</si>
  <si>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</si>
  <si>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</si>
  <si>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</si>
  <si>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</si>
  <si>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</si>
  <si>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</si>
  <si>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</si>
  <si>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</si>
  <si>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</si>
  <si>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</si>
  <si>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</si>
  <si>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</si>
  <si>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</si>
  <si>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</si>
  <si>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</si>
  <si>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</si>
  <si>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</si>
  <si>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</si>
  <si>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</si>
  <si>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</si>
  <si>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</si>
  <si>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</si>
  <si>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</si>
  <si>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</si>
  <si>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</si>
  <si>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</si>
  <si>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</si>
  <si>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</si>
  <si>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</si>
  <si>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</si>
  <si>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</si>
  <si>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</si>
  <si>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</si>
  <si>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</si>
  <si>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</si>
  <si>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</si>
  <si>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</si>
  <si>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</si>
  <si>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</si>
  <si>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</si>
  <si>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</si>
  <si>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</si>
  <si>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</si>
  <si>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</si>
  <si>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</si>
  <si>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</si>
  <si>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</si>
  <si>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</si>
  <si>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</si>
  <si>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</si>
  <si>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</si>
  <si>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</si>
  <si>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</si>
  <si>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</si>
  <si>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</si>
  <si>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</si>
  <si>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</si>
  <si>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</si>
  <si>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</si>
  <si>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</si>
  <si>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</si>
  <si>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</si>
  <si>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</si>
  <si>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</si>
  <si>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</si>
  <si>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</si>
  <si>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</si>
  <si>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</si>
  <si>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</si>
  <si>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</si>
  <si>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</si>
  <si>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</si>
  <si>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</si>
  <si>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</si>
  <si>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</si>
  <si>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</si>
  <si>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</si>
  <si>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</si>
  <si>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</si>
  <si>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</si>
  <si>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</si>
  <si>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</si>
  <si>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</si>
  <si>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</si>
  <si>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</si>
  <si>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</si>
  <si>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</si>
  <si>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</si>
  <si>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</si>
  <si>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</si>
  <si>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</si>
  <si>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</si>
  <si>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</si>
  <si>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</si>
  <si>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</si>
  <si>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</si>
  <si>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</si>
  <si>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</si>
  <si>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</si>
  <si>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</si>
  <si>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</si>
  <si>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</si>
  <si>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</si>
  <si>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</si>
  <si>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</si>
  <si>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</si>
  <si>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</si>
  <si>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</si>
  <si>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</si>
  <si>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</si>
  <si>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</si>
  <si>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</si>
  <si>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</si>
  <si>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</si>
  <si>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</si>
  <si>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</si>
  <si>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</si>
  <si>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</si>
  <si>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</si>
  <si>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</si>
  <si>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</si>
  <si>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</si>
  <si>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</si>
  <si>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</si>
  <si>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</si>
  <si>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</si>
  <si>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</si>
  <si>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</si>
  <si>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</si>
  <si>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</si>
  <si>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</si>
  <si>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</si>
  <si>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</si>
  <si>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</si>
  <si>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</si>
  <si>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</si>
  <si>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</si>
  <si>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</si>
  <si>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</si>
  <si>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</si>
  <si>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</si>
  <si>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</si>
  <si>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</si>
  <si>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</si>
  <si>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</si>
  <si>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</si>
  <si>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</si>
  <si>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</si>
  <si>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</si>
  <si>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</si>
  <si>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</si>
  <si>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</si>
  <si>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</si>
  <si>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</si>
  <si>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</si>
  <si>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</si>
  <si>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</si>
  <si>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</si>
  <si>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</si>
  <si>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</si>
  <si>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</si>
  <si>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</si>
  <si>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</si>
  <si>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</si>
  <si>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</si>
  <si>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</si>
  <si>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</si>
  <si>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</si>
  <si>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</si>
  <si>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</si>
  <si>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</si>
  <si>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</si>
  <si>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</si>
  <si>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</si>
  <si>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</si>
  <si>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</si>
  <si>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</si>
  <si>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</si>
  <si>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</si>
  <si>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</si>
  <si>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</si>
  <si>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</si>
  <si>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</si>
  <si>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</si>
  <si>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</si>
  <si>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</si>
  <si>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</si>
  <si>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</si>
  <si>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</si>
  <si>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</si>
  <si>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</si>
  <si>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</si>
  <si>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</si>
  <si>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</si>
  <si>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</si>
  <si>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</si>
  <si>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</si>
  <si>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</si>
  <si>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</si>
  <si>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</si>
  <si>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</si>
  <si>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</si>
  <si>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</si>
  <si>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</si>
  <si>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</si>
  <si>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</si>
  <si>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</si>
  <si>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</si>
  <si>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</si>
  <si>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</si>
  <si>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</si>
  <si>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</si>
  <si>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</si>
  <si>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</si>
  <si>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</si>
  <si>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</si>
  <si>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</si>
  <si>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</si>
  <si>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</si>
  <si>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</si>
  <si>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</si>
  <si>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</si>
  <si>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</si>
  <si>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</si>
  <si>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</si>
  <si>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</si>
  <si>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</si>
  <si>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</si>
  <si>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</si>
  <si>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</si>
  <si>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</si>
  <si>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</si>
  <si>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</si>
  <si>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</si>
  <si>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</si>
  <si>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</si>
  <si>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</si>
  <si>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</si>
  <si>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</si>
  <si>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</si>
  <si>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</si>
  <si>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</si>
  <si>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</si>
  <si>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</si>
  <si>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</si>
  <si>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</si>
  <si>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</si>
  <si>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</si>
  <si>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</si>
  <si>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</si>
  <si>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</si>
  <si>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</si>
  <si>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</si>
  <si>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</si>
  <si>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</si>
  <si>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</si>
  <si>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</si>
  <si>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</si>
  <si>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</si>
  <si>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</si>
  <si>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</si>
  <si>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</si>
  <si>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</si>
  <si>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</si>
  <si>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</si>
  <si>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</si>
  <si>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</si>
  <si>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</si>
  <si>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</si>
  <si>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</si>
  <si>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</si>
  <si>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</si>
  <si>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</si>
  <si>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</si>
  <si>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</si>
  <si>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</si>
  <si>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</si>
  <si>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</si>
  <si>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</si>
  <si>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</si>
  <si>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</si>
  <si>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</si>
  <si>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</si>
  <si>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</si>
  <si>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</si>
  <si>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</si>
  <si>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</si>
  <si>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</si>
  <si>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</si>
  <si>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</si>
  <si>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</si>
  <si>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</si>
  <si>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</si>
  <si>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</si>
  <si>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</si>
  <si>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</si>
  <si>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</si>
  <si>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</si>
  <si>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</si>
  <si>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</si>
  <si>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</si>
  <si>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</si>
  <si>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</si>
  <si>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</si>
  <si>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</si>
  <si>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</si>
  <si>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</si>
  <si>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</si>
  <si>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</si>
  <si>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</si>
  <si>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</si>
  <si>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</si>
  <si>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</si>
  <si>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</si>
  <si>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</si>
  <si>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</si>
  <si>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</si>
  <si>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</si>
  <si>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</si>
  <si>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</si>
  <si>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</si>
  <si>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</si>
  <si>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</si>
  <si>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</si>
  <si>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</si>
  <si>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</si>
  <si>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</si>
  <si>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</si>
  <si>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</si>
  <si>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</si>
  <si>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</si>
  <si>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</si>
  <si>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</si>
  <si>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</si>
  <si>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</si>
  <si>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</si>
  <si>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</si>
  <si>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</si>
  <si>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</si>
  <si>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</si>
  <si>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</si>
  <si>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</si>
  <si>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</si>
  <si>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</si>
  <si>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</si>
  <si>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</si>
  <si>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</si>
  <si>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</si>
  <si>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</si>
  <si>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</si>
  <si>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</si>
  <si>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</si>
  <si>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</si>
  <si>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</si>
  <si>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</si>
  <si>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</si>
  <si>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</si>
  <si>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</si>
  <si>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</si>
  <si>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</si>
  <si>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</si>
  <si>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</si>
  <si>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</si>
  <si>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</si>
  <si>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</si>
  <si>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</si>
  <si>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</si>
  <si>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</si>
  <si>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</si>
  <si>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</si>
  <si>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</si>
  <si>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</si>
  <si>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</si>
  <si>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</si>
  <si>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</si>
  <si>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</si>
  <si>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</si>
  <si>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</si>
  <si>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</si>
  <si>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</si>
  <si>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</si>
  <si>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</si>
  <si>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</si>
  <si>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</si>
  <si>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</si>
  <si>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</si>
  <si>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</si>
  <si>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</si>
  <si>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</si>
  <si>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</si>
  <si>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</si>
  <si>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</si>
  <si>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</si>
  <si>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</si>
  <si>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</si>
  <si>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</si>
  <si>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</si>
  <si>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</si>
  <si>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</si>
  <si>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</si>
  <si>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</si>
  <si>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</si>
  <si>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</si>
  <si>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</si>
  <si>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</si>
  <si>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</si>
  <si>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</si>
  <si>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</si>
  <si>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</si>
  <si>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</si>
  <si>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</si>
  <si>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</si>
  <si>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</si>
  <si>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</si>
  <si>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</si>
  <si>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</si>
  <si>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</si>
  <si>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</si>
  <si>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</si>
  <si>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</si>
  <si>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</si>
  <si>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</si>
  <si>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</si>
  <si>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</si>
  <si>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</si>
  <si>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</si>
  <si>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</si>
  <si>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</si>
  <si>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</si>
  <si>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</si>
  <si>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</si>
  <si>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</si>
  <si>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</si>
  <si>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</si>
  <si>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</si>
  <si>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</si>
  <si>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</si>
  <si>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</si>
  <si>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</si>
  <si>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</si>
  <si>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</si>
  <si>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</si>
  <si>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</si>
  <si>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</si>
  <si>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</si>
  <si>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</si>
  <si>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</si>
  <si>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</si>
  <si>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</si>
  <si>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</si>
  <si>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</si>
  <si>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</si>
  <si>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</si>
  <si>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</si>
  <si>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</si>
  <si>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r>
      <rPr>
        <sz val="8"/>
        <rFont val="Arial"/>
        <family val="2"/>
      </rPr>
      <t>Realizar los procesos contractuales de talento humano,</t>
    </r>
    <r>
      <rPr>
        <sz val="8"/>
        <color rgb="FFFF0000"/>
        <rFont val="Arial"/>
        <family val="2"/>
      </rPr>
      <t xml:space="preserve"> para implementar los componentes priorizados de la dimensión ambiental </t>
    </r>
  </si>
  <si>
    <r>
      <rPr>
        <sz val="8"/>
        <rFont val="Arial"/>
        <family val="2"/>
      </rPr>
      <t>Diseño de estrategias programas y proyectos</t>
    </r>
    <r>
      <rPr>
        <sz val="8"/>
        <color rgb="FFFF0000"/>
        <rFont val="Arial"/>
        <family val="2"/>
      </rPr>
      <t xml:space="preserve">  para implementar los componentes priorizados de la dimensión ambiental </t>
    </r>
  </si>
  <si>
    <r>
      <rPr>
        <sz val="8"/>
        <rFont val="Arial"/>
        <family val="2"/>
      </rPr>
      <t xml:space="preserve">Consolidación de información y seguimiento  </t>
    </r>
    <r>
      <rPr>
        <sz val="8"/>
        <color rgb="FFFF0000"/>
        <rFont val="Arial"/>
        <family val="2"/>
      </rPr>
      <t xml:space="preserve">de los componentes priorizados de la dimensión ambiental </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</si>
  <si>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ambiental </t>
    </r>
  </si>
  <si>
    <r>
      <rPr>
        <sz val="8"/>
        <rFont val="Arial"/>
        <family val="2"/>
      </rPr>
      <t>Realizar los procesos contractuales de talento humano,</t>
    </r>
    <r>
      <rPr>
        <sz val="8"/>
        <color rgb="FFFF0000"/>
        <rFont val="Arial"/>
        <family val="2"/>
      </rPr>
      <t xml:space="preserve"> para implementar los componentes priorizados de la dimensión vida saludable y condiciones no transmisibles.</t>
    </r>
  </si>
  <si>
    <r>
      <rPr>
        <sz val="8"/>
        <rFont val="Arial"/>
        <family val="2"/>
      </rPr>
      <t>Diseño de estrategias programas y proyectos,</t>
    </r>
    <r>
      <rPr>
        <sz val="8"/>
        <color rgb="FFFF0000"/>
        <rFont val="Arial"/>
        <family val="2"/>
      </rPr>
      <t xml:space="preserve"> para implementar los componentes priorizados de la dimensión vida saludable y condiciones no transmisibles.</t>
    </r>
  </si>
  <si>
    <r>
      <rPr>
        <sz val="8"/>
        <rFont val="Arial"/>
        <family val="2"/>
      </rPr>
      <t>Consolidación de información y seguimiento,</t>
    </r>
    <r>
      <rPr>
        <sz val="8"/>
        <color rgb="FFFF0000"/>
        <rFont val="Arial"/>
        <family val="2"/>
      </rPr>
      <t xml:space="preserve"> de los componentes priorizados de la dimensión vida saludable y condiciones no transmisibles.</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</si>
  <si>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vida saludable y condiciones no transmisibles.</t>
    </r>
  </si>
  <si>
    <r>
      <rPr>
        <sz val="8"/>
        <rFont val="Arial"/>
        <family val="2"/>
      </rPr>
      <t xml:space="preserve">Realizar los procesos contractuales de talento humano, </t>
    </r>
    <r>
      <rPr>
        <sz val="8"/>
        <color rgb="FFFF0000"/>
        <rFont val="Arial"/>
        <family val="2"/>
      </rPr>
      <t xml:space="preserve"> para implementar los componentes priorizados de la dimensión convivencia social y salud mental</t>
    </r>
  </si>
  <si>
    <r>
      <rPr>
        <sz val="8"/>
        <rFont val="Arial"/>
        <family val="2"/>
      </rPr>
      <t>Diseño de estrategias programas y proyectos</t>
    </r>
    <r>
      <rPr>
        <sz val="8"/>
        <color rgb="FFFF0000"/>
        <rFont val="Arial"/>
        <family val="2"/>
      </rPr>
      <t xml:space="preserve"> para implementar los componentes priorizados de la dimensión convivencia social y salud mental</t>
    </r>
  </si>
  <si>
    <r>
      <rPr>
        <sz val="8"/>
        <rFont val="Arial"/>
        <family val="2"/>
      </rPr>
      <t xml:space="preserve">Consolidación de información y seguimiento </t>
    </r>
    <r>
      <rPr>
        <sz val="8"/>
        <color rgb="FFFF0000"/>
        <rFont val="Arial"/>
        <family val="2"/>
      </rPr>
      <t>de  los componentes priorizados de la dimensión convivencia social y salud mental</t>
    </r>
  </si>
  <si>
    <r>
      <rPr>
        <sz val="8"/>
        <rFont val="Arial"/>
        <family val="2"/>
      </rPr>
      <t xml:space="preserve">Implementación de estrategias programas y proyectos para atención integral a población vulnerable, </t>
    </r>
    <r>
      <rPr>
        <sz val="8"/>
        <color rgb="FFFF0000"/>
        <rFont val="Arial"/>
        <family val="2"/>
      </rPr>
      <t>en los componentes priorizados de la dimensión convivencia social y salud mental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</si>
  <si>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convivencia social y salud mental</t>
    </r>
  </si>
  <si>
    <r>
      <rPr>
        <sz val="8"/>
        <rFont val="Arial"/>
        <family val="2"/>
      </rPr>
      <t>Realizar los procesos contractuales de talento humano</t>
    </r>
    <r>
      <rPr>
        <sz val="8"/>
        <color rgb="FFFF0000"/>
        <rFont val="Arial"/>
        <family val="2"/>
      </rPr>
      <t xml:space="preserve"> para implementar los componentes priorizados de la dimensión seguridad alimentaria y nutricional</t>
    </r>
  </si>
  <si>
    <r>
      <rPr>
        <sz val="8"/>
        <rFont val="Arial"/>
        <family val="2"/>
      </rPr>
      <t xml:space="preserve">Diseño de estrategias programas y proyectos </t>
    </r>
    <r>
      <rPr>
        <sz val="8"/>
        <color rgb="FFFF0000"/>
        <rFont val="Arial"/>
        <family val="2"/>
      </rPr>
      <t>para implementar los componentes priorizados de la dimensión seguridad alimentaria y nutricional</t>
    </r>
  </si>
  <si>
    <r>
      <rPr>
        <sz val="8"/>
        <rFont val="Arial"/>
        <family val="2"/>
      </rPr>
      <t xml:space="preserve">Consolidación de información y seguimiento </t>
    </r>
    <r>
      <rPr>
        <sz val="8"/>
        <color rgb="FFFF0000"/>
        <rFont val="Arial"/>
        <family val="2"/>
      </rPr>
      <t>de los componentes priorizados de la dimensión seguridad alimentaria y nutricional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</si>
  <si>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seguridad alimentaria y nutricional</t>
    </r>
  </si>
  <si>
    <r>
      <rPr>
        <sz val="8"/>
        <rFont val="Arial"/>
        <family val="2"/>
      </rPr>
      <t xml:space="preserve">Realizar los procesos contractuales de talento humano </t>
    </r>
    <r>
      <rPr>
        <sz val="8"/>
        <color rgb="FFFF0000"/>
        <rFont val="Arial"/>
        <family val="2"/>
      </rPr>
      <t>para implementar los componentes priorizados de la dimensión sexualidad y derechos sexuales y reproductivos</t>
    </r>
  </si>
  <si>
    <r>
      <rPr>
        <sz val="8"/>
        <rFont val="Arial"/>
        <family val="2"/>
      </rPr>
      <t>Diseño de estrategias programas y proyectos</t>
    </r>
    <r>
      <rPr>
        <sz val="8"/>
        <color rgb="FFFF0000"/>
        <rFont val="Arial"/>
        <family val="2"/>
      </rPr>
      <t xml:space="preserve"> para implementar los componentes priorizados de la dimensión sexualidad y derechos sexuales y reproductivos</t>
    </r>
  </si>
  <si>
    <r>
      <rPr>
        <sz val="8"/>
        <rFont val="Arial"/>
        <family val="2"/>
      </rPr>
      <t>Consolidación de información y seguimiento</t>
    </r>
    <r>
      <rPr>
        <sz val="8"/>
        <color rgb="FFFF0000"/>
        <rFont val="Arial"/>
        <family val="2"/>
      </rPr>
      <t xml:space="preserve"> de los componentes priorizados de la dimensión sexualidad y derechos sexuales y reproductivos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</si>
  <si>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sexualidad y derechos sexuales y reproductivos</t>
    </r>
  </si>
  <si>
    <r>
      <rPr>
        <sz val="8"/>
        <rFont val="Arial"/>
        <family val="2"/>
      </rPr>
      <t>Realizar los procesos contractuales de talento humano</t>
    </r>
    <r>
      <rPr>
        <sz val="8"/>
        <color rgb="FFFF0000"/>
        <rFont val="Arial"/>
        <family val="2"/>
      </rPr>
      <t xml:space="preserve"> para implementar los componentes priorizados de la dimensión vida saludable y enfermedades transmisibles</t>
    </r>
  </si>
  <si>
    <r>
      <rPr>
        <sz val="8"/>
        <rFont val="Arial"/>
        <family val="2"/>
      </rPr>
      <t>Diseño de estrategias programas y proyectos</t>
    </r>
    <r>
      <rPr>
        <sz val="8"/>
        <color rgb="FFFF0000"/>
        <rFont val="Arial"/>
        <family val="2"/>
      </rPr>
      <t xml:space="preserve"> para implementar los componentes priorizados de la dimensión vida saludable y enfermedades transmisibles</t>
    </r>
  </si>
  <si>
    <r>
      <rPr>
        <sz val="8"/>
        <rFont val="Arial"/>
        <family val="2"/>
      </rPr>
      <t>Consolidación de información y seguimiento</t>
    </r>
    <r>
      <rPr>
        <sz val="8"/>
        <color rgb="FFFF0000"/>
        <rFont val="Arial"/>
        <family val="2"/>
      </rPr>
      <t xml:space="preserve"> de los componentes priorizados de la dimensión vida saludable y enfermedades transmisibles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</si>
  <si>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vida saludable y enfermedades transmisibles</t>
    </r>
  </si>
  <si>
    <r>
      <rPr>
        <sz val="8"/>
        <rFont val="Arial"/>
        <family val="2"/>
      </rPr>
      <t>Realizar los procesos contractuales de talento humano</t>
    </r>
    <r>
      <rPr>
        <sz val="8"/>
        <color rgb="FFFF0000"/>
        <rFont val="Arial"/>
        <family val="2"/>
      </rPr>
      <t xml:space="preserve"> para implementar los componentes priorizados de la dimensión salud pública en emergencias y desastres</t>
    </r>
  </si>
  <si>
    <r>
      <rPr>
        <sz val="8"/>
        <rFont val="Arial"/>
        <family val="2"/>
      </rPr>
      <t>Diseño de estrategias programas y proyectos</t>
    </r>
    <r>
      <rPr>
        <sz val="8"/>
        <color rgb="FFFF0000"/>
        <rFont val="Arial"/>
        <family val="2"/>
      </rPr>
      <t xml:space="preserve"> para implementar los componentes priorizados de la dimensión salud pública en emergencias y desastres</t>
    </r>
  </si>
  <si>
    <r>
      <rPr>
        <sz val="8"/>
        <rFont val="Arial"/>
        <family val="2"/>
      </rPr>
      <t xml:space="preserve">Desarrollar estrategias y programas de capacitacion al talento humano </t>
    </r>
    <r>
      <rPr>
        <sz val="8"/>
        <color rgb="FFFF0000"/>
        <rFont val="Arial"/>
        <family val="2"/>
      </rPr>
      <t>para implementar los componentes priorizados de la dimensión salud pública en emergencias y desastres</t>
    </r>
  </si>
  <si>
    <r>
      <rPr>
        <sz val="8"/>
        <rFont val="Arial"/>
        <family val="2"/>
      </rPr>
      <t>Consolidación de información y seguimiento</t>
    </r>
    <r>
      <rPr>
        <sz val="8"/>
        <color rgb="FFFF0000"/>
        <rFont val="Arial"/>
        <family val="2"/>
      </rPr>
      <t xml:space="preserve"> de los componentes priorizados de la dimensión salud pública en emergencias y desastres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</si>
  <si>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salud pública en emergencias y desastres</t>
    </r>
  </si>
  <si>
    <r>
      <rPr>
        <sz val="8"/>
        <rFont val="Arial"/>
        <family val="2"/>
      </rPr>
      <t>Realizar los procesos contractuales de talento humano</t>
    </r>
    <r>
      <rPr>
        <sz val="8"/>
        <color rgb="FFFF0000"/>
        <rFont val="Arial"/>
        <family val="2"/>
      </rPr>
      <t xml:space="preserve">  para implementar los componentes priorizados de la dimensión salud pública,  salud y ámbito laboral </t>
    </r>
  </si>
  <si>
    <r>
      <rPr>
        <sz val="8"/>
        <rFont val="Arial"/>
        <family val="2"/>
      </rPr>
      <t>Diseño de estrategias programas y proyectos</t>
    </r>
    <r>
      <rPr>
        <sz val="8"/>
        <color rgb="FFFF0000"/>
        <rFont val="Arial"/>
        <family val="2"/>
      </rPr>
      <t xml:space="preserve"> para implementar los componentes priorizados de la dimensión salud pública,  salud y ámbito laboral </t>
    </r>
  </si>
  <si>
    <r>
      <rPr>
        <sz val="8"/>
        <rFont val="Arial"/>
        <family val="2"/>
      </rPr>
      <t xml:space="preserve">Consolidación de información y seguimiento </t>
    </r>
    <r>
      <rPr>
        <sz val="8"/>
        <color rgb="FFFF0000"/>
        <rFont val="Arial"/>
        <family val="2"/>
      </rPr>
      <t xml:space="preserve">de los componentes priorizados de la dimensión salud pública,  salud y ámbito laboral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</si>
  <si>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salud pública,  salud y ámbito laboral </t>
    </r>
  </si>
  <si>
    <r>
      <rPr>
        <sz val="8"/>
        <rFont val="Arial"/>
        <family val="2"/>
      </rPr>
      <t>Realizar los procesos contractuales de talento humano</t>
    </r>
    <r>
      <rPr>
        <sz val="8"/>
        <color rgb="FFFF0000"/>
        <rFont val="Arial"/>
        <family val="2"/>
      </rPr>
      <t xml:space="preserve"> para implementar los componentes priorizados de la dimensión gestión diferencial de población vulnerable </t>
    </r>
  </si>
  <si>
    <r>
      <rPr>
        <sz val="8"/>
        <rFont val="Arial"/>
        <family val="2"/>
      </rPr>
      <t>Diseño de estrategias programas y proyectos</t>
    </r>
    <r>
      <rPr>
        <sz val="8"/>
        <color rgb="FFFF0000"/>
        <rFont val="Arial"/>
        <family val="2"/>
      </rPr>
      <t xml:space="preserve"> para implementar los componentes priorizados de la dimensión gestión diferencial de población vulnerable </t>
    </r>
  </si>
  <si>
    <r>
      <rPr>
        <sz val="8"/>
        <rFont val="Arial"/>
        <family val="2"/>
      </rPr>
      <t>Consolidación de información y seguimiento</t>
    </r>
    <r>
      <rPr>
        <sz val="8"/>
        <color rgb="FFFF0000"/>
        <rFont val="Arial"/>
        <family val="2"/>
      </rPr>
      <t xml:space="preserve"> de los componentes priorizados de la dimensión gestión diferencial de población vulnerable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</si>
  <si>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gestión diferencial de población vulnerable </t>
    </r>
  </si>
  <si>
    <r>
      <rPr>
        <sz val="8"/>
        <rFont val="Arial"/>
        <family val="2"/>
      </rPr>
      <t xml:space="preserve">Realizar los procesos contractuales de talento humano </t>
    </r>
    <r>
      <rPr>
        <sz val="8"/>
        <color rgb="FFFF0000"/>
        <rFont val="Arial"/>
        <family val="2"/>
      </rPr>
      <t xml:space="preserve"> para implementar los componentes priorizados de la dimensión fortalecimiento de la autoridad sanitaria</t>
    </r>
  </si>
  <si>
    <r>
      <rPr>
        <sz val="8"/>
        <rFont val="Arial"/>
        <family val="2"/>
      </rPr>
      <t>Diseño de estrategias programas y proyectos</t>
    </r>
    <r>
      <rPr>
        <sz val="8"/>
        <color rgb="FFFF0000"/>
        <rFont val="Arial"/>
        <family val="2"/>
      </rPr>
      <t xml:space="preserve"> para implementar los componentes priorizados de la dimensión fortalecimiento de la autoridad sanitaria</t>
    </r>
  </si>
  <si>
    <r>
      <rPr>
        <sz val="8"/>
        <rFont val="Arial"/>
        <family val="2"/>
      </rPr>
      <t>Consolidación de información y seguimiento</t>
    </r>
    <r>
      <rPr>
        <sz val="8"/>
        <color rgb="FFFF0000"/>
        <rFont val="Arial"/>
        <family val="2"/>
      </rPr>
      <t xml:space="preserve"> de los componentes priorizados de la dimensión fortalecimiento de la autoridad sanitaria</t>
    </r>
  </si>
  <si>
    <r>
      <rPr>
        <sz val="8"/>
        <rFont val="Arial"/>
        <family val="2"/>
      </rPr>
      <t>Desarrollar estrategias y programas de capacitacion al talento humano</t>
    </r>
    <r>
      <rPr>
        <sz val="8"/>
        <color rgb="FFFF0000"/>
        <rFont val="Arial"/>
        <family val="2"/>
      </rPr>
      <t xml:space="preserve"> para implementar los componentes priorizados de la dimensión fortalecimiento de la autoridad sanitaria</t>
    </r>
  </si>
  <si>
    <r>
      <rPr>
        <sz val="8"/>
        <rFont val="Arial"/>
        <family val="2"/>
      </rPr>
      <t xml:space="preserve">Compra de insumos y equipos para el fortalecimiento de la respuesta institucional intersectorial </t>
    </r>
    <r>
      <rPr>
        <sz val="8"/>
        <color rgb="FFFF0000"/>
        <rFont val="Arial"/>
        <family val="2"/>
      </rPr>
      <t xml:space="preserve"> para implementar los componentes priorizados de la dimensión fortalecimiento de la autoridad sanitaria</t>
    </r>
  </si>
  <si>
    <t>WILMAN CONTRERAS MATEUS - SECRETARIO DE SALUD</t>
  </si>
  <si>
    <t xml:space="preserve">Realizar procesos contractuales para el desarrollo y acciones de fortalecimiento e implementación de los componentes priorizados de la dimensión salud ambiental </t>
  </si>
  <si>
    <t>Realizar procesos contractuales para el desarrollo y acciones de fortalecimiento e implementación de los componentes priorizados de la dimensión vida saludable y condiciones no transmisibles.</t>
  </si>
  <si>
    <t>Realizar procesos contractuales para el desarrollo y acciones de fortalecimiento e implementación de los componentes priorizados de la dimensión convivencia social y salud mental</t>
  </si>
  <si>
    <t>Realizar procesos contractuales para el desarrollo y acciones de fortalecimiento e implementación de los componentes priorizados de la dimensión  seguridad alimentaria y nutricional</t>
  </si>
  <si>
    <t>Realizar procesos contractuales para el desarrollo y acciones de fortalecimiento e implementación de los componentes priorizados de la dimensión  sexualidad y derechos sexuales y reproductivos</t>
  </si>
  <si>
    <t xml:space="preserve">Realizar procesos contractuales para el desarrollo y acciones de fortalecimiento e implementación de los componentes priorizados de la dimensión  vida saludable y enfermedades </t>
  </si>
  <si>
    <t>Realizar procesos contractuales para el desarrollo y acciones de fortalecimiento e implementación de los componentes priorizados de la dimensión  salud pública en emergencias y desastres</t>
  </si>
  <si>
    <t xml:space="preserve">Realizar procesos contractuales para el desarrollo y acciones de fortalecimiento e implementación de los componentes priorizados de la dimensión  salud pública,  salud y ámbito laboral </t>
  </si>
  <si>
    <r>
      <rPr>
        <sz val="8"/>
        <rFont val="Arial"/>
        <family val="2"/>
      </rPr>
      <t>Implementación de estrategias program</t>
    </r>
    <r>
      <rPr>
        <sz val="8"/>
        <color theme="1"/>
        <rFont val="Arial"/>
        <family val="2"/>
      </rPr>
      <t>as y proyectos</t>
    </r>
    <r>
      <rPr>
        <sz val="8"/>
        <color rgb="FFFF0000"/>
        <rFont val="Arial"/>
        <family val="2"/>
      </rPr>
      <t xml:space="preserve"> para atención integral a población vulnerable.</t>
    </r>
  </si>
  <si>
    <t xml:space="preserve">Realizar procesos contractuales para el desarrollo y acciones de fortalecimiento e implementación de los componentes priorizados de la dimensión  gestión diferencial de población vulnerable </t>
  </si>
  <si>
    <t>Realizar procesos contractuales para el desarrollo y acciones de fortalecimiento e implementación de los componentes priorizados de la dimensión  fortalecimiento de la autoridad sanitaria</t>
  </si>
  <si>
    <t>FUENTE: BASE DATOS CERTIFICADA POR EL DNP JUNIO 2017</t>
  </si>
  <si>
    <t>Adquisición de material impreso para implementar los componentes priorizados de la dimensión fortalecimiento de la autoridad sanitaria</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</si>
  <si>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</si>
  <si>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</si>
  <si>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</si>
  <si>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</si>
  <si>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</si>
  <si>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</si>
  <si>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</si>
  <si>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</si>
  <si>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</si>
  <si>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</si>
  <si>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</si>
  <si>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</si>
  <si>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Realizar procesos contractuales para el desarrollo de acciones de información, comunicación y educación de los componentes priorizados de la dimensión fortalecimiento de la autoridad sanitaria</t>
  </si>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</sst>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3"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4"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1" fontId="28" fillId="7" borderId="40"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6"/>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78" t="s">
        <v>2</v>
      </c>
      <c r="C2" s="979"/>
      <c r="D2" s="979"/>
      <c r="E2" s="979"/>
      <c r="F2" s="979"/>
      <c r="G2" s="979"/>
      <c r="H2" s="979"/>
      <c r="I2" s="979"/>
      <c r="J2" s="979"/>
      <c r="K2" s="979"/>
      <c r="L2" s="979"/>
      <c r="M2" s="979"/>
      <c r="N2" s="979"/>
      <c r="O2" s="979"/>
      <c r="P2" s="979"/>
      <c r="Q2" s="979"/>
      <c r="R2" s="979"/>
      <c r="S2" s="979"/>
      <c r="T2" s="979"/>
      <c r="U2" s="979"/>
      <c r="V2" s="979"/>
      <c r="W2" s="979"/>
      <c r="X2" s="979"/>
      <c r="Y2" s="979"/>
      <c r="Z2" s="979"/>
      <c r="AA2" s="979"/>
      <c r="AB2" s="979"/>
      <c r="AC2" s="979"/>
      <c r="AD2" s="979"/>
      <c r="AE2" s="979"/>
      <c r="AF2" s="979"/>
      <c r="AG2" s="979"/>
      <c r="AH2" s="979"/>
      <c r="AI2" s="979"/>
      <c r="AJ2" s="979"/>
      <c r="AK2" s="979"/>
      <c r="AL2" s="979"/>
      <c r="AM2" s="979"/>
      <c r="AN2" s="979"/>
      <c r="AO2" s="979"/>
      <c r="AP2" s="979"/>
      <c r="AQ2" s="979"/>
      <c r="AR2" s="979"/>
      <c r="AS2" s="979"/>
      <c r="AT2" s="979"/>
      <c r="AU2" s="979"/>
      <c r="AV2" s="979"/>
      <c r="AW2" s="979"/>
      <c r="AX2" s="979"/>
      <c r="AY2" s="979"/>
      <c r="AZ2" s="979"/>
      <c r="BA2" s="979"/>
      <c r="BB2" s="979"/>
      <c r="BC2" s="980"/>
      <c r="BE2" s="921"/>
      <c r="BF2" s="923" t="s">
        <v>1669</v>
      </c>
      <c r="BG2" s="924"/>
      <c r="BH2" s="924"/>
      <c r="BI2" s="924"/>
      <c r="BJ2" s="924"/>
      <c r="BK2" s="924"/>
      <c r="BL2" s="924"/>
    </row>
    <row r="3" spans="1:64" ht="15.75" x14ac:dyDescent="0.2">
      <c r="B3" s="981" t="s">
        <v>1670</v>
      </c>
      <c r="C3" s="982"/>
      <c r="D3" s="982"/>
      <c r="E3" s="982"/>
      <c r="F3" s="982"/>
      <c r="G3" s="982"/>
      <c r="H3" s="982"/>
      <c r="I3" s="982"/>
      <c r="J3" s="982"/>
      <c r="K3" s="982"/>
      <c r="L3" s="982"/>
      <c r="M3" s="982"/>
      <c r="N3" s="983">
        <v>2018</v>
      </c>
      <c r="O3" s="983"/>
      <c r="P3" s="983"/>
      <c r="Q3" s="126" t="e">
        <f>VLOOKUP(N3,#REF!,2,0)</f>
        <v>#REF!</v>
      </c>
      <c r="R3" s="126">
        <f>VLOOKUP(N3,$N$312:$O$316,2,0)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2"/>
      <c r="BF3" s="923"/>
      <c r="BG3" s="924"/>
      <c r="BH3" s="924"/>
      <c r="BI3" s="924"/>
      <c r="BJ3" s="924"/>
      <c r="BK3" s="924"/>
      <c r="BL3" s="924"/>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4" t="str">
        <f>VLOOKUP($D$9,'CONSOLIDADO PLAN DESARROLLO'!$DT$9:$DZ$62,3,0)</f>
        <v xml:space="preserve">E1. - SOCIAL:  Desarrollo Social con alta competitividad y proyección </v>
      </c>
      <c r="D5" s="984"/>
      <c r="E5" s="984"/>
      <c r="F5" s="984"/>
      <c r="G5" s="984"/>
      <c r="H5" s="984"/>
      <c r="I5" s="985"/>
      <c r="J5" s="986" t="s">
        <v>1672</v>
      </c>
      <c r="K5" s="987"/>
      <c r="L5" s="988" t="str">
        <f>VLOOKUP($D$9,'CONSOLIDADO PLAN DESARROLLO'!$DT$9:$DZ$62,5,0)</f>
        <v>Salud</v>
      </c>
      <c r="M5" s="988"/>
      <c r="N5" s="988"/>
      <c r="O5" s="988"/>
      <c r="P5" s="988"/>
      <c r="Q5" s="988"/>
      <c r="R5" s="988"/>
      <c r="S5" s="988"/>
      <c r="T5" s="988"/>
      <c r="U5" s="989"/>
      <c r="V5" s="990" t="s">
        <v>1785</v>
      </c>
      <c r="W5" s="991"/>
      <c r="X5" s="991"/>
      <c r="Y5" s="963"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63"/>
      <c r="AA5" s="963"/>
      <c r="AB5" s="963"/>
      <c r="AC5" s="963"/>
      <c r="AD5" s="963"/>
      <c r="AE5" s="963"/>
      <c r="AF5" s="963"/>
      <c r="AG5" s="963"/>
      <c r="AH5" s="963"/>
      <c r="AI5" s="963"/>
      <c r="AJ5" s="963"/>
      <c r="AK5" s="963"/>
      <c r="AL5" s="963"/>
      <c r="AM5" s="963"/>
      <c r="AN5" s="963"/>
      <c r="AO5" s="963"/>
      <c r="AP5" s="963"/>
      <c r="AQ5" s="963"/>
      <c r="AR5" s="963"/>
      <c r="AS5" s="963"/>
      <c r="AT5" s="963"/>
      <c r="AU5" s="963"/>
      <c r="AV5" s="963"/>
      <c r="AW5" s="963"/>
      <c r="AX5" s="963"/>
      <c r="AY5" s="963"/>
      <c r="AZ5" s="963"/>
      <c r="BA5" s="963"/>
      <c r="BB5" s="963"/>
      <c r="BC5" s="992"/>
    </row>
    <row r="6" spans="1:64" ht="15" customHeight="1" thickBot="1" x14ac:dyDescent="0.25">
      <c r="B6" s="133" t="s">
        <v>1673</v>
      </c>
      <c r="C6" s="963" t="str">
        <f>VLOOKUP($D$9,'CONSOLIDADO PLAN DESARROLLO'!$DT$9:$DZ$62,6,0)</f>
        <v>E1.P_B - SALUD CON ATENCIÓN DIGNA, PRIORITARIA Y DE CALIDAD</v>
      </c>
      <c r="D6" s="963"/>
      <c r="E6" s="963"/>
      <c r="F6" s="964"/>
      <c r="G6" s="925" t="s">
        <v>1787</v>
      </c>
      <c r="H6" s="926"/>
      <c r="I6" s="926"/>
      <c r="J6" s="926"/>
      <c r="K6" s="927" t="str">
        <f>VLOOKUP($D$9,'CONSOLIDADO PLAN DESARROLLO'!$DT$9:$DZ$62,7,0)</f>
        <v>Desarrollar acciones para fortalecer las condiciones del sistema de salud, que Garantice una atención digna, prioritaria y de calidad para todos</v>
      </c>
      <c r="L6" s="927"/>
      <c r="M6" s="927"/>
      <c r="N6" s="927"/>
      <c r="O6" s="927"/>
      <c r="P6" s="927"/>
      <c r="Q6" s="928"/>
      <c r="R6" s="965" t="s">
        <v>2002</v>
      </c>
      <c r="S6" s="966"/>
      <c r="T6" s="966"/>
      <c r="U6" s="966"/>
      <c r="V6" s="967"/>
      <c r="W6" s="967"/>
      <c r="X6" s="967"/>
      <c r="Y6" s="967"/>
      <c r="Z6" s="967"/>
      <c r="AA6" s="967"/>
      <c r="AB6" s="967"/>
      <c r="AC6" s="967"/>
      <c r="AD6" s="967"/>
      <c r="AE6" s="967"/>
      <c r="AF6" s="967"/>
      <c r="AG6" s="967"/>
      <c r="AH6" s="967"/>
      <c r="AI6" s="967"/>
      <c r="AJ6" s="967"/>
      <c r="AK6" s="968"/>
      <c r="AL6" s="969" t="s">
        <v>1674</v>
      </c>
      <c r="AM6" s="970"/>
      <c r="AN6" s="970"/>
      <c r="AO6" s="970"/>
      <c r="AP6" s="970"/>
      <c r="AQ6" s="970"/>
      <c r="AR6" s="970"/>
      <c r="AS6" s="970"/>
      <c r="AT6" s="970"/>
      <c r="AU6" s="970"/>
      <c r="AV6" s="970"/>
      <c r="AW6" s="970"/>
      <c r="AX6" s="970"/>
      <c r="AY6" s="970"/>
      <c r="AZ6" s="970"/>
      <c r="BA6" s="970"/>
      <c r="BB6" s="970"/>
      <c r="BC6" s="971"/>
    </row>
    <row r="7" spans="1:64" ht="36" customHeight="1" x14ac:dyDescent="0.2">
      <c r="B7" s="929" t="s">
        <v>1675</v>
      </c>
      <c r="C7" s="930"/>
      <c r="D7" s="972" t="s">
        <v>1676</v>
      </c>
      <c r="E7" s="933" t="s">
        <v>1677</v>
      </c>
      <c r="F7" s="974" t="s">
        <v>1678</v>
      </c>
      <c r="G7" s="976" t="s">
        <v>1679</v>
      </c>
      <c r="H7" s="951" t="s">
        <v>1788</v>
      </c>
      <c r="I7" s="953" t="s">
        <v>1910</v>
      </c>
      <c r="J7" s="955">
        <f>+$N$3</f>
        <v>2018</v>
      </c>
      <c r="K7" s="957" t="s">
        <v>1681</v>
      </c>
      <c r="L7" s="959" t="s">
        <v>1993</v>
      </c>
      <c r="M7" s="134"/>
      <c r="N7" s="134"/>
      <c r="O7" s="134"/>
      <c r="P7" s="134"/>
      <c r="Q7" s="134"/>
      <c r="R7" s="961" t="s">
        <v>1912</v>
      </c>
      <c r="S7" s="962"/>
      <c r="T7" s="945" t="s">
        <v>1929</v>
      </c>
      <c r="U7" s="945"/>
      <c r="V7" s="945" t="s">
        <v>1913</v>
      </c>
      <c r="W7" s="945"/>
      <c r="X7" s="945" t="s">
        <v>1914</v>
      </c>
      <c r="Y7" s="945"/>
      <c r="Z7" s="950" t="s">
        <v>1911</v>
      </c>
      <c r="AA7" s="950"/>
      <c r="AB7" s="945" t="s">
        <v>36</v>
      </c>
      <c r="AC7" s="945"/>
      <c r="AD7" s="945" t="s">
        <v>1930</v>
      </c>
      <c r="AE7" s="945"/>
      <c r="AF7" s="945" t="s">
        <v>1915</v>
      </c>
      <c r="AG7" s="945"/>
      <c r="AH7" s="945" t="s">
        <v>1996</v>
      </c>
      <c r="AI7" s="945"/>
      <c r="AJ7" s="946" t="s">
        <v>1925</v>
      </c>
      <c r="AK7" s="947"/>
      <c r="AL7" s="948" t="s">
        <v>1682</v>
      </c>
      <c r="AM7" s="949"/>
      <c r="AN7" s="949"/>
      <c r="AO7" s="949"/>
      <c r="AP7" s="949"/>
      <c r="AQ7" s="949"/>
      <c r="AR7" s="949"/>
      <c r="AS7" s="949" t="s">
        <v>1683</v>
      </c>
      <c r="AT7" s="949"/>
      <c r="AU7" s="949"/>
      <c r="AV7" s="949" t="s">
        <v>1684</v>
      </c>
      <c r="AW7" s="949"/>
      <c r="AX7" s="949"/>
      <c r="AY7" s="949"/>
      <c r="AZ7" s="949"/>
      <c r="BA7" s="995" t="s">
        <v>1685</v>
      </c>
      <c r="BB7" s="993" t="s">
        <v>1995</v>
      </c>
      <c r="BC7" s="994" t="s">
        <v>1687</v>
      </c>
    </row>
    <row r="8" spans="1:64" ht="57" customHeight="1" x14ac:dyDescent="0.2">
      <c r="B8" s="931"/>
      <c r="C8" s="932"/>
      <c r="D8" s="973"/>
      <c r="E8" s="934"/>
      <c r="F8" s="975"/>
      <c r="G8" s="977"/>
      <c r="H8" s="952"/>
      <c r="I8" s="954"/>
      <c r="J8" s="956"/>
      <c r="K8" s="958"/>
      <c r="L8" s="960"/>
      <c r="M8" s="134"/>
      <c r="N8" s="134"/>
      <c r="O8" s="134"/>
      <c r="P8" s="134"/>
      <c r="Q8" s="134"/>
      <c r="R8" s="27" t="s">
        <v>1997</v>
      </c>
      <c r="S8" s="28" t="s">
        <v>1998</v>
      </c>
      <c r="T8" s="29" t="s">
        <v>1997</v>
      </c>
      <c r="U8" s="28" t="s">
        <v>1998</v>
      </c>
      <c r="V8" s="29" t="s">
        <v>1997</v>
      </c>
      <c r="W8" s="28" t="s">
        <v>1998</v>
      </c>
      <c r="X8" s="29" t="s">
        <v>1997</v>
      </c>
      <c r="Y8" s="28" t="s">
        <v>1998</v>
      </c>
      <c r="Z8" s="29" t="s">
        <v>1997</v>
      </c>
      <c r="AA8" s="28" t="s">
        <v>1998</v>
      </c>
      <c r="AB8" s="29" t="s">
        <v>1997</v>
      </c>
      <c r="AC8" s="28" t="s">
        <v>1998</v>
      </c>
      <c r="AD8" s="29" t="s">
        <v>1997</v>
      </c>
      <c r="AE8" s="28" t="s">
        <v>1998</v>
      </c>
      <c r="AF8" s="29" t="s">
        <v>1997</v>
      </c>
      <c r="AG8" s="28" t="s">
        <v>1998</v>
      </c>
      <c r="AH8" s="29" t="s">
        <v>1997</v>
      </c>
      <c r="AI8" s="28" t="s">
        <v>1998</v>
      </c>
      <c r="AJ8" s="30" t="s">
        <v>1999</v>
      </c>
      <c r="AK8" s="31" t="s">
        <v>2000</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95"/>
      <c r="BB8" s="993"/>
      <c r="BC8" s="994"/>
    </row>
    <row r="9" spans="1:64" ht="78" customHeight="1" x14ac:dyDescent="0.2">
      <c r="B9" s="935" t="s">
        <v>1975</v>
      </c>
      <c r="C9" s="936"/>
      <c r="D9" s="103" t="s">
        <v>147</v>
      </c>
      <c r="E9" s="102" t="str">
        <f>VLOOKUP($D$9,'CONSOLIDADO PLAN DESARROLLO'!$EB$9:$EF$62,2,0)</f>
        <v>Implementar el 100% de los componentes priorizados de cada una de las dimensiones del Plan Decenal de Salud Pública en el Territorio (20 componentes)</v>
      </c>
      <c r="F9" s="37" t="str">
        <f>VLOOKUP($D$9,'CONSOLIDADO PLAN DESARROLLO'!$EB$9:$EF$62,3,0)</f>
        <v>Componentes implementados</v>
      </c>
      <c r="G9" s="98">
        <f>VLOOKUP($D$9,'CONSOLIDADO PLAN DESARROLLO'!$EB$9:$EF$62,4,0)</f>
        <v>0</v>
      </c>
      <c r="H9" s="98">
        <f>VLOOKUP($D$9,'CONSOLIDADO PLAN DESARROLLO'!$EB$9:$EF$62,5,0)</f>
        <v>20</v>
      </c>
      <c r="I9" s="937"/>
      <c r="J9" s="938"/>
      <c r="K9" s="1040"/>
      <c r="L9" s="870"/>
      <c r="M9" s="134"/>
      <c r="N9" s="134"/>
      <c r="O9" s="134"/>
      <c r="P9" s="134"/>
      <c r="Q9" s="134"/>
      <c r="R9" s="135">
        <f>+R12+R21+R30+R39+R48+R57+R66+R75+R84+R93+R104+R113+R122+R131+R140+R149+R158+R167+R176+R185+R194</f>
        <v>2476630</v>
      </c>
      <c r="S9" s="136">
        <f t="shared" ref="S9:AZ9" si="0">+S12+S21+S30+S39+S48+S57+S66+S75+S84+S93+S104+S113+S122+S131+S140+S149+S158+S167+S176+S185+S194</f>
        <v>0</v>
      </c>
      <c r="T9" s="137">
        <f t="shared" si="0"/>
        <v>0</v>
      </c>
      <c r="U9" s="136">
        <f t="shared" si="0"/>
        <v>0</v>
      </c>
      <c r="V9" s="137">
        <f t="shared" si="0"/>
        <v>0</v>
      </c>
      <c r="W9" s="136">
        <f t="shared" si="0"/>
        <v>0</v>
      </c>
      <c r="X9" s="137">
        <f t="shared" si="0"/>
        <v>0</v>
      </c>
      <c r="Y9" s="136">
        <f t="shared" si="0"/>
        <v>0</v>
      </c>
      <c r="Z9" s="137">
        <f t="shared" si="0"/>
        <v>1112262306</v>
      </c>
      <c r="AA9" s="136">
        <f t="shared" si="0"/>
        <v>0</v>
      </c>
      <c r="AB9" s="137">
        <f t="shared" si="0"/>
        <v>213561064</v>
      </c>
      <c r="AC9" s="136">
        <f t="shared" si="0"/>
        <v>0</v>
      </c>
      <c r="AD9" s="137">
        <f t="shared" si="0"/>
        <v>0</v>
      </c>
      <c r="AE9" s="136">
        <f t="shared" si="0"/>
        <v>0</v>
      </c>
      <c r="AF9" s="137">
        <f t="shared" si="0"/>
        <v>0</v>
      </c>
      <c r="AG9" s="136">
        <f t="shared" si="0"/>
        <v>0</v>
      </c>
      <c r="AH9" s="137">
        <f t="shared" ref="AH9:AI9" si="1">+AH12+AH21+AH30+AH39+AH48+AH57+AH66+AH75+AH84+AH93+AH104+AH113+AH122+AH131+AH140+AH149+AH158+AH167+AH176+AH185+AH194</f>
        <v>0</v>
      </c>
      <c r="AI9" s="136">
        <f t="shared" si="1"/>
        <v>0</v>
      </c>
      <c r="AJ9" s="138">
        <f t="shared" si="0"/>
        <v>1328300000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9" t="e">
        <f>VLOOKUP($D$9,#REF!,2,0)</f>
        <v>#REF!</v>
      </c>
      <c r="E10" s="940"/>
      <c r="F10" s="940"/>
      <c r="G10" s="940"/>
      <c r="H10" s="940"/>
      <c r="I10" s="940"/>
      <c r="J10" s="941"/>
      <c r="K10" s="38" t="e">
        <f>VLOOKUP($D$9,#REF!,3,0)</f>
        <v>#REF!</v>
      </c>
      <c r="L10" s="39" t="e">
        <f>VLOOKUP($D$9,#REF!,4,0)</f>
        <v>#REF!</v>
      </c>
      <c r="M10" s="40" t="e">
        <f>VLOOKUP($D$9,#REF!,5,0)</f>
        <v>#REF!</v>
      </c>
      <c r="N10" s="942" t="e">
        <f>VLOOKUP($D$9,#REF!,Q3,0)</f>
        <v>#REF!</v>
      </c>
      <c r="O10" s="94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4"/>
      <c r="O11" s="94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8">
        <v>1</v>
      </c>
      <c r="B12" s="162" t="s">
        <v>1705</v>
      </c>
      <c r="C12" s="163" t="s">
        <v>1706</v>
      </c>
      <c r="D12" s="164" t="s">
        <v>21</v>
      </c>
      <c r="E12" s="164" t="s">
        <v>1894</v>
      </c>
      <c r="F12" s="163" t="s">
        <v>1707</v>
      </c>
      <c r="G12" s="165" t="s">
        <v>1679</v>
      </c>
      <c r="H12" s="165" t="s">
        <v>1680</v>
      </c>
      <c r="I12" s="166" t="s">
        <v>1910</v>
      </c>
      <c r="J12" s="167">
        <f>+$N$3</f>
        <v>2018</v>
      </c>
      <c r="K12" s="165" t="s">
        <v>1927</v>
      </c>
      <c r="L12" s="166" t="s">
        <v>1993</v>
      </c>
      <c r="M12" s="163" t="s">
        <v>1708</v>
      </c>
      <c r="N12" s="163" t="s">
        <v>1709</v>
      </c>
      <c r="O12" s="163" t="s">
        <v>1710</v>
      </c>
      <c r="P12" s="163" t="s">
        <v>1711</v>
      </c>
      <c r="Q12" s="163" t="s">
        <v>1994</v>
      </c>
      <c r="R12" s="168">
        <f t="shared" ref="R12:AZ12" si="2">SUM(R13:R19)</f>
        <v>2476630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2476630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1995</v>
      </c>
      <c r="BC12" s="45" t="s">
        <v>1687</v>
      </c>
    </row>
    <row r="13" spans="1:64" ht="45" x14ac:dyDescent="0.2">
      <c r="A13" s="879"/>
      <c r="B13" s="881" t="str">
        <f>VLOOKUP($D$9,'PROYECTOS REGISTRADOS'!$A$2:$D$82,4,0)</f>
        <v>Implementación de las estrategias del Plan Decenal de Salud Pública del Municipio de Tocancipá, Cundinamarca, Centro Oriente</v>
      </c>
      <c r="C13" s="884" t="str">
        <f>VLOOKUP($D$9,'PROYECTOS REGISTRADOS'!$A$2:$D$82,3,0)</f>
        <v>2016-25817-0042</v>
      </c>
      <c r="D13" s="887" t="s">
        <v>456</v>
      </c>
      <c r="E13" s="890" t="str">
        <f>IF(D13=0,"0-0",(VLOOKUP(D13,'CONSOLIDADO PLAN DESARROLLO'!$EL$9:$ET$304,2,0)))</f>
        <v>Implementar los componentes priorizados  de la dimensión salud ambiental</v>
      </c>
      <c r="F13" s="893" t="str">
        <f>IF(D13=0,"0-0",(VLOOKUP(D13,'CONSOLIDADO PLAN DESARROLLO'!$EL$9:$ET$304,3,0)))</f>
        <v>No de componentes implementados /número componentes priorizados</v>
      </c>
      <c r="G13" s="896">
        <f>IF(D13=0,"0-0",(VLOOKUP(D13,'CONSOLIDADO PLAN DESARROLLO'!$EL$9:$ET$304,4,0)))</f>
        <v>0</v>
      </c>
      <c r="H13" s="899">
        <f>IF(D13=0,"0-0",(VLOOKUP(D13,'CONSOLIDADO PLAN DESARROLLO'!$EL$9:$ET$304,5,0)))</f>
        <v>2</v>
      </c>
      <c r="I13" s="902">
        <f>IF(D13=0,"0-0",(VLOOKUP(D13,'CONSOLIDADO PLAN DESARROLLO'!$EL$9:$ET$304,$R$3,0)))</f>
        <v>0.5</v>
      </c>
      <c r="J13" s="903"/>
      <c r="K13" s="1041"/>
      <c r="L13" s="914"/>
      <c r="M13" s="819" t="s">
        <v>1932</v>
      </c>
      <c r="N13" s="818" t="s">
        <v>1931</v>
      </c>
      <c r="O13" s="817">
        <v>4</v>
      </c>
      <c r="P13" s="1046"/>
      <c r="Q13" s="47"/>
      <c r="R13" s="917">
        <f>VLOOKUP($D13,'[5]Tablero Logro Metas 2018'!$N$7:$AJ$302,15,0)</f>
        <v>2476630</v>
      </c>
      <c r="S13" s="48"/>
      <c r="T13" s="875">
        <f>VLOOKUP($D13,'[5]Tablero Logro Metas 2018'!$N$7:$AJ$302,16,0)</f>
        <v>0</v>
      </c>
      <c r="U13" s="49"/>
      <c r="V13" s="875">
        <f>VLOOKUP($D13,'[5]Tablero Logro Metas 2018'!$N$7:$AJ$302,17,0)</f>
        <v>0</v>
      </c>
      <c r="W13" s="49"/>
      <c r="X13" s="875">
        <f>VLOOKUP($D13,'[5]Tablero Logro Metas 2018'!$N$7:$AJ$302,18,0)</f>
        <v>0</v>
      </c>
      <c r="Y13" s="49"/>
      <c r="Z13" s="875">
        <f>VLOOKUP($D13,'[5]Tablero Logro Metas 2018'!$N$7:$AJ$302,19,0)</f>
        <v>0</v>
      </c>
      <c r="AA13" s="49"/>
      <c r="AB13" s="875">
        <f>VLOOKUP($D13,'[5]Tablero Logro Metas 2018'!$N$7:$AJ$302,20,0)</f>
        <v>0</v>
      </c>
      <c r="AC13" s="49"/>
      <c r="AD13" s="875">
        <f>VLOOKUP($D13,'[5]Tablero Logro Metas 2018'!$N$7:$AJ$302,21,0)</f>
        <v>0</v>
      </c>
      <c r="AE13" s="49"/>
      <c r="AF13" s="875">
        <f>VLOOKUP($D13,'[5]Tablero Logro Metas 2018'!$N$7:$AJ$302,22,0)</f>
        <v>0</v>
      </c>
      <c r="AG13" s="50"/>
      <c r="AH13" s="875">
        <f>VLOOKUP($D13,'[5]Tablero Logro Metas 2018'!$N$7:$AJ$302,23,0)</f>
        <v>0</v>
      </c>
      <c r="AI13" s="49"/>
      <c r="AJ13" s="908">
        <f>+R13+T13+V13+X13+Z13+AB13+AD13+AF13+AH13</f>
        <v>2476630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45" x14ac:dyDescent="0.2">
      <c r="A14" s="879"/>
      <c r="B14" s="881"/>
      <c r="C14" s="884"/>
      <c r="D14" s="887"/>
      <c r="E14" s="891"/>
      <c r="F14" s="893"/>
      <c r="G14" s="896"/>
      <c r="H14" s="899"/>
      <c r="I14" s="904"/>
      <c r="J14" s="905"/>
      <c r="K14" s="1041"/>
      <c r="L14" s="915"/>
      <c r="M14" s="819" t="s">
        <v>1933</v>
      </c>
      <c r="N14" s="818" t="s">
        <v>1931</v>
      </c>
      <c r="O14" s="817">
        <v>4</v>
      </c>
      <c r="P14" s="1046"/>
      <c r="Q14" s="47"/>
      <c r="R14" s="918"/>
      <c r="S14" s="48"/>
      <c r="T14" s="876"/>
      <c r="U14" s="49"/>
      <c r="V14" s="876"/>
      <c r="W14" s="49"/>
      <c r="X14" s="876"/>
      <c r="Y14" s="49"/>
      <c r="Z14" s="876"/>
      <c r="AA14" s="49"/>
      <c r="AB14" s="876"/>
      <c r="AC14" s="49"/>
      <c r="AD14" s="876"/>
      <c r="AE14" s="49"/>
      <c r="AF14" s="876"/>
      <c r="AG14" s="50"/>
      <c r="AH14" s="876"/>
      <c r="AI14" s="49"/>
      <c r="AJ14" s="909"/>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33.75" x14ac:dyDescent="0.2">
      <c r="A15" s="879"/>
      <c r="B15" s="881"/>
      <c r="C15" s="884"/>
      <c r="D15" s="887"/>
      <c r="E15" s="891"/>
      <c r="F15" s="893"/>
      <c r="G15" s="896"/>
      <c r="H15" s="899"/>
      <c r="I15" s="904"/>
      <c r="J15" s="905"/>
      <c r="K15" s="1041"/>
      <c r="L15" s="915"/>
      <c r="M15" s="819" t="s">
        <v>1934</v>
      </c>
      <c r="N15" s="818" t="s">
        <v>1931</v>
      </c>
      <c r="O15" s="817">
        <v>4</v>
      </c>
      <c r="P15" s="1046"/>
      <c r="Q15" s="47"/>
      <c r="R15" s="918"/>
      <c r="S15" s="48"/>
      <c r="T15" s="876"/>
      <c r="U15" s="49"/>
      <c r="V15" s="876"/>
      <c r="W15" s="49"/>
      <c r="X15" s="876"/>
      <c r="Y15" s="49"/>
      <c r="Z15" s="876"/>
      <c r="AA15" s="49"/>
      <c r="AB15" s="876"/>
      <c r="AC15" s="49"/>
      <c r="AD15" s="876"/>
      <c r="AE15" s="49"/>
      <c r="AF15" s="876"/>
      <c r="AG15" s="50"/>
      <c r="AH15" s="876"/>
      <c r="AI15" s="49"/>
      <c r="AJ15" s="909"/>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56.25" x14ac:dyDescent="0.2">
      <c r="A16" s="879"/>
      <c r="B16" s="881"/>
      <c r="C16" s="884"/>
      <c r="D16" s="887"/>
      <c r="E16" s="891"/>
      <c r="F16" s="893"/>
      <c r="G16" s="896"/>
      <c r="H16" s="899"/>
      <c r="I16" s="904"/>
      <c r="J16" s="905"/>
      <c r="K16" s="1041"/>
      <c r="L16" s="915"/>
      <c r="M16" s="819" t="s">
        <v>1935</v>
      </c>
      <c r="N16" s="818" t="s">
        <v>1931</v>
      </c>
      <c r="O16" s="817">
        <v>1</v>
      </c>
      <c r="P16" s="1046"/>
      <c r="Q16" s="47"/>
      <c r="R16" s="918"/>
      <c r="S16" s="48"/>
      <c r="T16" s="876"/>
      <c r="U16" s="49"/>
      <c r="V16" s="876"/>
      <c r="W16" s="49"/>
      <c r="X16" s="876"/>
      <c r="Y16" s="49"/>
      <c r="Z16" s="876"/>
      <c r="AA16" s="49"/>
      <c r="AB16" s="876"/>
      <c r="AC16" s="49"/>
      <c r="AD16" s="876"/>
      <c r="AE16" s="49"/>
      <c r="AF16" s="876"/>
      <c r="AG16" s="50"/>
      <c r="AH16" s="876"/>
      <c r="AI16" s="49"/>
      <c r="AJ16" s="909"/>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60.75" customHeight="1" x14ac:dyDescent="0.2">
      <c r="A17" s="879"/>
      <c r="B17" s="881"/>
      <c r="C17" s="884"/>
      <c r="D17" s="887"/>
      <c r="E17" s="891"/>
      <c r="F17" s="893"/>
      <c r="G17" s="896"/>
      <c r="H17" s="899"/>
      <c r="I17" s="904"/>
      <c r="J17" s="905"/>
      <c r="K17" s="1041"/>
      <c r="L17" s="915"/>
      <c r="M17" s="819" t="s">
        <v>1976</v>
      </c>
      <c r="N17" s="176" t="s">
        <v>1931</v>
      </c>
      <c r="O17" s="822">
        <v>1</v>
      </c>
      <c r="P17" s="1046"/>
      <c r="Q17" s="47"/>
      <c r="R17" s="918"/>
      <c r="S17" s="48"/>
      <c r="T17" s="876"/>
      <c r="U17" s="49"/>
      <c r="V17" s="876"/>
      <c r="W17" s="49"/>
      <c r="X17" s="876"/>
      <c r="Y17" s="49"/>
      <c r="Z17" s="876"/>
      <c r="AA17" s="49"/>
      <c r="AB17" s="876"/>
      <c r="AC17" s="49"/>
      <c r="AD17" s="876"/>
      <c r="AE17" s="49"/>
      <c r="AF17" s="876"/>
      <c r="AG17" s="50"/>
      <c r="AH17" s="876"/>
      <c r="AI17" s="49"/>
      <c r="AJ17" s="909"/>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9"/>
      <c r="B18" s="882"/>
      <c r="C18" s="885"/>
      <c r="D18" s="888"/>
      <c r="E18" s="891"/>
      <c r="F18" s="894"/>
      <c r="G18" s="897"/>
      <c r="H18" s="900"/>
      <c r="I18" s="904"/>
      <c r="J18" s="905"/>
      <c r="K18" s="1042"/>
      <c r="L18" s="915"/>
      <c r="M18" s="178"/>
      <c r="N18" s="179"/>
      <c r="O18" s="180"/>
      <c r="P18" s="1047"/>
      <c r="Q18" s="108"/>
      <c r="R18" s="918"/>
      <c r="S18" s="109"/>
      <c r="T18" s="876"/>
      <c r="U18" s="110"/>
      <c r="V18" s="876"/>
      <c r="W18" s="110"/>
      <c r="X18" s="876"/>
      <c r="Y18" s="110"/>
      <c r="Z18" s="876"/>
      <c r="AA18" s="110"/>
      <c r="AB18" s="876"/>
      <c r="AC18" s="110"/>
      <c r="AD18" s="876"/>
      <c r="AE18" s="110"/>
      <c r="AF18" s="876"/>
      <c r="AG18" s="111"/>
      <c r="AH18" s="876"/>
      <c r="AI18" s="110"/>
      <c r="AJ18" s="910"/>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80"/>
      <c r="B19" s="883"/>
      <c r="C19" s="886"/>
      <c r="D19" s="889"/>
      <c r="E19" s="892"/>
      <c r="F19" s="895"/>
      <c r="G19" s="898"/>
      <c r="H19" s="901"/>
      <c r="I19" s="906"/>
      <c r="J19" s="907"/>
      <c r="K19" s="1043"/>
      <c r="L19" s="916"/>
      <c r="M19" s="181"/>
      <c r="N19" s="182"/>
      <c r="O19" s="183"/>
      <c r="P19" s="118"/>
      <c r="Q19" s="118"/>
      <c r="R19" s="919"/>
      <c r="S19" s="184"/>
      <c r="T19" s="877"/>
      <c r="U19" s="185"/>
      <c r="V19" s="877"/>
      <c r="W19" s="185"/>
      <c r="X19" s="877"/>
      <c r="Y19" s="185"/>
      <c r="Z19" s="877"/>
      <c r="AA19" s="185"/>
      <c r="AB19" s="877"/>
      <c r="AC19" s="185"/>
      <c r="AD19" s="877"/>
      <c r="AE19" s="185"/>
      <c r="AF19" s="877"/>
      <c r="AG19" s="186"/>
      <c r="AH19" s="877"/>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0"/>
      <c r="J20" s="92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8">
        <v>2</v>
      </c>
      <c r="B21" s="162" t="s">
        <v>1705</v>
      </c>
      <c r="C21" s="163" t="s">
        <v>1706</v>
      </c>
      <c r="D21" s="164" t="s">
        <v>21</v>
      </c>
      <c r="E21" s="164" t="s">
        <v>1894</v>
      </c>
      <c r="F21" s="163" t="s">
        <v>1707</v>
      </c>
      <c r="G21" s="165" t="s">
        <v>1679</v>
      </c>
      <c r="H21" s="165" t="s">
        <v>1680</v>
      </c>
      <c r="I21" s="166" t="s">
        <v>1910</v>
      </c>
      <c r="J21" s="167">
        <f>+$N$3</f>
        <v>2018</v>
      </c>
      <c r="K21" s="165" t="s">
        <v>1927</v>
      </c>
      <c r="L21" s="166" t="s">
        <v>1993</v>
      </c>
      <c r="M21" s="163" t="s">
        <v>1708</v>
      </c>
      <c r="N21" s="163" t="s">
        <v>1709</v>
      </c>
      <c r="O21" s="163" t="s">
        <v>1710</v>
      </c>
      <c r="P21" s="163" t="s">
        <v>1711</v>
      </c>
      <c r="Q21" s="163" t="s">
        <v>1994</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174470000</v>
      </c>
      <c r="AA21" s="171">
        <f t="shared" ref="AA21" si="16">SUM(AA22:AA28)</f>
        <v>0</v>
      </c>
      <c r="AB21" s="170">
        <f t="shared" ref="AB21" si="17">SUM(AB22:AB28)</f>
        <v>30000000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204470000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1995</v>
      </c>
      <c r="BC21" s="45" t="s">
        <v>1687</v>
      </c>
    </row>
    <row r="22" spans="1:55" ht="56.25" x14ac:dyDescent="0.2">
      <c r="A22" s="879"/>
      <c r="B22" s="881" t="str">
        <f>VLOOKUP($D$9,'PROYECTOS REGISTRADOS'!$A$2:$D$82,4,0)</f>
        <v>Implementación de las estrategias del Plan Decenal de Salud Pública del Municipio de Tocancipá, Cundinamarca, Centro Oriente</v>
      </c>
      <c r="C22" s="884" t="str">
        <f>VLOOKUP($D$9,'PROYECTOS REGISTRADOS'!$A$2:$D$82,3,0)</f>
        <v>2016-25817-0042</v>
      </c>
      <c r="D22" s="887" t="s">
        <v>464</v>
      </c>
      <c r="E22" s="890" t="str">
        <f>IF(D22=0,"0-0",(VLOOKUP(D22,'CONSOLIDADO PLAN DESARROLLO'!$EL$9:$ET$304,2,0)))</f>
        <v>Implementar los componentes priorizados de la dimensión vida saludable y condiciones no transmisibles</v>
      </c>
      <c r="F22" s="893" t="str">
        <f>IF(D22=0,"0-0",(VLOOKUP(D22,'CONSOLIDADO PLAN DESARROLLO'!$EL$9:$ET$304,3,0)))</f>
        <v>No de componentes implementados /número componentes priorizados</v>
      </c>
      <c r="G22" s="896">
        <f>IF(D22=0,"0-0",(VLOOKUP(D22,'CONSOLIDADO PLAN DESARROLLO'!$EL$9:$ET$304,4,0)))</f>
        <v>0</v>
      </c>
      <c r="H22" s="899">
        <f>IF(D22=0,"0-0",(VLOOKUP(D22,'CONSOLIDADO PLAN DESARROLLO'!$EL$9:$ET$304,5,0)))</f>
        <v>2</v>
      </c>
      <c r="I22" s="902">
        <f>IF(D22=0,"0-0",(VLOOKUP(D22,'CONSOLIDADO PLAN DESARROLLO'!$EL$9:$ET$304,$R$3,0)))</f>
        <v>0.5</v>
      </c>
      <c r="J22" s="903"/>
      <c r="K22" s="1041"/>
      <c r="L22" s="914"/>
      <c r="M22" s="819" t="s">
        <v>1936</v>
      </c>
      <c r="N22" s="818" t="s">
        <v>1931</v>
      </c>
      <c r="O22" s="817">
        <v>4</v>
      </c>
      <c r="P22" s="1046"/>
      <c r="Q22" s="47"/>
      <c r="R22" s="917">
        <f>VLOOKUP($D22,'[5]Tablero Logro Metas 2018'!$N$7:$AJ$302,15,0)</f>
        <v>0</v>
      </c>
      <c r="S22" s="48"/>
      <c r="T22" s="875">
        <f>VLOOKUP($D22,'[5]Tablero Logro Metas 2018'!$N$7:$AJ$302,16,0)</f>
        <v>0</v>
      </c>
      <c r="U22" s="49"/>
      <c r="V22" s="875">
        <f>VLOOKUP($D22,'[5]Tablero Logro Metas 2018'!$N$7:$AJ$302,17,0)</f>
        <v>0</v>
      </c>
      <c r="W22" s="49"/>
      <c r="X22" s="875">
        <f>VLOOKUP($D22,'[5]Tablero Logro Metas 2018'!$N$7:$AJ$302,18,0)</f>
        <v>0</v>
      </c>
      <c r="Y22" s="49"/>
      <c r="Z22" s="875">
        <f>VLOOKUP($D22,'[5]Tablero Logro Metas 2018'!$N$7:$AJ$302,19,0)</f>
        <v>174470000</v>
      </c>
      <c r="AA22" s="49"/>
      <c r="AB22" s="875">
        <f>VLOOKUP($D22,'[5]Tablero Logro Metas 2018'!$N$7:$AJ$302,20,0)</f>
        <v>30000000</v>
      </c>
      <c r="AC22" s="49"/>
      <c r="AD22" s="875">
        <f>VLOOKUP($D22,'[5]Tablero Logro Metas 2018'!$N$7:$AJ$302,21,0)</f>
        <v>0</v>
      </c>
      <c r="AE22" s="49"/>
      <c r="AF22" s="875">
        <f>VLOOKUP($D22,'[5]Tablero Logro Metas 2018'!$N$7:$AJ$302,22,0)</f>
        <v>0</v>
      </c>
      <c r="AG22" s="50"/>
      <c r="AH22" s="875">
        <f>VLOOKUP($D22,'[5]Tablero Logro Metas 2018'!$N$7:$AJ$302,23,0)</f>
        <v>0</v>
      </c>
      <c r="AI22" s="49"/>
      <c r="AJ22" s="908">
        <f>+R22+T22+V22+X22+Z22+AB22+AD22+AF22+AH22</f>
        <v>204470000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56.25" x14ac:dyDescent="0.2">
      <c r="A23" s="879"/>
      <c r="B23" s="881"/>
      <c r="C23" s="884"/>
      <c r="D23" s="887"/>
      <c r="E23" s="891"/>
      <c r="F23" s="893"/>
      <c r="G23" s="896"/>
      <c r="H23" s="899"/>
      <c r="I23" s="904"/>
      <c r="J23" s="905"/>
      <c r="K23" s="1041"/>
      <c r="L23" s="915"/>
      <c r="M23" s="819" t="s">
        <v>1937</v>
      </c>
      <c r="N23" s="818" t="s">
        <v>1931</v>
      </c>
      <c r="O23" s="817">
        <v>4</v>
      </c>
      <c r="P23" s="1046"/>
      <c r="Q23" s="47"/>
      <c r="R23" s="918"/>
      <c r="S23" s="48"/>
      <c r="T23" s="876"/>
      <c r="U23" s="49"/>
      <c r="V23" s="876"/>
      <c r="W23" s="49"/>
      <c r="X23" s="876"/>
      <c r="Y23" s="49"/>
      <c r="Z23" s="876"/>
      <c r="AA23" s="49"/>
      <c r="AB23" s="876"/>
      <c r="AC23" s="49"/>
      <c r="AD23" s="876"/>
      <c r="AE23" s="49"/>
      <c r="AF23" s="876"/>
      <c r="AG23" s="50"/>
      <c r="AH23" s="876"/>
      <c r="AI23" s="49"/>
      <c r="AJ23" s="909"/>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56.25" x14ac:dyDescent="0.2">
      <c r="A24" s="879"/>
      <c r="B24" s="881"/>
      <c r="C24" s="884"/>
      <c r="D24" s="887"/>
      <c r="E24" s="891"/>
      <c r="F24" s="893"/>
      <c r="G24" s="896"/>
      <c r="H24" s="899"/>
      <c r="I24" s="904"/>
      <c r="J24" s="905"/>
      <c r="K24" s="1041"/>
      <c r="L24" s="915"/>
      <c r="M24" s="819" t="s">
        <v>1938</v>
      </c>
      <c r="N24" s="818" t="s">
        <v>1931</v>
      </c>
      <c r="O24" s="817">
        <v>4</v>
      </c>
      <c r="P24" s="1046"/>
      <c r="Q24" s="47"/>
      <c r="R24" s="918"/>
      <c r="S24" s="48"/>
      <c r="T24" s="876"/>
      <c r="U24" s="49"/>
      <c r="V24" s="876"/>
      <c r="W24" s="49"/>
      <c r="X24" s="876"/>
      <c r="Y24" s="49"/>
      <c r="Z24" s="876"/>
      <c r="AA24" s="49"/>
      <c r="AB24" s="876"/>
      <c r="AC24" s="49"/>
      <c r="AD24" s="876"/>
      <c r="AE24" s="49"/>
      <c r="AF24" s="876"/>
      <c r="AG24" s="50"/>
      <c r="AH24" s="876"/>
      <c r="AI24" s="49"/>
      <c r="AJ24" s="909"/>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78.75" x14ac:dyDescent="0.2">
      <c r="A25" s="879"/>
      <c r="B25" s="881"/>
      <c r="C25" s="884"/>
      <c r="D25" s="887"/>
      <c r="E25" s="891"/>
      <c r="F25" s="893"/>
      <c r="G25" s="896"/>
      <c r="H25" s="899"/>
      <c r="I25" s="904"/>
      <c r="J25" s="905"/>
      <c r="K25" s="1041"/>
      <c r="L25" s="915"/>
      <c r="M25" s="819" t="s">
        <v>1939</v>
      </c>
      <c r="N25" s="818" t="s">
        <v>1931</v>
      </c>
      <c r="O25" s="817">
        <v>1</v>
      </c>
      <c r="P25" s="1046"/>
      <c r="Q25" s="47"/>
      <c r="R25" s="918"/>
      <c r="S25" s="48"/>
      <c r="T25" s="876"/>
      <c r="U25" s="49"/>
      <c r="V25" s="876"/>
      <c r="W25" s="49"/>
      <c r="X25" s="876"/>
      <c r="Y25" s="49"/>
      <c r="Z25" s="876"/>
      <c r="AA25" s="49"/>
      <c r="AB25" s="876"/>
      <c r="AC25" s="49"/>
      <c r="AD25" s="876"/>
      <c r="AE25" s="49"/>
      <c r="AF25" s="876"/>
      <c r="AG25" s="50"/>
      <c r="AH25" s="876"/>
      <c r="AI25" s="49"/>
      <c r="AJ25" s="909"/>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67.5" x14ac:dyDescent="0.2">
      <c r="A26" s="879"/>
      <c r="B26" s="881"/>
      <c r="C26" s="884"/>
      <c r="D26" s="887"/>
      <c r="E26" s="891"/>
      <c r="F26" s="893"/>
      <c r="G26" s="896"/>
      <c r="H26" s="899"/>
      <c r="I26" s="904"/>
      <c r="J26" s="905"/>
      <c r="K26" s="1041"/>
      <c r="L26" s="915"/>
      <c r="M26" s="819" t="s">
        <v>1977</v>
      </c>
      <c r="N26" s="176" t="s">
        <v>1931</v>
      </c>
      <c r="O26" s="822">
        <v>1</v>
      </c>
      <c r="P26" s="1046"/>
      <c r="Q26" s="47"/>
      <c r="R26" s="918"/>
      <c r="S26" s="48"/>
      <c r="T26" s="876"/>
      <c r="U26" s="49"/>
      <c r="V26" s="876"/>
      <c r="W26" s="49"/>
      <c r="X26" s="876"/>
      <c r="Y26" s="49"/>
      <c r="Z26" s="876"/>
      <c r="AA26" s="49"/>
      <c r="AB26" s="876"/>
      <c r="AC26" s="49"/>
      <c r="AD26" s="876"/>
      <c r="AE26" s="49"/>
      <c r="AF26" s="876"/>
      <c r="AG26" s="50"/>
      <c r="AH26" s="876"/>
      <c r="AI26" s="49"/>
      <c r="AJ26" s="909"/>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9"/>
      <c r="B27" s="882"/>
      <c r="C27" s="885"/>
      <c r="D27" s="888"/>
      <c r="E27" s="891"/>
      <c r="F27" s="894"/>
      <c r="G27" s="897"/>
      <c r="H27" s="900"/>
      <c r="I27" s="904"/>
      <c r="J27" s="905"/>
      <c r="K27" s="1042"/>
      <c r="L27" s="915"/>
      <c r="M27" s="178"/>
      <c r="N27" s="179"/>
      <c r="O27" s="180"/>
      <c r="P27" s="1047"/>
      <c r="Q27" s="108"/>
      <c r="R27" s="918"/>
      <c r="S27" s="109"/>
      <c r="T27" s="876"/>
      <c r="U27" s="110"/>
      <c r="V27" s="876"/>
      <c r="W27" s="110"/>
      <c r="X27" s="876"/>
      <c r="Y27" s="110"/>
      <c r="Z27" s="876"/>
      <c r="AA27" s="110"/>
      <c r="AB27" s="876"/>
      <c r="AC27" s="110"/>
      <c r="AD27" s="876"/>
      <c r="AE27" s="110"/>
      <c r="AF27" s="876"/>
      <c r="AG27" s="111"/>
      <c r="AH27" s="876"/>
      <c r="AI27" s="110"/>
      <c r="AJ27" s="910"/>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80"/>
      <c r="B28" s="883"/>
      <c r="C28" s="886"/>
      <c r="D28" s="889"/>
      <c r="E28" s="892"/>
      <c r="F28" s="895"/>
      <c r="G28" s="898"/>
      <c r="H28" s="901"/>
      <c r="I28" s="906"/>
      <c r="J28" s="907"/>
      <c r="K28" s="1043"/>
      <c r="L28" s="916"/>
      <c r="M28" s="181"/>
      <c r="N28" s="182"/>
      <c r="O28" s="183"/>
      <c r="P28" s="118"/>
      <c r="Q28" s="118"/>
      <c r="R28" s="919"/>
      <c r="S28" s="184"/>
      <c r="T28" s="877"/>
      <c r="U28" s="185"/>
      <c r="V28" s="877"/>
      <c r="W28" s="185"/>
      <c r="X28" s="877"/>
      <c r="Y28" s="185"/>
      <c r="Z28" s="877"/>
      <c r="AA28" s="185"/>
      <c r="AB28" s="877"/>
      <c r="AC28" s="185"/>
      <c r="AD28" s="877"/>
      <c r="AE28" s="185"/>
      <c r="AF28" s="877"/>
      <c r="AG28" s="186"/>
      <c r="AH28" s="877"/>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0"/>
      <c r="J29" s="92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8">
        <v>3</v>
      </c>
      <c r="B30" s="162" t="s">
        <v>1705</v>
      </c>
      <c r="C30" s="163" t="s">
        <v>1706</v>
      </c>
      <c r="D30" s="164" t="s">
        <v>21</v>
      </c>
      <c r="E30" s="164" t="s">
        <v>1894</v>
      </c>
      <c r="F30" s="163" t="s">
        <v>1707</v>
      </c>
      <c r="G30" s="165" t="s">
        <v>1679</v>
      </c>
      <c r="H30" s="165" t="s">
        <v>1680</v>
      </c>
      <c r="I30" s="166" t="s">
        <v>1910</v>
      </c>
      <c r="J30" s="167">
        <f>+$N$3</f>
        <v>2018</v>
      </c>
      <c r="K30" s="165" t="s">
        <v>1927</v>
      </c>
      <c r="L30" s="166" t="s">
        <v>1993</v>
      </c>
      <c r="M30" s="163" t="s">
        <v>1708</v>
      </c>
      <c r="N30" s="163" t="s">
        <v>1709</v>
      </c>
      <c r="O30" s="163" t="s">
        <v>1710</v>
      </c>
      <c r="P30" s="163" t="s">
        <v>1711</v>
      </c>
      <c r="Q30" s="163" t="s">
        <v>1994</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297240000</v>
      </c>
      <c r="AA30" s="171">
        <f t="shared" ref="AA30" si="52">SUM(AA31:AA37)</f>
        <v>0</v>
      </c>
      <c r="AB30" s="170">
        <f t="shared" ref="AB30" si="53">SUM(AB31:AB37)</f>
        <v>30000000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327240000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1995</v>
      </c>
      <c r="BC30" s="45" t="s">
        <v>1687</v>
      </c>
    </row>
    <row r="31" spans="1:55" ht="56.25" x14ac:dyDescent="0.2">
      <c r="A31" s="879"/>
      <c r="B31" s="881" t="str">
        <f>VLOOKUP($D$9,'PROYECTOS REGISTRADOS'!$A$2:$D$82,4,0)</f>
        <v>Implementación de las estrategias del Plan Decenal de Salud Pública del Municipio de Tocancipá, Cundinamarca, Centro Oriente</v>
      </c>
      <c r="C31" s="884" t="str">
        <f>VLOOKUP($D$9,'PROYECTOS REGISTRADOS'!$A$2:$D$82,3,0)</f>
        <v>2016-25817-0042</v>
      </c>
      <c r="D31" s="887" t="s">
        <v>472</v>
      </c>
      <c r="E31" s="890" t="str">
        <f>IF(D31=0,"0-0",(VLOOKUP(D31,'CONSOLIDADO PLAN DESARROLLO'!$EL$9:$ET$304,2,0)))</f>
        <v>Implementar los componentes priorizados de la dimensión convivencia social y salud mental</v>
      </c>
      <c r="F31" s="893" t="str">
        <f>IF(D31=0,"0-0",(VLOOKUP(D31,'CONSOLIDADO PLAN DESARROLLO'!$EL$9:$ET$304,3,0)))</f>
        <v>No de componentes implementados /número componentes priorizados</v>
      </c>
      <c r="G31" s="896">
        <f>IF(D31=0,"0-0",(VLOOKUP(D31,'CONSOLIDADO PLAN DESARROLLO'!$EL$9:$ET$304,4,0)))</f>
        <v>0</v>
      </c>
      <c r="H31" s="899">
        <f>IF(D31=0,"0-0",(VLOOKUP(D31,'CONSOLIDADO PLAN DESARROLLO'!$EL$9:$ET$304,5,0)))</f>
        <v>2</v>
      </c>
      <c r="I31" s="902">
        <f>IF(D31=0,"0-0",(VLOOKUP(D31,'CONSOLIDADO PLAN DESARROLLO'!$EL$9:$ET$304,$R$3,0)))</f>
        <v>0.5</v>
      </c>
      <c r="J31" s="903"/>
      <c r="K31" s="1041"/>
      <c r="L31" s="914"/>
      <c r="M31" s="819" t="s">
        <v>1940</v>
      </c>
      <c r="N31" s="818" t="s">
        <v>1931</v>
      </c>
      <c r="O31" s="817">
        <v>4</v>
      </c>
      <c r="P31" s="1046"/>
      <c r="Q31" s="47"/>
      <c r="R31" s="917">
        <f>VLOOKUP($D31,'[5]Tablero Logro Metas 2018'!$N$7:$AJ$302,15,0)</f>
        <v>0</v>
      </c>
      <c r="S31" s="48"/>
      <c r="T31" s="875">
        <f>VLOOKUP($D31,'[5]Tablero Logro Metas 2018'!$N$7:$AJ$302,16,0)</f>
        <v>0</v>
      </c>
      <c r="U31" s="49"/>
      <c r="V31" s="875">
        <f>VLOOKUP($D31,'[5]Tablero Logro Metas 2018'!$N$7:$AJ$302,17,0)</f>
        <v>0</v>
      </c>
      <c r="W31" s="49"/>
      <c r="X31" s="875">
        <f>VLOOKUP($D31,'[5]Tablero Logro Metas 2018'!$N$7:$AJ$302,18,0)</f>
        <v>0</v>
      </c>
      <c r="Y31" s="49"/>
      <c r="Z31" s="875">
        <f>VLOOKUP($D31,'[5]Tablero Logro Metas 2018'!$N$7:$AJ$302,19,0)</f>
        <v>297240000</v>
      </c>
      <c r="AA31" s="49"/>
      <c r="AB31" s="875">
        <f>VLOOKUP($D31,'[5]Tablero Logro Metas 2018'!$N$7:$AJ$302,20,0)</f>
        <v>30000000</v>
      </c>
      <c r="AC31" s="49"/>
      <c r="AD31" s="875">
        <f>VLOOKUP($D31,'[5]Tablero Logro Metas 2018'!$N$7:$AJ$302,21,0)</f>
        <v>0</v>
      </c>
      <c r="AE31" s="49"/>
      <c r="AF31" s="875">
        <f>VLOOKUP($D31,'[5]Tablero Logro Metas 2018'!$N$7:$AJ$302,22,0)</f>
        <v>0</v>
      </c>
      <c r="AG31" s="50"/>
      <c r="AH31" s="875">
        <f>VLOOKUP($D31,'[5]Tablero Logro Metas 2018'!$N$7:$AJ$302,23,0)</f>
        <v>0</v>
      </c>
      <c r="AI31" s="49"/>
      <c r="AJ31" s="908">
        <f>+R31+T31+V31+X31+Z31+AB31+AD31+AF31+AH31</f>
        <v>327240000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56.25" x14ac:dyDescent="0.2">
      <c r="A32" s="879"/>
      <c r="B32" s="881"/>
      <c r="C32" s="884"/>
      <c r="D32" s="887"/>
      <c r="E32" s="891"/>
      <c r="F32" s="893"/>
      <c r="G32" s="896"/>
      <c r="H32" s="899"/>
      <c r="I32" s="904"/>
      <c r="J32" s="905"/>
      <c r="K32" s="1041"/>
      <c r="L32" s="915"/>
      <c r="M32" s="819" t="s">
        <v>1941</v>
      </c>
      <c r="N32" s="818" t="s">
        <v>1931</v>
      </c>
      <c r="O32" s="817">
        <v>4</v>
      </c>
      <c r="P32" s="1046"/>
      <c r="Q32" s="47"/>
      <c r="R32" s="918"/>
      <c r="S32" s="48"/>
      <c r="T32" s="876"/>
      <c r="U32" s="49"/>
      <c r="V32" s="876"/>
      <c r="W32" s="49"/>
      <c r="X32" s="876"/>
      <c r="Y32" s="49"/>
      <c r="Z32" s="876"/>
      <c r="AA32" s="49"/>
      <c r="AB32" s="876"/>
      <c r="AC32" s="49"/>
      <c r="AD32" s="876"/>
      <c r="AE32" s="49"/>
      <c r="AF32" s="876"/>
      <c r="AG32" s="50"/>
      <c r="AH32" s="876"/>
      <c r="AI32" s="49"/>
      <c r="AJ32" s="909"/>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45" x14ac:dyDescent="0.2">
      <c r="A33" s="879"/>
      <c r="B33" s="881"/>
      <c r="C33" s="884"/>
      <c r="D33" s="887"/>
      <c r="E33" s="891"/>
      <c r="F33" s="893"/>
      <c r="G33" s="896"/>
      <c r="H33" s="899"/>
      <c r="I33" s="904"/>
      <c r="J33" s="905"/>
      <c r="K33" s="1041"/>
      <c r="L33" s="915"/>
      <c r="M33" s="819" t="s">
        <v>1942</v>
      </c>
      <c r="N33" s="818" t="s">
        <v>1931</v>
      </c>
      <c r="O33" s="817">
        <v>4</v>
      </c>
      <c r="P33" s="1046"/>
      <c r="Q33" s="47"/>
      <c r="R33" s="918"/>
      <c r="S33" s="48"/>
      <c r="T33" s="876"/>
      <c r="U33" s="49"/>
      <c r="V33" s="876"/>
      <c r="W33" s="49"/>
      <c r="X33" s="876"/>
      <c r="Y33" s="49"/>
      <c r="Z33" s="876"/>
      <c r="AA33" s="49"/>
      <c r="AB33" s="876"/>
      <c r="AC33" s="49"/>
      <c r="AD33" s="876"/>
      <c r="AE33" s="49"/>
      <c r="AF33" s="876"/>
      <c r="AG33" s="50"/>
      <c r="AH33" s="876"/>
      <c r="AI33" s="49"/>
      <c r="AJ33" s="909"/>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67.5" x14ac:dyDescent="0.2">
      <c r="A34" s="879"/>
      <c r="B34" s="881"/>
      <c r="C34" s="884"/>
      <c r="D34" s="887"/>
      <c r="E34" s="891"/>
      <c r="F34" s="893"/>
      <c r="G34" s="896"/>
      <c r="H34" s="899"/>
      <c r="I34" s="904"/>
      <c r="J34" s="905"/>
      <c r="K34" s="1041"/>
      <c r="L34" s="915"/>
      <c r="M34" s="819" t="s">
        <v>1943</v>
      </c>
      <c r="N34" s="818" t="s">
        <v>1931</v>
      </c>
      <c r="O34" s="817">
        <v>4</v>
      </c>
      <c r="P34" s="1046"/>
      <c r="Q34" s="47"/>
      <c r="R34" s="918"/>
      <c r="S34" s="48"/>
      <c r="T34" s="876"/>
      <c r="U34" s="49"/>
      <c r="V34" s="876"/>
      <c r="W34" s="49"/>
      <c r="X34" s="876"/>
      <c r="Y34" s="49"/>
      <c r="Z34" s="876"/>
      <c r="AA34" s="49"/>
      <c r="AB34" s="876"/>
      <c r="AC34" s="49"/>
      <c r="AD34" s="876"/>
      <c r="AE34" s="49"/>
      <c r="AF34" s="876"/>
      <c r="AG34" s="50"/>
      <c r="AH34" s="876"/>
      <c r="AI34" s="49"/>
      <c r="AJ34" s="909"/>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67.5" x14ac:dyDescent="0.2">
      <c r="A35" s="879"/>
      <c r="B35" s="881"/>
      <c r="C35" s="884"/>
      <c r="D35" s="887"/>
      <c r="E35" s="891"/>
      <c r="F35" s="893"/>
      <c r="G35" s="896"/>
      <c r="H35" s="899"/>
      <c r="I35" s="904"/>
      <c r="J35" s="905"/>
      <c r="K35" s="1041"/>
      <c r="L35" s="915"/>
      <c r="M35" s="819" t="s">
        <v>1944</v>
      </c>
      <c r="N35" s="818" t="s">
        <v>1931</v>
      </c>
      <c r="O35" s="817">
        <v>1</v>
      </c>
      <c r="P35" s="1046"/>
      <c r="Q35" s="47"/>
      <c r="R35" s="918"/>
      <c r="S35" s="48"/>
      <c r="T35" s="876"/>
      <c r="U35" s="49"/>
      <c r="V35" s="876"/>
      <c r="W35" s="49"/>
      <c r="X35" s="876"/>
      <c r="Y35" s="49"/>
      <c r="Z35" s="876"/>
      <c r="AA35" s="49"/>
      <c r="AB35" s="876"/>
      <c r="AC35" s="49"/>
      <c r="AD35" s="876"/>
      <c r="AE35" s="49"/>
      <c r="AF35" s="876"/>
      <c r="AG35" s="50"/>
      <c r="AH35" s="876"/>
      <c r="AI35" s="49"/>
      <c r="AJ35" s="909"/>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67.5" x14ac:dyDescent="0.2">
      <c r="A36" s="879"/>
      <c r="B36" s="882"/>
      <c r="C36" s="885"/>
      <c r="D36" s="888"/>
      <c r="E36" s="891"/>
      <c r="F36" s="894"/>
      <c r="G36" s="897"/>
      <c r="H36" s="900"/>
      <c r="I36" s="904"/>
      <c r="J36" s="905"/>
      <c r="K36" s="1042"/>
      <c r="L36" s="915"/>
      <c r="M36" s="821" t="s">
        <v>1978</v>
      </c>
      <c r="N36" s="179" t="s">
        <v>1931</v>
      </c>
      <c r="O36" s="180"/>
      <c r="P36" s="1047"/>
      <c r="Q36" s="108"/>
      <c r="R36" s="918"/>
      <c r="S36" s="109"/>
      <c r="T36" s="876"/>
      <c r="U36" s="110"/>
      <c r="V36" s="876"/>
      <c r="W36" s="110"/>
      <c r="X36" s="876"/>
      <c r="Y36" s="110"/>
      <c r="Z36" s="876"/>
      <c r="AA36" s="110"/>
      <c r="AB36" s="876"/>
      <c r="AC36" s="110"/>
      <c r="AD36" s="876"/>
      <c r="AE36" s="110"/>
      <c r="AF36" s="876"/>
      <c r="AG36" s="111"/>
      <c r="AH36" s="876"/>
      <c r="AI36" s="110"/>
      <c r="AJ36" s="910"/>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80"/>
      <c r="B37" s="883"/>
      <c r="C37" s="886"/>
      <c r="D37" s="889"/>
      <c r="E37" s="892"/>
      <c r="F37" s="895"/>
      <c r="G37" s="898"/>
      <c r="H37" s="901"/>
      <c r="I37" s="906"/>
      <c r="J37" s="907"/>
      <c r="K37" s="1043"/>
      <c r="L37" s="916"/>
      <c r="M37" s="181"/>
      <c r="N37" s="182"/>
      <c r="O37" s="183"/>
      <c r="P37" s="118"/>
      <c r="Q37" s="118"/>
      <c r="R37" s="919"/>
      <c r="S37" s="184"/>
      <c r="T37" s="877"/>
      <c r="U37" s="185"/>
      <c r="V37" s="877"/>
      <c r="W37" s="185"/>
      <c r="X37" s="877"/>
      <c r="Y37" s="185"/>
      <c r="Z37" s="877"/>
      <c r="AA37" s="185"/>
      <c r="AB37" s="877"/>
      <c r="AC37" s="185"/>
      <c r="AD37" s="877"/>
      <c r="AE37" s="185"/>
      <c r="AF37" s="877"/>
      <c r="AG37" s="186"/>
      <c r="AH37" s="877"/>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0"/>
      <c r="J38" s="92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8">
        <v>4</v>
      </c>
      <c r="B39" s="162" t="s">
        <v>1705</v>
      </c>
      <c r="C39" s="163" t="s">
        <v>1706</v>
      </c>
      <c r="D39" s="164" t="s">
        <v>21</v>
      </c>
      <c r="E39" s="164" t="s">
        <v>1894</v>
      </c>
      <c r="F39" s="163" t="s">
        <v>1707</v>
      </c>
      <c r="G39" s="165" t="s">
        <v>1679</v>
      </c>
      <c r="H39" s="165" t="s">
        <v>1680</v>
      </c>
      <c r="I39" s="166" t="s">
        <v>1910</v>
      </c>
      <c r="J39" s="167">
        <f>+$N$3</f>
        <v>2018</v>
      </c>
      <c r="K39" s="165" t="s">
        <v>1927</v>
      </c>
      <c r="L39" s="166" t="s">
        <v>1993</v>
      </c>
      <c r="M39" s="163" t="s">
        <v>1708</v>
      </c>
      <c r="N39" s="163" t="s">
        <v>1709</v>
      </c>
      <c r="O39" s="163" t="s">
        <v>1710</v>
      </c>
      <c r="P39" s="163" t="s">
        <v>1711</v>
      </c>
      <c r="Q39" s="163" t="s">
        <v>1994</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44000000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44000000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1995</v>
      </c>
      <c r="BC39" s="45" t="s">
        <v>1687</v>
      </c>
    </row>
    <row r="40" spans="1:55" ht="56.25" x14ac:dyDescent="0.2">
      <c r="A40" s="879"/>
      <c r="B40" s="881" t="str">
        <f>VLOOKUP($D$9,'PROYECTOS REGISTRADOS'!$A$2:$D$82,4,0)</f>
        <v>Implementación de las estrategias del Plan Decenal de Salud Pública del Municipio de Tocancipá, Cundinamarca, Centro Oriente</v>
      </c>
      <c r="C40" s="884" t="str">
        <f>VLOOKUP($D$9,'PROYECTOS REGISTRADOS'!$A$2:$D$82,3,0)</f>
        <v>2016-25817-0042</v>
      </c>
      <c r="D40" s="887" t="s">
        <v>480</v>
      </c>
      <c r="E40" s="890" t="str">
        <f>IF(D40=0,"0-0",(VLOOKUP(D40,'CONSOLIDADO PLAN DESARROLLO'!$EL$9:$ET$304,2,0)))</f>
        <v>Implementar los componentes priorizados de la dimensión  seguridad alimentaria y nutricional</v>
      </c>
      <c r="F40" s="893" t="str">
        <f>IF(D40=0,"0-0",(VLOOKUP(D40,'CONSOLIDADO PLAN DESARROLLO'!$EL$9:$ET$304,3,0)))</f>
        <v>No de componentes implementados /número componentes priorizados</v>
      </c>
      <c r="G40" s="896">
        <f>IF(D40=0,"0-0",(VLOOKUP(D40,'CONSOLIDADO PLAN DESARROLLO'!$EL$9:$ET$304,4,0)))</f>
        <v>0</v>
      </c>
      <c r="H40" s="899">
        <f>IF(D40=0,"0-0",(VLOOKUP(D40,'CONSOLIDADO PLAN DESARROLLO'!$EL$9:$ET$304,5,0)))</f>
        <v>2</v>
      </c>
      <c r="I40" s="902">
        <f>IF(D40=0,"0-0",(VLOOKUP(D40,'CONSOLIDADO PLAN DESARROLLO'!$EL$9:$ET$304,$R$3,0)))</f>
        <v>0.5</v>
      </c>
      <c r="J40" s="903"/>
      <c r="K40" s="1041"/>
      <c r="L40" s="914"/>
      <c r="M40" s="819" t="s">
        <v>1945</v>
      </c>
      <c r="N40" s="818" t="s">
        <v>1931</v>
      </c>
      <c r="O40" s="817">
        <v>4</v>
      </c>
      <c r="P40" s="1046"/>
      <c r="Q40" s="47"/>
      <c r="R40" s="917">
        <f>VLOOKUP($D40,'[5]Tablero Logro Metas 2018'!$N$7:$AJ$302,15,0)</f>
        <v>0</v>
      </c>
      <c r="S40" s="48"/>
      <c r="T40" s="875">
        <f>VLOOKUP($D40,'[5]Tablero Logro Metas 2018'!$N$7:$AJ$302,16,0)</f>
        <v>0</v>
      </c>
      <c r="U40" s="49"/>
      <c r="V40" s="875">
        <f>VLOOKUP($D40,'[5]Tablero Logro Metas 2018'!$N$7:$AJ$302,17,0)</f>
        <v>0</v>
      </c>
      <c r="W40" s="49"/>
      <c r="X40" s="875">
        <f>VLOOKUP($D40,'[5]Tablero Logro Metas 2018'!$N$7:$AJ$302,18,0)</f>
        <v>0</v>
      </c>
      <c r="Y40" s="49"/>
      <c r="Z40" s="875">
        <f>VLOOKUP($D40,'[5]Tablero Logro Metas 2018'!$N$7:$AJ$302,19,0)</f>
        <v>44000000</v>
      </c>
      <c r="AA40" s="49"/>
      <c r="AB40" s="875">
        <f>VLOOKUP($D40,'[5]Tablero Logro Metas 2018'!$N$7:$AJ$302,20,0)</f>
        <v>0</v>
      </c>
      <c r="AC40" s="49"/>
      <c r="AD40" s="875">
        <f>VLOOKUP($D40,'[5]Tablero Logro Metas 2018'!$N$7:$AJ$302,21,0)</f>
        <v>0</v>
      </c>
      <c r="AE40" s="49"/>
      <c r="AF40" s="875">
        <f>VLOOKUP($D40,'[5]Tablero Logro Metas 2018'!$N$7:$AJ$302,22,0)</f>
        <v>0</v>
      </c>
      <c r="AG40" s="50"/>
      <c r="AH40" s="875">
        <f>VLOOKUP($D40,'[5]Tablero Logro Metas 2018'!$N$7:$AJ$302,23,0)</f>
        <v>0</v>
      </c>
      <c r="AI40" s="49"/>
      <c r="AJ40" s="908">
        <f>+R40+T40+V40+X40+Z40+AB40+AD40+AF40+AH40</f>
        <v>44000000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56.25" x14ac:dyDescent="0.2">
      <c r="A41" s="879"/>
      <c r="B41" s="881"/>
      <c r="C41" s="884"/>
      <c r="D41" s="887"/>
      <c r="E41" s="891"/>
      <c r="F41" s="893"/>
      <c r="G41" s="896"/>
      <c r="H41" s="899"/>
      <c r="I41" s="904"/>
      <c r="J41" s="905"/>
      <c r="K41" s="1041"/>
      <c r="L41" s="915"/>
      <c r="M41" s="819" t="s">
        <v>1946</v>
      </c>
      <c r="N41" s="818" t="s">
        <v>1931</v>
      </c>
      <c r="O41" s="817">
        <v>4</v>
      </c>
      <c r="P41" s="1046"/>
      <c r="Q41" s="47"/>
      <c r="R41" s="918"/>
      <c r="S41" s="48"/>
      <c r="T41" s="876"/>
      <c r="U41" s="49"/>
      <c r="V41" s="876"/>
      <c r="W41" s="49"/>
      <c r="X41" s="876"/>
      <c r="Y41" s="49"/>
      <c r="Z41" s="876"/>
      <c r="AA41" s="49"/>
      <c r="AB41" s="876"/>
      <c r="AC41" s="49"/>
      <c r="AD41" s="876"/>
      <c r="AE41" s="49"/>
      <c r="AF41" s="876"/>
      <c r="AG41" s="50"/>
      <c r="AH41" s="876"/>
      <c r="AI41" s="49"/>
      <c r="AJ41" s="909"/>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45" x14ac:dyDescent="0.2">
      <c r="A42" s="879"/>
      <c r="B42" s="881"/>
      <c r="C42" s="884"/>
      <c r="D42" s="887"/>
      <c r="E42" s="891"/>
      <c r="F42" s="893"/>
      <c r="G42" s="896"/>
      <c r="H42" s="899"/>
      <c r="I42" s="904"/>
      <c r="J42" s="905"/>
      <c r="K42" s="1041"/>
      <c r="L42" s="915"/>
      <c r="M42" s="819" t="s">
        <v>1947</v>
      </c>
      <c r="N42" s="818" t="s">
        <v>1931</v>
      </c>
      <c r="O42" s="817">
        <v>4</v>
      </c>
      <c r="P42" s="1046"/>
      <c r="Q42" s="47"/>
      <c r="R42" s="918"/>
      <c r="S42" s="48"/>
      <c r="T42" s="876"/>
      <c r="U42" s="49"/>
      <c r="V42" s="876"/>
      <c r="W42" s="49"/>
      <c r="X42" s="876"/>
      <c r="Y42" s="49"/>
      <c r="Z42" s="876"/>
      <c r="AA42" s="49"/>
      <c r="AB42" s="876"/>
      <c r="AC42" s="49"/>
      <c r="AD42" s="876"/>
      <c r="AE42" s="49"/>
      <c r="AF42" s="876"/>
      <c r="AG42" s="50"/>
      <c r="AH42" s="876"/>
      <c r="AI42" s="49"/>
      <c r="AJ42" s="909"/>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67.5" x14ac:dyDescent="0.2">
      <c r="A43" s="879"/>
      <c r="B43" s="881"/>
      <c r="C43" s="884"/>
      <c r="D43" s="887"/>
      <c r="E43" s="891"/>
      <c r="F43" s="893"/>
      <c r="G43" s="896"/>
      <c r="H43" s="899"/>
      <c r="I43" s="904"/>
      <c r="J43" s="905"/>
      <c r="K43" s="1041"/>
      <c r="L43" s="915"/>
      <c r="M43" s="819" t="s">
        <v>1948</v>
      </c>
      <c r="N43" s="818" t="s">
        <v>1931</v>
      </c>
      <c r="O43" s="817">
        <v>1</v>
      </c>
      <c r="P43" s="1046"/>
      <c r="Q43" s="47"/>
      <c r="R43" s="918"/>
      <c r="S43" s="48"/>
      <c r="T43" s="876"/>
      <c r="U43" s="49"/>
      <c r="V43" s="876"/>
      <c r="W43" s="49"/>
      <c r="X43" s="876"/>
      <c r="Y43" s="49"/>
      <c r="Z43" s="876"/>
      <c r="AA43" s="49"/>
      <c r="AB43" s="876"/>
      <c r="AC43" s="49"/>
      <c r="AD43" s="876"/>
      <c r="AE43" s="49"/>
      <c r="AF43" s="876"/>
      <c r="AG43" s="50"/>
      <c r="AH43" s="876"/>
      <c r="AI43" s="49"/>
      <c r="AJ43" s="909"/>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70.5" customHeight="1" x14ac:dyDescent="0.2">
      <c r="A44" s="879"/>
      <c r="B44" s="881"/>
      <c r="C44" s="884"/>
      <c r="D44" s="887"/>
      <c r="E44" s="891"/>
      <c r="F44" s="893"/>
      <c r="G44" s="896"/>
      <c r="H44" s="899"/>
      <c r="I44" s="904"/>
      <c r="J44" s="905"/>
      <c r="K44" s="1041"/>
      <c r="L44" s="915"/>
      <c r="M44" s="819" t="s">
        <v>1979</v>
      </c>
      <c r="N44" s="176" t="s">
        <v>1931</v>
      </c>
      <c r="O44" s="822">
        <v>1</v>
      </c>
      <c r="P44" s="1046"/>
      <c r="Q44" s="47"/>
      <c r="R44" s="918"/>
      <c r="S44" s="48"/>
      <c r="T44" s="876"/>
      <c r="U44" s="49"/>
      <c r="V44" s="876"/>
      <c r="W44" s="49"/>
      <c r="X44" s="876"/>
      <c r="Y44" s="49"/>
      <c r="Z44" s="876"/>
      <c r="AA44" s="49"/>
      <c r="AB44" s="876"/>
      <c r="AC44" s="49"/>
      <c r="AD44" s="876"/>
      <c r="AE44" s="49"/>
      <c r="AF44" s="876"/>
      <c r="AG44" s="50"/>
      <c r="AH44" s="876"/>
      <c r="AI44" s="49"/>
      <c r="AJ44" s="909"/>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79"/>
      <c r="B45" s="882"/>
      <c r="C45" s="885"/>
      <c r="D45" s="888"/>
      <c r="E45" s="891"/>
      <c r="F45" s="894"/>
      <c r="G45" s="897"/>
      <c r="H45" s="900"/>
      <c r="I45" s="904"/>
      <c r="J45" s="905"/>
      <c r="K45" s="1042"/>
      <c r="L45" s="915"/>
      <c r="M45" s="178"/>
      <c r="N45" s="179"/>
      <c r="O45" s="180"/>
      <c r="P45" s="1047"/>
      <c r="Q45" s="108"/>
      <c r="R45" s="918"/>
      <c r="S45" s="109"/>
      <c r="T45" s="876"/>
      <c r="U45" s="110"/>
      <c r="V45" s="876"/>
      <c r="W45" s="110"/>
      <c r="X45" s="876"/>
      <c r="Y45" s="110"/>
      <c r="Z45" s="876"/>
      <c r="AA45" s="110"/>
      <c r="AB45" s="876"/>
      <c r="AC45" s="110"/>
      <c r="AD45" s="876"/>
      <c r="AE45" s="110"/>
      <c r="AF45" s="876"/>
      <c r="AG45" s="111"/>
      <c r="AH45" s="876"/>
      <c r="AI45" s="110"/>
      <c r="AJ45" s="910"/>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80"/>
      <c r="B46" s="883"/>
      <c r="C46" s="886"/>
      <c r="D46" s="889"/>
      <c r="E46" s="892"/>
      <c r="F46" s="895"/>
      <c r="G46" s="898"/>
      <c r="H46" s="901"/>
      <c r="I46" s="906"/>
      <c r="J46" s="907"/>
      <c r="K46" s="1043"/>
      <c r="L46" s="916"/>
      <c r="M46" s="181"/>
      <c r="N46" s="182"/>
      <c r="O46" s="183"/>
      <c r="P46" s="118"/>
      <c r="Q46" s="118"/>
      <c r="R46" s="919"/>
      <c r="S46" s="184"/>
      <c r="T46" s="877"/>
      <c r="U46" s="185"/>
      <c r="V46" s="877"/>
      <c r="W46" s="185"/>
      <c r="X46" s="877"/>
      <c r="Y46" s="185"/>
      <c r="Z46" s="877"/>
      <c r="AA46" s="185"/>
      <c r="AB46" s="877"/>
      <c r="AC46" s="185"/>
      <c r="AD46" s="877"/>
      <c r="AE46" s="185"/>
      <c r="AF46" s="877"/>
      <c r="AG46" s="186"/>
      <c r="AH46" s="877"/>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0"/>
      <c r="J47" s="92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8">
        <v>5</v>
      </c>
      <c r="B48" s="162" t="s">
        <v>1705</v>
      </c>
      <c r="C48" s="163" t="s">
        <v>1706</v>
      </c>
      <c r="D48" s="164" t="s">
        <v>21</v>
      </c>
      <c r="E48" s="164" t="s">
        <v>1894</v>
      </c>
      <c r="F48" s="163" t="s">
        <v>1707</v>
      </c>
      <c r="G48" s="165" t="s">
        <v>1679</v>
      </c>
      <c r="H48" s="165" t="s">
        <v>1680</v>
      </c>
      <c r="I48" s="166" t="s">
        <v>1910</v>
      </c>
      <c r="J48" s="167">
        <f>+$N$3</f>
        <v>2018</v>
      </c>
      <c r="K48" s="165" t="s">
        <v>1927</v>
      </c>
      <c r="L48" s="166" t="s">
        <v>1993</v>
      </c>
      <c r="M48" s="163" t="s">
        <v>1708</v>
      </c>
      <c r="N48" s="163" t="s">
        <v>1709</v>
      </c>
      <c r="O48" s="163" t="s">
        <v>1710</v>
      </c>
      <c r="P48" s="163" t="s">
        <v>1711</v>
      </c>
      <c r="Q48" s="163" t="s">
        <v>1994</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25310000</v>
      </c>
      <c r="AA48" s="171">
        <f t="shared" ref="AA48" si="124">SUM(AA49:AA55)</f>
        <v>0</v>
      </c>
      <c r="AB48" s="170">
        <f t="shared" ref="AB48" si="125">SUM(AB49:AB55)</f>
        <v>10000000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35310000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1995</v>
      </c>
      <c r="BC48" s="45" t="s">
        <v>1687</v>
      </c>
    </row>
    <row r="49" spans="1:55" ht="56.25" x14ac:dyDescent="0.2">
      <c r="A49" s="879"/>
      <c r="B49" s="881" t="str">
        <f>VLOOKUP($D$9,'PROYECTOS REGISTRADOS'!$A$2:$D$82,4,0)</f>
        <v>Implementación de las estrategias del Plan Decenal de Salud Pública del Municipio de Tocancipá, Cundinamarca, Centro Oriente</v>
      </c>
      <c r="C49" s="884" t="str">
        <f>VLOOKUP($D$9,'PROYECTOS REGISTRADOS'!$A$2:$D$82,3,0)</f>
        <v>2016-25817-0042</v>
      </c>
      <c r="D49" s="887" t="s">
        <v>488</v>
      </c>
      <c r="E49" s="890" t="str">
        <f>IF(D49=0,"0-0",(VLOOKUP(D49,'CONSOLIDADO PLAN DESARROLLO'!$EL$9:$ET$304,2,0)))</f>
        <v>Implementar los componentes priorizados de la dimensión  sexualidad y derechos sexuales y reproductivos</v>
      </c>
      <c r="F49" s="893" t="str">
        <f>IF(D49=0,"0-0",(VLOOKUP(D49,'CONSOLIDADO PLAN DESARROLLO'!$EL$9:$ET$304,3,0)))</f>
        <v>No de componentes implementados /número componentes priorizados</v>
      </c>
      <c r="G49" s="896">
        <f>IF(D49=0,"0-0",(VLOOKUP(D49,'CONSOLIDADO PLAN DESARROLLO'!$EL$9:$ET$304,4,0)))</f>
        <v>0</v>
      </c>
      <c r="H49" s="899">
        <f>IF(D49=0,"0-0",(VLOOKUP(D49,'CONSOLIDADO PLAN DESARROLLO'!$EL$9:$ET$304,5,0)))</f>
        <v>2</v>
      </c>
      <c r="I49" s="902">
        <f>IF(D49=0,"0-0",(VLOOKUP(D49,'CONSOLIDADO PLAN DESARROLLO'!$EL$9:$ET$304,$R$3,0)))</f>
        <v>0.5</v>
      </c>
      <c r="J49" s="903"/>
      <c r="K49" s="1041"/>
      <c r="L49" s="914"/>
      <c r="M49" s="819" t="s">
        <v>1949</v>
      </c>
      <c r="N49" s="818" t="s">
        <v>1931</v>
      </c>
      <c r="O49" s="817">
        <v>4</v>
      </c>
      <c r="P49" s="1046"/>
      <c r="Q49" s="47"/>
      <c r="R49" s="917">
        <f>VLOOKUP($D49,'[5]Tablero Logro Metas 2018'!$N$7:$AJ$302,15,0)</f>
        <v>0</v>
      </c>
      <c r="S49" s="48"/>
      <c r="T49" s="875">
        <f>VLOOKUP($D49,'[5]Tablero Logro Metas 2018'!$N$7:$AJ$302,16,0)</f>
        <v>0</v>
      </c>
      <c r="U49" s="49"/>
      <c r="V49" s="875">
        <f>VLOOKUP($D49,'[5]Tablero Logro Metas 2018'!$N$7:$AJ$302,17,0)</f>
        <v>0</v>
      </c>
      <c r="W49" s="49"/>
      <c r="X49" s="875">
        <f>VLOOKUP($D49,'[5]Tablero Logro Metas 2018'!$N$7:$AJ$302,18,0)</f>
        <v>0</v>
      </c>
      <c r="Y49" s="49"/>
      <c r="Z49" s="875">
        <f>VLOOKUP($D49,'[5]Tablero Logro Metas 2018'!$N$7:$AJ$302,19,0)</f>
        <v>25310000</v>
      </c>
      <c r="AA49" s="49"/>
      <c r="AB49" s="875">
        <f>VLOOKUP($D49,'[5]Tablero Logro Metas 2018'!$N$7:$AJ$302,20,0)</f>
        <v>10000000</v>
      </c>
      <c r="AC49" s="49"/>
      <c r="AD49" s="875">
        <f>VLOOKUP($D49,'[5]Tablero Logro Metas 2018'!$N$7:$AJ$302,21,0)</f>
        <v>0</v>
      </c>
      <c r="AE49" s="49"/>
      <c r="AF49" s="875">
        <f>VLOOKUP($D49,'[5]Tablero Logro Metas 2018'!$N$7:$AJ$302,22,0)</f>
        <v>0</v>
      </c>
      <c r="AG49" s="50"/>
      <c r="AH49" s="875">
        <f>VLOOKUP($D49,'[5]Tablero Logro Metas 2018'!$N$7:$AJ$302,23,0)</f>
        <v>0</v>
      </c>
      <c r="AI49" s="49"/>
      <c r="AJ49" s="908">
        <f>+R49+T49+V49+X49+Z49+AB49+AD49+AF49+AH49</f>
        <v>35310000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56.25" x14ac:dyDescent="0.2">
      <c r="A50" s="879"/>
      <c r="B50" s="881"/>
      <c r="C50" s="884"/>
      <c r="D50" s="887"/>
      <c r="E50" s="891"/>
      <c r="F50" s="893"/>
      <c r="G50" s="896"/>
      <c r="H50" s="899"/>
      <c r="I50" s="904"/>
      <c r="J50" s="905"/>
      <c r="K50" s="1041"/>
      <c r="L50" s="915"/>
      <c r="M50" s="819" t="s">
        <v>1950</v>
      </c>
      <c r="N50" s="818" t="s">
        <v>1931</v>
      </c>
      <c r="O50" s="817">
        <v>4</v>
      </c>
      <c r="P50" s="1046"/>
      <c r="Q50" s="47"/>
      <c r="R50" s="918"/>
      <c r="S50" s="48"/>
      <c r="T50" s="876"/>
      <c r="U50" s="49"/>
      <c r="V50" s="876"/>
      <c r="W50" s="49"/>
      <c r="X50" s="876"/>
      <c r="Y50" s="49"/>
      <c r="Z50" s="876"/>
      <c r="AA50" s="49"/>
      <c r="AB50" s="876"/>
      <c r="AC50" s="49"/>
      <c r="AD50" s="876"/>
      <c r="AE50" s="49"/>
      <c r="AF50" s="876"/>
      <c r="AG50" s="50"/>
      <c r="AH50" s="876"/>
      <c r="AI50" s="49"/>
      <c r="AJ50" s="909"/>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56.25" x14ac:dyDescent="0.2">
      <c r="A51" s="879"/>
      <c r="B51" s="881"/>
      <c r="C51" s="884"/>
      <c r="D51" s="887"/>
      <c r="E51" s="891"/>
      <c r="F51" s="893"/>
      <c r="G51" s="896"/>
      <c r="H51" s="899"/>
      <c r="I51" s="904"/>
      <c r="J51" s="905"/>
      <c r="K51" s="1041"/>
      <c r="L51" s="915"/>
      <c r="M51" s="819" t="s">
        <v>1951</v>
      </c>
      <c r="N51" s="818" t="s">
        <v>1931</v>
      </c>
      <c r="O51" s="817">
        <v>4</v>
      </c>
      <c r="P51" s="1046"/>
      <c r="Q51" s="47"/>
      <c r="R51" s="918"/>
      <c r="S51" s="48"/>
      <c r="T51" s="876"/>
      <c r="U51" s="49"/>
      <c r="V51" s="876"/>
      <c r="W51" s="49"/>
      <c r="X51" s="876"/>
      <c r="Y51" s="49"/>
      <c r="Z51" s="876"/>
      <c r="AA51" s="49"/>
      <c r="AB51" s="876"/>
      <c r="AC51" s="49"/>
      <c r="AD51" s="876"/>
      <c r="AE51" s="49"/>
      <c r="AF51" s="876"/>
      <c r="AG51" s="50"/>
      <c r="AH51" s="876"/>
      <c r="AI51" s="49"/>
      <c r="AJ51" s="909"/>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78.75" x14ac:dyDescent="0.2">
      <c r="A52" s="879"/>
      <c r="B52" s="881"/>
      <c r="C52" s="884"/>
      <c r="D52" s="887"/>
      <c r="E52" s="891"/>
      <c r="F52" s="893"/>
      <c r="G52" s="896"/>
      <c r="H52" s="899"/>
      <c r="I52" s="904"/>
      <c r="J52" s="905"/>
      <c r="K52" s="1041"/>
      <c r="L52" s="915"/>
      <c r="M52" s="819" t="s">
        <v>1952</v>
      </c>
      <c r="N52" s="818" t="s">
        <v>1931</v>
      </c>
      <c r="O52" s="817">
        <v>1</v>
      </c>
      <c r="P52" s="1046"/>
      <c r="Q52" s="47"/>
      <c r="R52" s="918"/>
      <c r="S52" s="48"/>
      <c r="T52" s="876"/>
      <c r="U52" s="49"/>
      <c r="V52" s="876"/>
      <c r="W52" s="49"/>
      <c r="X52" s="876"/>
      <c r="Y52" s="49"/>
      <c r="Z52" s="876"/>
      <c r="AA52" s="49"/>
      <c r="AB52" s="876"/>
      <c r="AC52" s="49"/>
      <c r="AD52" s="876"/>
      <c r="AE52" s="49"/>
      <c r="AF52" s="876"/>
      <c r="AG52" s="50"/>
      <c r="AH52" s="876"/>
      <c r="AI52" s="49"/>
      <c r="AJ52" s="909"/>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67.5" x14ac:dyDescent="0.2">
      <c r="A53" s="879"/>
      <c r="B53" s="881"/>
      <c r="C53" s="884"/>
      <c r="D53" s="887"/>
      <c r="E53" s="891"/>
      <c r="F53" s="893"/>
      <c r="G53" s="896"/>
      <c r="H53" s="899"/>
      <c r="I53" s="904"/>
      <c r="J53" s="905"/>
      <c r="K53" s="1041"/>
      <c r="L53" s="915"/>
      <c r="M53" s="819" t="s">
        <v>1980</v>
      </c>
      <c r="N53" s="176" t="s">
        <v>1931</v>
      </c>
      <c r="O53" s="822">
        <v>1</v>
      </c>
      <c r="P53" s="1046"/>
      <c r="Q53" s="47"/>
      <c r="R53" s="918"/>
      <c r="S53" s="48"/>
      <c r="T53" s="876"/>
      <c r="U53" s="49"/>
      <c r="V53" s="876"/>
      <c r="W53" s="49"/>
      <c r="X53" s="876"/>
      <c r="Y53" s="49"/>
      <c r="Z53" s="876"/>
      <c r="AA53" s="49"/>
      <c r="AB53" s="876"/>
      <c r="AC53" s="49"/>
      <c r="AD53" s="876"/>
      <c r="AE53" s="49"/>
      <c r="AF53" s="876"/>
      <c r="AG53" s="50"/>
      <c r="AH53" s="876"/>
      <c r="AI53" s="49"/>
      <c r="AJ53" s="909"/>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79"/>
      <c r="B54" s="882"/>
      <c r="C54" s="885"/>
      <c r="D54" s="888"/>
      <c r="E54" s="891"/>
      <c r="F54" s="894"/>
      <c r="G54" s="897"/>
      <c r="H54" s="900"/>
      <c r="I54" s="904"/>
      <c r="J54" s="905"/>
      <c r="K54" s="1042"/>
      <c r="L54" s="915"/>
      <c r="M54" s="178"/>
      <c r="N54" s="179"/>
      <c r="O54" s="180"/>
      <c r="P54" s="1047"/>
      <c r="Q54" s="108"/>
      <c r="R54" s="918"/>
      <c r="S54" s="109"/>
      <c r="T54" s="876"/>
      <c r="U54" s="110"/>
      <c r="V54" s="876"/>
      <c r="W54" s="110"/>
      <c r="X54" s="876"/>
      <c r="Y54" s="110"/>
      <c r="Z54" s="876"/>
      <c r="AA54" s="110"/>
      <c r="AB54" s="876"/>
      <c r="AC54" s="110"/>
      <c r="AD54" s="876"/>
      <c r="AE54" s="110"/>
      <c r="AF54" s="876"/>
      <c r="AG54" s="111"/>
      <c r="AH54" s="876"/>
      <c r="AI54" s="110"/>
      <c r="AJ54" s="910"/>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80"/>
      <c r="B55" s="883"/>
      <c r="C55" s="886"/>
      <c r="D55" s="889"/>
      <c r="E55" s="892"/>
      <c r="F55" s="895"/>
      <c r="G55" s="898"/>
      <c r="H55" s="901"/>
      <c r="I55" s="906"/>
      <c r="J55" s="907"/>
      <c r="K55" s="1043"/>
      <c r="L55" s="916"/>
      <c r="M55" s="181"/>
      <c r="N55" s="182"/>
      <c r="O55" s="183"/>
      <c r="P55" s="118"/>
      <c r="Q55" s="118"/>
      <c r="R55" s="919"/>
      <c r="S55" s="184"/>
      <c r="T55" s="877"/>
      <c r="U55" s="185"/>
      <c r="V55" s="877"/>
      <c r="W55" s="185"/>
      <c r="X55" s="877"/>
      <c r="Y55" s="185"/>
      <c r="Z55" s="877"/>
      <c r="AA55" s="185"/>
      <c r="AB55" s="877"/>
      <c r="AC55" s="185"/>
      <c r="AD55" s="877"/>
      <c r="AE55" s="185"/>
      <c r="AF55" s="877"/>
      <c r="AG55" s="186"/>
      <c r="AH55" s="877"/>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0"/>
      <c r="J56" s="92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78">
        <v>6</v>
      </c>
      <c r="B57" s="162" t="s">
        <v>1705</v>
      </c>
      <c r="C57" s="163" t="s">
        <v>1706</v>
      </c>
      <c r="D57" s="164" t="s">
        <v>21</v>
      </c>
      <c r="E57" s="164" t="s">
        <v>1894</v>
      </c>
      <c r="F57" s="163" t="s">
        <v>1707</v>
      </c>
      <c r="G57" s="165" t="s">
        <v>1679</v>
      </c>
      <c r="H57" s="165" t="s">
        <v>1680</v>
      </c>
      <c r="I57" s="166" t="s">
        <v>1910</v>
      </c>
      <c r="J57" s="167">
        <f>+$N$3</f>
        <v>2018</v>
      </c>
      <c r="K57" s="165" t="s">
        <v>1927</v>
      </c>
      <c r="L57" s="166" t="s">
        <v>1993</v>
      </c>
      <c r="M57" s="163" t="s">
        <v>1708</v>
      </c>
      <c r="N57" s="163" t="s">
        <v>1709</v>
      </c>
      <c r="O57" s="163" t="s">
        <v>1710</v>
      </c>
      <c r="P57" s="163" t="s">
        <v>1711</v>
      </c>
      <c r="Q57" s="163" t="s">
        <v>1994</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33594708</v>
      </c>
      <c r="AA57" s="171">
        <f t="shared" ref="AA57" si="160">SUM(AA58:AA64)</f>
        <v>0</v>
      </c>
      <c r="AB57" s="170">
        <f t="shared" ref="AB57" si="161">SUM(AB58:AB64)</f>
        <v>30000000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63594708</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1995</v>
      </c>
      <c r="BC57" s="45" t="s">
        <v>1687</v>
      </c>
    </row>
    <row r="58" spans="1:55" ht="56.25" x14ac:dyDescent="0.2">
      <c r="A58" s="879"/>
      <c r="B58" s="881" t="str">
        <f>VLOOKUP($D$9,'PROYECTOS REGISTRADOS'!$A$2:$D$82,4,0)</f>
        <v>Implementación de las estrategias del Plan Decenal de Salud Pública del Municipio de Tocancipá, Cundinamarca, Centro Oriente</v>
      </c>
      <c r="C58" s="884" t="str">
        <f>VLOOKUP($D$9,'PROYECTOS REGISTRADOS'!$A$2:$D$82,3,0)</f>
        <v>2016-25817-0042</v>
      </c>
      <c r="D58" s="887" t="s">
        <v>496</v>
      </c>
      <c r="E58" s="890" t="str">
        <f>IF(D58=0,"0-0",(VLOOKUP(D58,'CONSOLIDADO PLAN DESARROLLO'!$EL$9:$ET$304,2,0)))</f>
        <v>Implementar los componentes priorizados de la dimensión  vida saludable y enfermedades transmisibles</v>
      </c>
      <c r="F58" s="893" t="str">
        <f>IF(D58=0,"0-0",(VLOOKUP(D58,'CONSOLIDADO PLAN DESARROLLO'!$EL$9:$ET$304,3,0)))</f>
        <v>No de componentes implementados /número componentes priorizados</v>
      </c>
      <c r="G58" s="896">
        <f>IF(D58=0,"0-0",(VLOOKUP(D58,'CONSOLIDADO PLAN DESARROLLO'!$EL$9:$ET$304,4,0)))</f>
        <v>0</v>
      </c>
      <c r="H58" s="899">
        <f>IF(D58=0,"0-0",(VLOOKUP(D58,'CONSOLIDADO PLAN DESARROLLO'!$EL$9:$ET$304,5,0)))</f>
        <v>3</v>
      </c>
      <c r="I58" s="902">
        <f>IF(D58=0,"0-0",(VLOOKUP(D58,'CONSOLIDADO PLAN DESARROLLO'!$EL$9:$ET$304,$R$3,0)))</f>
        <v>0.75</v>
      </c>
      <c r="J58" s="903"/>
      <c r="K58" s="1041"/>
      <c r="L58" s="914"/>
      <c r="M58" s="819" t="s">
        <v>1953</v>
      </c>
      <c r="N58" s="818" t="s">
        <v>1931</v>
      </c>
      <c r="O58" s="817">
        <v>4</v>
      </c>
      <c r="P58" s="1046"/>
      <c r="Q58" s="47"/>
      <c r="R58" s="917">
        <f>VLOOKUP($D58,'[5]Tablero Logro Metas 2018'!$N$7:$AJ$302,15,0)</f>
        <v>0</v>
      </c>
      <c r="S58" s="48"/>
      <c r="T58" s="875">
        <f>VLOOKUP($D58,'[5]Tablero Logro Metas 2018'!$N$7:$AJ$302,16,0)</f>
        <v>0</v>
      </c>
      <c r="U58" s="49"/>
      <c r="V58" s="875">
        <f>VLOOKUP($D58,'[5]Tablero Logro Metas 2018'!$N$7:$AJ$302,17,0)</f>
        <v>0</v>
      </c>
      <c r="W58" s="49"/>
      <c r="X58" s="875">
        <f>VLOOKUP($D58,'[5]Tablero Logro Metas 2018'!$N$7:$AJ$302,18,0)</f>
        <v>0</v>
      </c>
      <c r="Y58" s="49"/>
      <c r="Z58" s="875">
        <f>VLOOKUP($D58,'[5]Tablero Logro Metas 2018'!$N$7:$AJ$302,19,0)</f>
        <v>33594708</v>
      </c>
      <c r="AA58" s="49"/>
      <c r="AB58" s="875">
        <f>VLOOKUP($D58,'[5]Tablero Logro Metas 2018'!$N$7:$AJ$302,20,0)</f>
        <v>30000000</v>
      </c>
      <c r="AC58" s="49"/>
      <c r="AD58" s="875">
        <f>VLOOKUP($D58,'[5]Tablero Logro Metas 2018'!$N$7:$AJ$302,21,0)</f>
        <v>0</v>
      </c>
      <c r="AE58" s="49"/>
      <c r="AF58" s="875">
        <f>VLOOKUP($D58,'[5]Tablero Logro Metas 2018'!$N$7:$AJ$302,22,0)</f>
        <v>0</v>
      </c>
      <c r="AG58" s="50"/>
      <c r="AH58" s="875">
        <f>VLOOKUP($D58,'[5]Tablero Logro Metas 2018'!$N$7:$AJ$302,23,0)</f>
        <v>0</v>
      </c>
      <c r="AI58" s="49"/>
      <c r="AJ58" s="908">
        <f>+R58+T58+V58+X58+Z58+AB58+AD58+AF58+AH58</f>
        <v>63594708</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56.25" x14ac:dyDescent="0.2">
      <c r="A59" s="879"/>
      <c r="B59" s="881"/>
      <c r="C59" s="884"/>
      <c r="D59" s="887"/>
      <c r="E59" s="891"/>
      <c r="F59" s="893"/>
      <c r="G59" s="896"/>
      <c r="H59" s="899"/>
      <c r="I59" s="904"/>
      <c r="J59" s="905"/>
      <c r="K59" s="1041"/>
      <c r="L59" s="915"/>
      <c r="M59" s="819" t="s">
        <v>1954</v>
      </c>
      <c r="N59" s="818" t="s">
        <v>1931</v>
      </c>
      <c r="O59" s="817">
        <v>4</v>
      </c>
      <c r="P59" s="1046"/>
      <c r="Q59" s="47"/>
      <c r="R59" s="918"/>
      <c r="S59" s="48"/>
      <c r="T59" s="876"/>
      <c r="U59" s="49"/>
      <c r="V59" s="876"/>
      <c r="W59" s="49"/>
      <c r="X59" s="876"/>
      <c r="Y59" s="49"/>
      <c r="Z59" s="876"/>
      <c r="AA59" s="49"/>
      <c r="AB59" s="876"/>
      <c r="AC59" s="49"/>
      <c r="AD59" s="876"/>
      <c r="AE59" s="49"/>
      <c r="AF59" s="876"/>
      <c r="AG59" s="50"/>
      <c r="AH59" s="876"/>
      <c r="AI59" s="49"/>
      <c r="AJ59" s="909"/>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56.25" x14ac:dyDescent="0.2">
      <c r="A60" s="879"/>
      <c r="B60" s="881"/>
      <c r="C60" s="884"/>
      <c r="D60" s="887"/>
      <c r="E60" s="891"/>
      <c r="F60" s="893"/>
      <c r="G60" s="896"/>
      <c r="H60" s="899"/>
      <c r="I60" s="904"/>
      <c r="J60" s="905"/>
      <c r="K60" s="1041"/>
      <c r="L60" s="915"/>
      <c r="M60" s="819" t="s">
        <v>1955</v>
      </c>
      <c r="N60" s="818" t="s">
        <v>1931</v>
      </c>
      <c r="O60" s="817">
        <v>4</v>
      </c>
      <c r="P60" s="1046"/>
      <c r="Q60" s="47"/>
      <c r="R60" s="918"/>
      <c r="S60" s="48"/>
      <c r="T60" s="876"/>
      <c r="U60" s="49"/>
      <c r="V60" s="876"/>
      <c r="W60" s="49"/>
      <c r="X60" s="876"/>
      <c r="Y60" s="49"/>
      <c r="Z60" s="876"/>
      <c r="AA60" s="49"/>
      <c r="AB60" s="876"/>
      <c r="AC60" s="49"/>
      <c r="AD60" s="876"/>
      <c r="AE60" s="49"/>
      <c r="AF60" s="876"/>
      <c r="AG60" s="50"/>
      <c r="AH60" s="876"/>
      <c r="AI60" s="49"/>
      <c r="AJ60" s="909"/>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78.75" x14ac:dyDescent="0.2">
      <c r="A61" s="879"/>
      <c r="B61" s="881"/>
      <c r="C61" s="884"/>
      <c r="D61" s="887"/>
      <c r="E61" s="891"/>
      <c r="F61" s="893"/>
      <c r="G61" s="896"/>
      <c r="H61" s="899"/>
      <c r="I61" s="904"/>
      <c r="J61" s="905"/>
      <c r="K61" s="1041"/>
      <c r="L61" s="915"/>
      <c r="M61" s="819" t="s">
        <v>1956</v>
      </c>
      <c r="N61" s="818" t="s">
        <v>1931</v>
      </c>
      <c r="O61" s="817">
        <v>1</v>
      </c>
      <c r="P61" s="1046"/>
      <c r="Q61" s="47"/>
      <c r="R61" s="918"/>
      <c r="S61" s="48"/>
      <c r="T61" s="876"/>
      <c r="U61" s="49"/>
      <c r="V61" s="876"/>
      <c r="W61" s="49"/>
      <c r="X61" s="876"/>
      <c r="Y61" s="49"/>
      <c r="Z61" s="876"/>
      <c r="AA61" s="49"/>
      <c r="AB61" s="876"/>
      <c r="AC61" s="49"/>
      <c r="AD61" s="876"/>
      <c r="AE61" s="49"/>
      <c r="AF61" s="876"/>
      <c r="AG61" s="50"/>
      <c r="AH61" s="876"/>
      <c r="AI61" s="49"/>
      <c r="AJ61" s="909"/>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67.5" x14ac:dyDescent="0.2">
      <c r="A62" s="879"/>
      <c r="B62" s="881"/>
      <c r="C62" s="884"/>
      <c r="D62" s="887"/>
      <c r="E62" s="891"/>
      <c r="F62" s="893"/>
      <c r="G62" s="896"/>
      <c r="H62" s="899"/>
      <c r="I62" s="904"/>
      <c r="J62" s="905"/>
      <c r="K62" s="1041"/>
      <c r="L62" s="915"/>
      <c r="M62" s="819" t="s">
        <v>1981</v>
      </c>
      <c r="N62" s="176" t="s">
        <v>1931</v>
      </c>
      <c r="O62" s="822">
        <v>1</v>
      </c>
      <c r="P62" s="1046"/>
      <c r="Q62" s="47"/>
      <c r="R62" s="918"/>
      <c r="S62" s="48"/>
      <c r="T62" s="876"/>
      <c r="U62" s="49"/>
      <c r="V62" s="876"/>
      <c r="W62" s="49"/>
      <c r="X62" s="876"/>
      <c r="Y62" s="49"/>
      <c r="Z62" s="876"/>
      <c r="AA62" s="49"/>
      <c r="AB62" s="876"/>
      <c r="AC62" s="49"/>
      <c r="AD62" s="876"/>
      <c r="AE62" s="49"/>
      <c r="AF62" s="876"/>
      <c r="AG62" s="50"/>
      <c r="AH62" s="876"/>
      <c r="AI62" s="49"/>
      <c r="AJ62" s="909"/>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879"/>
      <c r="B63" s="882"/>
      <c r="C63" s="885"/>
      <c r="D63" s="888"/>
      <c r="E63" s="891"/>
      <c r="F63" s="894"/>
      <c r="G63" s="897"/>
      <c r="H63" s="900"/>
      <c r="I63" s="904"/>
      <c r="J63" s="905"/>
      <c r="K63" s="1042"/>
      <c r="L63" s="915"/>
      <c r="M63" s="178"/>
      <c r="N63" s="179"/>
      <c r="O63" s="180"/>
      <c r="P63" s="1047"/>
      <c r="Q63" s="108"/>
      <c r="R63" s="918"/>
      <c r="S63" s="109"/>
      <c r="T63" s="876"/>
      <c r="U63" s="110"/>
      <c r="V63" s="876"/>
      <c r="W63" s="110"/>
      <c r="X63" s="876"/>
      <c r="Y63" s="110"/>
      <c r="Z63" s="876"/>
      <c r="AA63" s="110"/>
      <c r="AB63" s="876"/>
      <c r="AC63" s="110"/>
      <c r="AD63" s="876"/>
      <c r="AE63" s="110"/>
      <c r="AF63" s="876"/>
      <c r="AG63" s="111"/>
      <c r="AH63" s="876"/>
      <c r="AI63" s="110"/>
      <c r="AJ63" s="910"/>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880"/>
      <c r="B64" s="883"/>
      <c r="C64" s="886"/>
      <c r="D64" s="889"/>
      <c r="E64" s="892"/>
      <c r="F64" s="895"/>
      <c r="G64" s="898"/>
      <c r="H64" s="901"/>
      <c r="I64" s="906"/>
      <c r="J64" s="907"/>
      <c r="K64" s="1043"/>
      <c r="L64" s="916"/>
      <c r="M64" s="181"/>
      <c r="N64" s="182"/>
      <c r="O64" s="183"/>
      <c r="P64" s="118"/>
      <c r="Q64" s="118"/>
      <c r="R64" s="919"/>
      <c r="S64" s="184"/>
      <c r="T64" s="877"/>
      <c r="U64" s="185"/>
      <c r="V64" s="877"/>
      <c r="W64" s="185"/>
      <c r="X64" s="877"/>
      <c r="Y64" s="185"/>
      <c r="Z64" s="877"/>
      <c r="AA64" s="185"/>
      <c r="AB64" s="877"/>
      <c r="AC64" s="185"/>
      <c r="AD64" s="877"/>
      <c r="AE64" s="185"/>
      <c r="AF64" s="877"/>
      <c r="AG64" s="186"/>
      <c r="AH64" s="877"/>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0"/>
      <c r="J65" s="92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x14ac:dyDescent="0.2">
      <c r="A66" s="878">
        <v>7</v>
      </c>
      <c r="B66" s="162" t="s">
        <v>1705</v>
      </c>
      <c r="C66" s="163" t="s">
        <v>1706</v>
      </c>
      <c r="D66" s="164" t="s">
        <v>21</v>
      </c>
      <c r="E66" s="164" t="s">
        <v>1894</v>
      </c>
      <c r="F66" s="163" t="s">
        <v>1707</v>
      </c>
      <c r="G66" s="165" t="s">
        <v>1679</v>
      </c>
      <c r="H66" s="165" t="s">
        <v>1680</v>
      </c>
      <c r="I66" s="166" t="s">
        <v>1910</v>
      </c>
      <c r="J66" s="167">
        <f>+$N$3</f>
        <v>2018</v>
      </c>
      <c r="K66" s="165" t="s">
        <v>1927</v>
      </c>
      <c r="L66" s="166" t="s">
        <v>1993</v>
      </c>
      <c r="M66" s="163" t="s">
        <v>1708</v>
      </c>
      <c r="N66" s="163" t="s">
        <v>1709</v>
      </c>
      <c r="O66" s="163" t="s">
        <v>1710</v>
      </c>
      <c r="P66" s="163" t="s">
        <v>1711</v>
      </c>
      <c r="Q66" s="163" t="s">
        <v>1994</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AI66" si="202">SUM(AG67:AG73)</f>
        <v>0</v>
      </c>
      <c r="AH66" s="170">
        <f t="shared" si="202"/>
        <v>0</v>
      </c>
      <c r="AI66" s="171">
        <f t="shared" si="202"/>
        <v>0</v>
      </c>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1995</v>
      </c>
      <c r="BC66" s="45" t="s">
        <v>1687</v>
      </c>
    </row>
    <row r="67" spans="1:55" ht="56.25" x14ac:dyDescent="0.2">
      <c r="A67" s="879"/>
      <c r="B67" s="881" t="str">
        <f>VLOOKUP($D$9,'PROYECTOS REGISTRADOS'!$A$2:$D$82,4,0)</f>
        <v>Implementación de las estrategias del Plan Decenal de Salud Pública del Municipio de Tocancipá, Cundinamarca, Centro Oriente</v>
      </c>
      <c r="C67" s="884" t="str">
        <f>VLOOKUP($D$9,'PROYECTOS REGISTRADOS'!$A$2:$D$82,3,0)</f>
        <v>2016-25817-0042</v>
      </c>
      <c r="D67" s="887" t="s">
        <v>504</v>
      </c>
      <c r="E67" s="890" t="str">
        <f>IF(D67=0,"0-0",(VLOOKUP(D67,'CONSOLIDADO PLAN DESARROLLO'!$EL$9:$ET$304,2,0)))</f>
        <v>Implementar los componentes priorizados de la dimensión salud pública en emergencias y desastres</v>
      </c>
      <c r="F67" s="893" t="str">
        <f>IF(D67=0,"0-0",(VLOOKUP(D67,'CONSOLIDADO PLAN DESARROLLO'!$EL$9:$ET$304,3,0)))</f>
        <v>No de componentes implementados /número componentes priorizados</v>
      </c>
      <c r="G67" s="896">
        <f>IF(D67=0,"0-0",(VLOOKUP(D67,'CONSOLIDADO PLAN DESARROLLO'!$EL$9:$ET$304,4,0)))</f>
        <v>0</v>
      </c>
      <c r="H67" s="899">
        <f>IF(D67=0,"0-0",(VLOOKUP(D67,'CONSOLIDADO PLAN DESARROLLO'!$EL$9:$ET$304,5,0)))</f>
        <v>1</v>
      </c>
      <c r="I67" s="902">
        <f>IF(D67=0,"0-0",(VLOOKUP(D67,'CONSOLIDADO PLAN DESARROLLO'!$EL$9:$ET$304,$R$3,0)))</f>
        <v>0.25</v>
      </c>
      <c r="J67" s="903"/>
      <c r="K67" s="1041"/>
      <c r="L67" s="914"/>
      <c r="M67" s="819" t="s">
        <v>1957</v>
      </c>
      <c r="N67" s="818" t="s">
        <v>1931</v>
      </c>
      <c r="O67" s="817">
        <v>4</v>
      </c>
      <c r="P67" s="1046"/>
      <c r="Q67" s="47"/>
      <c r="R67" s="917">
        <f>VLOOKUP($D67,'[5]Tablero Logro Metas 2018'!$N$7:$AJ$302,15,0)</f>
        <v>0</v>
      </c>
      <c r="S67" s="48"/>
      <c r="T67" s="875">
        <f>VLOOKUP($D67,'[5]Tablero Logro Metas 2018'!$N$7:$AJ$302,16,0)</f>
        <v>0</v>
      </c>
      <c r="U67" s="49"/>
      <c r="V67" s="875">
        <f>VLOOKUP($D67,'[5]Tablero Logro Metas 2018'!$N$7:$AJ$302,17,0)</f>
        <v>0</v>
      </c>
      <c r="W67" s="49"/>
      <c r="X67" s="875">
        <f>VLOOKUP($D67,'[5]Tablero Logro Metas 2018'!$N$7:$AJ$302,18,0)</f>
        <v>0</v>
      </c>
      <c r="Y67" s="49"/>
      <c r="Z67" s="875">
        <f>VLOOKUP($D67,'[5]Tablero Logro Metas 2018'!$N$7:$AJ$302,19,0)</f>
        <v>0</v>
      </c>
      <c r="AA67" s="49"/>
      <c r="AB67" s="875">
        <f>VLOOKUP($D67,'[5]Tablero Logro Metas 2018'!$N$7:$AJ$302,20,0)</f>
        <v>0</v>
      </c>
      <c r="AC67" s="49"/>
      <c r="AD67" s="875">
        <f>VLOOKUP($D67,'[5]Tablero Logro Metas 2018'!$N$7:$AJ$302,21,0)</f>
        <v>0</v>
      </c>
      <c r="AE67" s="49"/>
      <c r="AF67" s="875">
        <f>VLOOKUP($D67,'[5]Tablero Logro Metas 2018'!$N$7:$AJ$302,22,0)</f>
        <v>0</v>
      </c>
      <c r="AG67" s="50"/>
      <c r="AH67" s="875">
        <f>VLOOKUP($D67,'[5]Tablero Logro Metas 2018'!$N$7:$AJ$302,23,0)</f>
        <v>0</v>
      </c>
      <c r="AI67" s="49"/>
      <c r="AJ67" s="908">
        <f>+R67+T67+V67+X67+Z67+AB67+AD67+AF67+AH67</f>
        <v>0</v>
      </c>
      <c r="AK67" s="104">
        <f>AC67+AE67+AG67+S67+U67+W67+Y67+AA67+AI67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56.25" x14ac:dyDescent="0.2">
      <c r="A68" s="879"/>
      <c r="B68" s="881"/>
      <c r="C68" s="884"/>
      <c r="D68" s="887"/>
      <c r="E68" s="891"/>
      <c r="F68" s="893"/>
      <c r="G68" s="896"/>
      <c r="H68" s="899"/>
      <c r="I68" s="904"/>
      <c r="J68" s="905"/>
      <c r="K68" s="1041"/>
      <c r="L68" s="915"/>
      <c r="M68" s="819" t="s">
        <v>1958</v>
      </c>
      <c r="N68" s="818" t="s">
        <v>1931</v>
      </c>
      <c r="O68" s="817">
        <v>4</v>
      </c>
      <c r="P68" s="1046"/>
      <c r="Q68" s="47"/>
      <c r="R68" s="918"/>
      <c r="S68" s="48"/>
      <c r="T68" s="876"/>
      <c r="U68" s="49"/>
      <c r="V68" s="876"/>
      <c r="W68" s="49"/>
      <c r="X68" s="876"/>
      <c r="Y68" s="49"/>
      <c r="Z68" s="876"/>
      <c r="AA68" s="49"/>
      <c r="AB68" s="876"/>
      <c r="AC68" s="49"/>
      <c r="AD68" s="876"/>
      <c r="AE68" s="49"/>
      <c r="AF68" s="876"/>
      <c r="AG68" s="50"/>
      <c r="AH68" s="876"/>
      <c r="AI68" s="49"/>
      <c r="AJ68" s="909"/>
      <c r="AK68" s="104">
        <f t="shared" ref="AK68:AK72" si="222">AC68+AE68+AG68+S68+U68+W68+Y68+AA68+AI68</f>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56.25" x14ac:dyDescent="0.2">
      <c r="A69" s="879"/>
      <c r="B69" s="881"/>
      <c r="C69" s="884"/>
      <c r="D69" s="887"/>
      <c r="E69" s="891"/>
      <c r="F69" s="893"/>
      <c r="G69" s="896"/>
      <c r="H69" s="899"/>
      <c r="I69" s="904"/>
      <c r="J69" s="905"/>
      <c r="K69" s="1041"/>
      <c r="L69" s="915"/>
      <c r="M69" s="819" t="s">
        <v>1959</v>
      </c>
      <c r="N69" s="818" t="s">
        <v>1931</v>
      </c>
      <c r="O69" s="817">
        <v>3</v>
      </c>
      <c r="P69" s="1046"/>
      <c r="Q69" s="47"/>
      <c r="R69" s="918"/>
      <c r="S69" s="48"/>
      <c r="T69" s="876"/>
      <c r="U69" s="49"/>
      <c r="V69" s="876"/>
      <c r="W69" s="49"/>
      <c r="X69" s="876"/>
      <c r="Y69" s="49"/>
      <c r="Z69" s="876"/>
      <c r="AA69" s="49"/>
      <c r="AB69" s="876"/>
      <c r="AC69" s="49"/>
      <c r="AD69" s="876"/>
      <c r="AE69" s="49"/>
      <c r="AF69" s="876"/>
      <c r="AG69" s="50"/>
      <c r="AH69" s="876"/>
      <c r="AI69" s="49"/>
      <c r="AJ69" s="909"/>
      <c r="AK69" s="104">
        <f t="shared" si="222"/>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45" x14ac:dyDescent="0.2">
      <c r="A70" s="879"/>
      <c r="B70" s="881"/>
      <c r="C70" s="884"/>
      <c r="D70" s="887"/>
      <c r="E70" s="891"/>
      <c r="F70" s="893"/>
      <c r="G70" s="896"/>
      <c r="H70" s="899"/>
      <c r="I70" s="904"/>
      <c r="J70" s="905"/>
      <c r="K70" s="1041"/>
      <c r="L70" s="915"/>
      <c r="M70" s="819" t="s">
        <v>1960</v>
      </c>
      <c r="N70" s="818" t="s">
        <v>1931</v>
      </c>
      <c r="O70" s="817">
        <v>4</v>
      </c>
      <c r="P70" s="1046"/>
      <c r="Q70" s="47"/>
      <c r="R70" s="918"/>
      <c r="S70" s="48"/>
      <c r="T70" s="876"/>
      <c r="U70" s="49"/>
      <c r="V70" s="876"/>
      <c r="W70" s="49"/>
      <c r="X70" s="876"/>
      <c r="Y70" s="49"/>
      <c r="Z70" s="876"/>
      <c r="AA70" s="49"/>
      <c r="AB70" s="876"/>
      <c r="AC70" s="49"/>
      <c r="AD70" s="876"/>
      <c r="AE70" s="49"/>
      <c r="AF70" s="876"/>
      <c r="AG70" s="50"/>
      <c r="AH70" s="876"/>
      <c r="AI70" s="49"/>
      <c r="AJ70" s="909"/>
      <c r="AK70" s="104">
        <f t="shared" si="222"/>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67.5" x14ac:dyDescent="0.2">
      <c r="A71" s="879"/>
      <c r="B71" s="881"/>
      <c r="C71" s="884"/>
      <c r="D71" s="887"/>
      <c r="E71" s="891"/>
      <c r="F71" s="893"/>
      <c r="G71" s="896"/>
      <c r="H71" s="899"/>
      <c r="I71" s="904"/>
      <c r="J71" s="905"/>
      <c r="K71" s="1041"/>
      <c r="L71" s="915"/>
      <c r="M71" s="819" t="s">
        <v>1961</v>
      </c>
      <c r="N71" s="818" t="s">
        <v>1931</v>
      </c>
      <c r="O71" s="817">
        <v>1</v>
      </c>
      <c r="P71" s="1046"/>
      <c r="Q71" s="47"/>
      <c r="R71" s="918"/>
      <c r="S71" s="48"/>
      <c r="T71" s="876"/>
      <c r="U71" s="49"/>
      <c r="V71" s="876"/>
      <c r="W71" s="49"/>
      <c r="X71" s="876"/>
      <c r="Y71" s="49"/>
      <c r="Z71" s="876"/>
      <c r="AA71" s="49"/>
      <c r="AB71" s="876"/>
      <c r="AC71" s="49"/>
      <c r="AD71" s="876"/>
      <c r="AE71" s="49"/>
      <c r="AF71" s="876"/>
      <c r="AG71" s="50"/>
      <c r="AH71" s="876"/>
      <c r="AI71" s="49"/>
      <c r="AJ71" s="909"/>
      <c r="AK71" s="104">
        <f t="shared" si="222"/>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67.5" x14ac:dyDescent="0.2">
      <c r="A72" s="879"/>
      <c r="B72" s="882"/>
      <c r="C72" s="885"/>
      <c r="D72" s="888"/>
      <c r="E72" s="891"/>
      <c r="F72" s="894"/>
      <c r="G72" s="897"/>
      <c r="H72" s="900"/>
      <c r="I72" s="904"/>
      <c r="J72" s="905"/>
      <c r="K72" s="1042"/>
      <c r="L72" s="915"/>
      <c r="M72" s="821" t="s">
        <v>1982</v>
      </c>
      <c r="N72" s="179" t="s">
        <v>1931</v>
      </c>
      <c r="O72" s="822"/>
      <c r="P72" s="1047"/>
      <c r="Q72" s="108"/>
      <c r="R72" s="918"/>
      <c r="S72" s="109"/>
      <c r="T72" s="876"/>
      <c r="U72" s="110"/>
      <c r="V72" s="876"/>
      <c r="W72" s="110"/>
      <c r="X72" s="876"/>
      <c r="Y72" s="110"/>
      <c r="Z72" s="876"/>
      <c r="AA72" s="110"/>
      <c r="AB72" s="876"/>
      <c r="AC72" s="110"/>
      <c r="AD72" s="876"/>
      <c r="AE72" s="110"/>
      <c r="AF72" s="876"/>
      <c r="AG72" s="111"/>
      <c r="AH72" s="876"/>
      <c r="AI72" s="110"/>
      <c r="AJ72" s="910"/>
      <c r="AK72" s="104">
        <f t="shared" si="222"/>
        <v>0</v>
      </c>
      <c r="AL72" s="112"/>
      <c r="AM72" s="113"/>
      <c r="AN72" s="113"/>
      <c r="AO72" s="113"/>
      <c r="AP72" s="113"/>
      <c r="AQ72" s="113"/>
      <c r="AR72" s="53">
        <f t="shared" si="220"/>
        <v>0</v>
      </c>
      <c r="AS72" s="114"/>
      <c r="AT72" s="113"/>
      <c r="AU72" s="53">
        <f>SUM(AS72:AT72)</f>
        <v>0</v>
      </c>
      <c r="AV72" s="114"/>
      <c r="AW72" s="113"/>
      <c r="AX72" s="113"/>
      <c r="AY72" s="113"/>
      <c r="AZ72" s="115"/>
      <c r="BA72" s="116"/>
      <c r="BB72" s="116"/>
      <c r="BC72" s="117"/>
    </row>
    <row r="73" spans="1:55" ht="9.9499999999999993" customHeight="1" thickBot="1" x14ac:dyDescent="0.25">
      <c r="A73" s="880"/>
      <c r="B73" s="883"/>
      <c r="C73" s="886"/>
      <c r="D73" s="889"/>
      <c r="E73" s="892"/>
      <c r="F73" s="895"/>
      <c r="G73" s="898"/>
      <c r="H73" s="901"/>
      <c r="I73" s="906"/>
      <c r="J73" s="907"/>
      <c r="K73" s="1043"/>
      <c r="L73" s="916"/>
      <c r="M73" s="181"/>
      <c r="N73" s="182"/>
      <c r="O73" s="183"/>
      <c r="P73" s="118"/>
      <c r="Q73" s="118"/>
      <c r="R73" s="919"/>
      <c r="S73" s="184"/>
      <c r="T73" s="877"/>
      <c r="U73" s="185"/>
      <c r="V73" s="877"/>
      <c r="W73" s="185"/>
      <c r="X73" s="877"/>
      <c r="Y73" s="185"/>
      <c r="Z73" s="877"/>
      <c r="AA73" s="185"/>
      <c r="AB73" s="877"/>
      <c r="AC73" s="185"/>
      <c r="AD73" s="877"/>
      <c r="AE73" s="185"/>
      <c r="AF73" s="877"/>
      <c r="AG73" s="186"/>
      <c r="AH73" s="877"/>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x14ac:dyDescent="0.2">
      <c r="A74" s="157"/>
      <c r="B74" s="193"/>
      <c r="C74" s="193"/>
      <c r="D74" s="193"/>
      <c r="E74" s="193"/>
      <c r="F74" s="193"/>
      <c r="G74" s="193"/>
      <c r="H74" s="193"/>
      <c r="I74" s="920"/>
      <c r="J74" s="92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customHeight="1" x14ac:dyDescent="0.2">
      <c r="A75" s="878">
        <v>8</v>
      </c>
      <c r="B75" s="162" t="s">
        <v>1705</v>
      </c>
      <c r="C75" s="163" t="s">
        <v>1706</v>
      </c>
      <c r="D75" s="164" t="s">
        <v>21</v>
      </c>
      <c r="E75" s="164" t="s">
        <v>1894</v>
      </c>
      <c r="F75" s="163" t="s">
        <v>1707</v>
      </c>
      <c r="G75" s="165" t="s">
        <v>1679</v>
      </c>
      <c r="H75" s="165" t="s">
        <v>1680</v>
      </c>
      <c r="I75" s="166" t="s">
        <v>1910</v>
      </c>
      <c r="J75" s="167">
        <f>+$N$3</f>
        <v>2018</v>
      </c>
      <c r="K75" s="165" t="s">
        <v>1927</v>
      </c>
      <c r="L75" s="166" t="s">
        <v>1993</v>
      </c>
      <c r="M75" s="163" t="s">
        <v>1708</v>
      </c>
      <c r="N75" s="163" t="s">
        <v>1709</v>
      </c>
      <c r="O75" s="163" t="s">
        <v>1710</v>
      </c>
      <c r="P75" s="163" t="s">
        <v>1711</v>
      </c>
      <c r="Q75" s="163" t="s">
        <v>1994</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23540000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AI75" si="238">SUM(AG76:AG82)</f>
        <v>0</v>
      </c>
      <c r="AH75" s="170">
        <f t="shared" si="238"/>
        <v>0</v>
      </c>
      <c r="AI75" s="171">
        <f t="shared" si="238"/>
        <v>0</v>
      </c>
      <c r="AJ75" s="173">
        <f t="shared" ref="AJ75" si="239">SUM(AJ76:AJ82)</f>
        <v>23540000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1995</v>
      </c>
      <c r="BC75" s="45" t="s">
        <v>1687</v>
      </c>
    </row>
    <row r="76" spans="1:55" ht="56.25" x14ac:dyDescent="0.2">
      <c r="A76" s="879"/>
      <c r="B76" s="881" t="str">
        <f>VLOOKUP($D$9,'PROYECTOS REGISTRADOS'!$A$2:$D$82,4,0)</f>
        <v>Implementación de las estrategias del Plan Decenal de Salud Pública del Municipio de Tocancipá, Cundinamarca, Centro Oriente</v>
      </c>
      <c r="C76" s="884" t="str">
        <f>VLOOKUP($D$9,'PROYECTOS REGISTRADOS'!$A$2:$D$82,3,0)</f>
        <v>2016-25817-0042</v>
      </c>
      <c r="D76" s="887" t="s">
        <v>512</v>
      </c>
      <c r="E76" s="890" t="str">
        <f>IF(D76=0,"0-0",(VLOOKUP(D76,'CONSOLIDADO PLAN DESARROLLO'!$EL$9:$ET$304,2,0)))</f>
        <v>Implementar los componentes priorizados de la dimensión salud pública  salud y ámbito laboral</v>
      </c>
      <c r="F76" s="893" t="str">
        <f>IF(D76=0,"0-0",(VLOOKUP(D76,'CONSOLIDADO PLAN DESARROLLO'!$EL$9:$ET$304,3,0)))</f>
        <v>No de componentes implementados /número componentes priorizados</v>
      </c>
      <c r="G76" s="896">
        <f>IF(D76=0,"0-0",(VLOOKUP(D76,'CONSOLIDADO PLAN DESARROLLO'!$EL$9:$ET$304,4,0)))</f>
        <v>0</v>
      </c>
      <c r="H76" s="899">
        <f>IF(D76=0,"0-0",(VLOOKUP(D76,'CONSOLIDADO PLAN DESARROLLO'!$EL$9:$ET$304,5,0)))</f>
        <v>2</v>
      </c>
      <c r="I76" s="902">
        <f>IF(D76=0,"0-0",(VLOOKUP(D76,'CONSOLIDADO PLAN DESARROLLO'!$EL$9:$ET$304,$R$3,0)))</f>
        <v>0.5</v>
      </c>
      <c r="J76" s="903"/>
      <c r="K76" s="1041"/>
      <c r="L76" s="914"/>
      <c r="M76" s="819" t="s">
        <v>1962</v>
      </c>
      <c r="N76" s="818" t="s">
        <v>1931</v>
      </c>
      <c r="O76" s="817">
        <v>4</v>
      </c>
      <c r="P76" s="1046"/>
      <c r="Q76" s="47"/>
      <c r="R76" s="917">
        <f>VLOOKUP($D76,'[5]Tablero Logro Metas 2018'!$N$7:$AJ$302,15,0)</f>
        <v>0</v>
      </c>
      <c r="S76" s="48"/>
      <c r="T76" s="875">
        <f>VLOOKUP($D76,'[5]Tablero Logro Metas 2018'!$N$7:$AJ$302,16,0)</f>
        <v>0</v>
      </c>
      <c r="U76" s="49"/>
      <c r="V76" s="875">
        <f>VLOOKUP($D76,'[5]Tablero Logro Metas 2018'!$N$7:$AJ$302,17,0)</f>
        <v>0</v>
      </c>
      <c r="W76" s="49"/>
      <c r="X76" s="875">
        <f>VLOOKUP($D76,'[5]Tablero Logro Metas 2018'!$N$7:$AJ$302,18,0)</f>
        <v>0</v>
      </c>
      <c r="Y76" s="49"/>
      <c r="Z76" s="875">
        <f>VLOOKUP($D76,'[5]Tablero Logro Metas 2018'!$N$7:$AJ$302,19,0)</f>
        <v>23540000</v>
      </c>
      <c r="AA76" s="49"/>
      <c r="AB76" s="875">
        <f>VLOOKUP($D76,'[5]Tablero Logro Metas 2018'!$N$7:$AJ$302,20,0)</f>
        <v>0</v>
      </c>
      <c r="AC76" s="49"/>
      <c r="AD76" s="875">
        <f>VLOOKUP($D76,'[5]Tablero Logro Metas 2018'!$N$7:$AJ$302,21,0)</f>
        <v>0</v>
      </c>
      <c r="AE76" s="49"/>
      <c r="AF76" s="875">
        <f>VLOOKUP($D76,'[5]Tablero Logro Metas 2018'!$N$7:$AJ$302,22,0)</f>
        <v>0</v>
      </c>
      <c r="AG76" s="50"/>
      <c r="AH76" s="875">
        <f>VLOOKUP($D76,'[5]Tablero Logro Metas 2018'!$N$7:$AJ$302,23,0)</f>
        <v>0</v>
      </c>
      <c r="AI76" s="49"/>
      <c r="AJ76" s="908">
        <f>+R76+T76+V76+X76+Z76+AB76+AD76+AF76+AH76</f>
        <v>23540000</v>
      </c>
      <c r="AK76" s="104">
        <f>AC76+AE76+AG76+S76+U76+W76+Y76+AA76+AI76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56.25" x14ac:dyDescent="0.2">
      <c r="A77" s="879"/>
      <c r="B77" s="881"/>
      <c r="C77" s="884"/>
      <c r="D77" s="887"/>
      <c r="E77" s="891"/>
      <c r="F77" s="893"/>
      <c r="G77" s="896"/>
      <c r="H77" s="899"/>
      <c r="I77" s="904"/>
      <c r="J77" s="905"/>
      <c r="K77" s="1041"/>
      <c r="L77" s="915"/>
      <c r="M77" s="819" t="s">
        <v>1963</v>
      </c>
      <c r="N77" s="818" t="s">
        <v>1931</v>
      </c>
      <c r="O77" s="817">
        <v>4</v>
      </c>
      <c r="P77" s="1046"/>
      <c r="Q77" s="47"/>
      <c r="R77" s="918"/>
      <c r="S77" s="48"/>
      <c r="T77" s="876"/>
      <c r="U77" s="49"/>
      <c r="V77" s="876"/>
      <c r="W77" s="49"/>
      <c r="X77" s="876"/>
      <c r="Y77" s="49"/>
      <c r="Z77" s="876"/>
      <c r="AA77" s="49"/>
      <c r="AB77" s="876"/>
      <c r="AC77" s="49"/>
      <c r="AD77" s="876"/>
      <c r="AE77" s="49"/>
      <c r="AF77" s="876"/>
      <c r="AG77" s="50"/>
      <c r="AH77" s="876"/>
      <c r="AI77" s="49"/>
      <c r="AJ77" s="909"/>
      <c r="AK77" s="104">
        <f t="shared" ref="AK77:AK81" si="258">AC77+AE77+AG77+S77+U77+W77+Y77+AA77+AI77</f>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45" x14ac:dyDescent="0.2">
      <c r="A78" s="879"/>
      <c r="B78" s="881"/>
      <c r="C78" s="884"/>
      <c r="D78" s="887"/>
      <c r="E78" s="891"/>
      <c r="F78" s="893"/>
      <c r="G78" s="896"/>
      <c r="H78" s="899"/>
      <c r="I78" s="904"/>
      <c r="J78" s="905"/>
      <c r="K78" s="1041"/>
      <c r="L78" s="915"/>
      <c r="M78" s="819" t="s">
        <v>1964</v>
      </c>
      <c r="N78" s="818" t="s">
        <v>1931</v>
      </c>
      <c r="O78" s="817">
        <v>4</v>
      </c>
      <c r="P78" s="1046"/>
      <c r="Q78" s="47"/>
      <c r="R78" s="918"/>
      <c r="S78" s="48"/>
      <c r="T78" s="876"/>
      <c r="U78" s="49"/>
      <c r="V78" s="876"/>
      <c r="W78" s="49"/>
      <c r="X78" s="876"/>
      <c r="Y78" s="49"/>
      <c r="Z78" s="876"/>
      <c r="AA78" s="49"/>
      <c r="AB78" s="876"/>
      <c r="AC78" s="49"/>
      <c r="AD78" s="876"/>
      <c r="AE78" s="49"/>
      <c r="AF78" s="876"/>
      <c r="AG78" s="50"/>
      <c r="AH78" s="876"/>
      <c r="AI78" s="49"/>
      <c r="AJ78" s="909"/>
      <c r="AK78" s="104">
        <f t="shared" si="258"/>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67.5" x14ac:dyDescent="0.2">
      <c r="A79" s="879"/>
      <c r="B79" s="881"/>
      <c r="C79" s="884"/>
      <c r="D79" s="887"/>
      <c r="E79" s="891"/>
      <c r="F79" s="893"/>
      <c r="G79" s="896"/>
      <c r="H79" s="899"/>
      <c r="I79" s="904"/>
      <c r="J79" s="905"/>
      <c r="K79" s="1041"/>
      <c r="L79" s="915"/>
      <c r="M79" s="819" t="s">
        <v>1965</v>
      </c>
      <c r="N79" s="818" t="s">
        <v>1931</v>
      </c>
      <c r="O79" s="817">
        <v>1</v>
      </c>
      <c r="P79" s="1046"/>
      <c r="Q79" s="47"/>
      <c r="R79" s="918"/>
      <c r="S79" s="48"/>
      <c r="T79" s="876"/>
      <c r="U79" s="49"/>
      <c r="V79" s="876"/>
      <c r="W79" s="49"/>
      <c r="X79" s="876"/>
      <c r="Y79" s="49"/>
      <c r="Z79" s="876"/>
      <c r="AA79" s="49"/>
      <c r="AB79" s="876"/>
      <c r="AC79" s="49"/>
      <c r="AD79" s="876"/>
      <c r="AE79" s="49"/>
      <c r="AF79" s="876"/>
      <c r="AG79" s="50"/>
      <c r="AH79" s="876"/>
      <c r="AI79" s="49"/>
      <c r="AJ79" s="909"/>
      <c r="AK79" s="104">
        <f t="shared" si="258"/>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67.5" x14ac:dyDescent="0.2">
      <c r="A80" s="879"/>
      <c r="B80" s="881"/>
      <c r="C80" s="884"/>
      <c r="D80" s="887"/>
      <c r="E80" s="891"/>
      <c r="F80" s="893"/>
      <c r="G80" s="896"/>
      <c r="H80" s="899"/>
      <c r="I80" s="904"/>
      <c r="J80" s="905"/>
      <c r="K80" s="1041"/>
      <c r="L80" s="915"/>
      <c r="M80" s="819" t="s">
        <v>1983</v>
      </c>
      <c r="N80" s="176" t="s">
        <v>1931</v>
      </c>
      <c r="O80" s="820"/>
      <c r="P80" s="1046"/>
      <c r="Q80" s="47"/>
      <c r="R80" s="918"/>
      <c r="S80" s="48"/>
      <c r="T80" s="876"/>
      <c r="U80" s="49"/>
      <c r="V80" s="876"/>
      <c r="W80" s="49"/>
      <c r="X80" s="876"/>
      <c r="Y80" s="49"/>
      <c r="Z80" s="876"/>
      <c r="AA80" s="49"/>
      <c r="AB80" s="876"/>
      <c r="AC80" s="49"/>
      <c r="AD80" s="876"/>
      <c r="AE80" s="49"/>
      <c r="AF80" s="876"/>
      <c r="AG80" s="50"/>
      <c r="AH80" s="876"/>
      <c r="AI80" s="49"/>
      <c r="AJ80" s="909"/>
      <c r="AK80" s="104">
        <f t="shared" si="258"/>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customHeight="1" x14ac:dyDescent="0.2">
      <c r="A81" s="879"/>
      <c r="B81" s="882"/>
      <c r="C81" s="885"/>
      <c r="D81" s="888"/>
      <c r="E81" s="891"/>
      <c r="F81" s="894"/>
      <c r="G81" s="897"/>
      <c r="H81" s="900"/>
      <c r="I81" s="904"/>
      <c r="J81" s="905"/>
      <c r="K81" s="1042"/>
      <c r="L81" s="915"/>
      <c r="M81" s="178"/>
      <c r="N81" s="179"/>
      <c r="O81" s="180"/>
      <c r="P81" s="1047"/>
      <c r="Q81" s="108"/>
      <c r="R81" s="918"/>
      <c r="S81" s="109"/>
      <c r="T81" s="876"/>
      <c r="U81" s="110"/>
      <c r="V81" s="876"/>
      <c r="W81" s="110"/>
      <c r="X81" s="876"/>
      <c r="Y81" s="110"/>
      <c r="Z81" s="876"/>
      <c r="AA81" s="110"/>
      <c r="AB81" s="876"/>
      <c r="AC81" s="110"/>
      <c r="AD81" s="876"/>
      <c r="AE81" s="110"/>
      <c r="AF81" s="876"/>
      <c r="AG81" s="111"/>
      <c r="AH81" s="876"/>
      <c r="AI81" s="110"/>
      <c r="AJ81" s="910"/>
      <c r="AK81" s="104">
        <f t="shared" si="258"/>
        <v>0</v>
      </c>
      <c r="AL81" s="112"/>
      <c r="AM81" s="113"/>
      <c r="AN81" s="113"/>
      <c r="AO81" s="113"/>
      <c r="AP81" s="113"/>
      <c r="AQ81" s="113"/>
      <c r="AR81" s="53">
        <f t="shared" si="256"/>
        <v>0</v>
      </c>
      <c r="AS81" s="114"/>
      <c r="AT81" s="113"/>
      <c r="AU81" s="53">
        <f>SUM(AS81:AT81)</f>
        <v>0</v>
      </c>
      <c r="AV81" s="114"/>
      <c r="AW81" s="113"/>
      <c r="AX81" s="113"/>
      <c r="AY81" s="113"/>
      <c r="AZ81" s="115"/>
      <c r="BA81" s="116"/>
      <c r="BB81" s="116"/>
      <c r="BC81" s="117"/>
    </row>
    <row r="82" spans="1:55" ht="9.9499999999999993" customHeight="1" thickBot="1" x14ac:dyDescent="0.25">
      <c r="A82" s="880"/>
      <c r="B82" s="883"/>
      <c r="C82" s="886"/>
      <c r="D82" s="889"/>
      <c r="E82" s="892"/>
      <c r="F82" s="895"/>
      <c r="G82" s="898"/>
      <c r="H82" s="901"/>
      <c r="I82" s="906"/>
      <c r="J82" s="907"/>
      <c r="K82" s="1043"/>
      <c r="L82" s="916"/>
      <c r="M82" s="181"/>
      <c r="N82" s="182"/>
      <c r="O82" s="183"/>
      <c r="P82" s="118"/>
      <c r="Q82" s="118"/>
      <c r="R82" s="919"/>
      <c r="S82" s="184"/>
      <c r="T82" s="877"/>
      <c r="U82" s="185"/>
      <c r="V82" s="877"/>
      <c r="W82" s="185"/>
      <c r="X82" s="877"/>
      <c r="Y82" s="185"/>
      <c r="Z82" s="877"/>
      <c r="AA82" s="185"/>
      <c r="AB82" s="877"/>
      <c r="AC82" s="185"/>
      <c r="AD82" s="877"/>
      <c r="AE82" s="185"/>
      <c r="AF82" s="877"/>
      <c r="AG82" s="186"/>
      <c r="AH82" s="877"/>
      <c r="AI82" s="18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customHeight="1" x14ac:dyDescent="0.2">
      <c r="A83" s="157"/>
      <c r="B83" s="193"/>
      <c r="C83" s="193"/>
      <c r="D83" s="193"/>
      <c r="E83" s="193"/>
      <c r="F83" s="193"/>
      <c r="G83" s="193"/>
      <c r="H83" s="193"/>
      <c r="I83" s="920"/>
      <c r="J83" s="92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customHeight="1" x14ac:dyDescent="0.2">
      <c r="A84" s="878">
        <v>9</v>
      </c>
      <c r="B84" s="162" t="s">
        <v>1705</v>
      </c>
      <c r="C84" s="163" t="s">
        <v>1706</v>
      </c>
      <c r="D84" s="164" t="s">
        <v>21</v>
      </c>
      <c r="E84" s="164" t="s">
        <v>1894</v>
      </c>
      <c r="F84" s="163" t="s">
        <v>1707</v>
      </c>
      <c r="G84" s="165" t="s">
        <v>1679</v>
      </c>
      <c r="H84" s="165" t="s">
        <v>1680</v>
      </c>
      <c r="I84" s="166" t="s">
        <v>1910</v>
      </c>
      <c r="J84" s="167">
        <f>+$N$3</f>
        <v>2018</v>
      </c>
      <c r="K84" s="165" t="s">
        <v>1927</v>
      </c>
      <c r="L84" s="166" t="s">
        <v>1993</v>
      </c>
      <c r="M84" s="163" t="s">
        <v>1708</v>
      </c>
      <c r="N84" s="163" t="s">
        <v>1709</v>
      </c>
      <c r="O84" s="163" t="s">
        <v>1710</v>
      </c>
      <c r="P84" s="163" t="s">
        <v>1711</v>
      </c>
      <c r="Q84" s="163" t="s">
        <v>1994</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155308000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AI84" si="274">SUM(AG85:AG91)</f>
        <v>0</v>
      </c>
      <c r="AH84" s="170">
        <f t="shared" si="274"/>
        <v>0</v>
      </c>
      <c r="AI84" s="171">
        <f t="shared" si="274"/>
        <v>0</v>
      </c>
      <c r="AJ84" s="173">
        <f t="shared" ref="AJ84" si="275">SUM(AJ85:AJ91)</f>
        <v>155308000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1995</v>
      </c>
      <c r="BC84" s="45" t="s">
        <v>1687</v>
      </c>
    </row>
    <row r="85" spans="1:55" ht="56.25" x14ac:dyDescent="0.2">
      <c r="A85" s="879"/>
      <c r="B85" s="881" t="str">
        <f>VLOOKUP($D$9,'PROYECTOS REGISTRADOS'!$A$2:$D$82,4,0)</f>
        <v>Implementación de las estrategias del Plan Decenal de Salud Pública del Municipio de Tocancipá, Cundinamarca, Centro Oriente</v>
      </c>
      <c r="C85" s="884" t="str">
        <f>VLOOKUP($D$9,'PROYECTOS REGISTRADOS'!$A$2:$D$82,3,0)</f>
        <v>2016-25817-0042</v>
      </c>
      <c r="D85" s="887" t="s">
        <v>519</v>
      </c>
      <c r="E85" s="890" t="str">
        <f>IF(D85=0,"0-0",(VLOOKUP(D85,'CONSOLIDADO PLAN DESARROLLO'!$EL$9:$ET$304,2,0)))</f>
        <v>Implementar los componentes priorizados de la dimensión gestión diferencial de población vulnerable</v>
      </c>
      <c r="F85" s="893" t="str">
        <f>IF(D85=0,"0-0",(VLOOKUP(D85,'CONSOLIDADO PLAN DESARROLLO'!$EL$9:$ET$304,3,0)))</f>
        <v>No de componentes implementados /número componentes priorizados</v>
      </c>
      <c r="G85" s="896">
        <f>IF(D85=0,"0-0",(VLOOKUP(D85,'CONSOLIDADO PLAN DESARROLLO'!$EL$9:$ET$304,4,0)))</f>
        <v>0</v>
      </c>
      <c r="H85" s="899">
        <f>IF(D85=0,"0-0",(VLOOKUP(D85,'CONSOLIDADO PLAN DESARROLLO'!$EL$9:$ET$304,5,0)))</f>
        <v>3</v>
      </c>
      <c r="I85" s="902">
        <f>IF(D85=0,"0-0",(VLOOKUP(D85,'CONSOLIDADO PLAN DESARROLLO'!$EL$9:$ET$304,$R$3,0)))</f>
        <v>0.75</v>
      </c>
      <c r="J85" s="903"/>
      <c r="K85" s="1041"/>
      <c r="L85" s="914"/>
      <c r="M85" s="819" t="s">
        <v>1966</v>
      </c>
      <c r="N85" s="818" t="s">
        <v>1931</v>
      </c>
      <c r="O85" s="817">
        <v>4</v>
      </c>
      <c r="P85" s="1046"/>
      <c r="Q85" s="47"/>
      <c r="R85" s="917">
        <f>VLOOKUP($D85,'[5]Tablero Logro Metas 2018'!$N$7:$AJ$302,15,0)</f>
        <v>0</v>
      </c>
      <c r="S85" s="48"/>
      <c r="T85" s="875">
        <f>VLOOKUP($D85,'[5]Tablero Logro Metas 2018'!$N$7:$AJ$302,16,0)</f>
        <v>0</v>
      </c>
      <c r="U85" s="49"/>
      <c r="V85" s="875">
        <f>VLOOKUP($D85,'[5]Tablero Logro Metas 2018'!$N$7:$AJ$302,17,0)</f>
        <v>0</v>
      </c>
      <c r="W85" s="49"/>
      <c r="X85" s="875">
        <f>VLOOKUP($D85,'[5]Tablero Logro Metas 2018'!$N$7:$AJ$302,18,0)</f>
        <v>0</v>
      </c>
      <c r="Y85" s="49"/>
      <c r="Z85" s="875">
        <f>VLOOKUP($D85,'[5]Tablero Logro Metas 2018'!$N$7:$AJ$302,19,0)</f>
        <v>155308000</v>
      </c>
      <c r="AA85" s="49"/>
      <c r="AB85" s="875">
        <f>VLOOKUP($D85,'[5]Tablero Logro Metas 2018'!$N$7:$AJ$302,20,0)</f>
        <v>0</v>
      </c>
      <c r="AC85" s="49"/>
      <c r="AD85" s="875">
        <f>VLOOKUP($D85,'[5]Tablero Logro Metas 2018'!$N$7:$AJ$302,21,0)</f>
        <v>0</v>
      </c>
      <c r="AE85" s="49"/>
      <c r="AF85" s="875">
        <f>VLOOKUP($D85,'[5]Tablero Logro Metas 2018'!$N$7:$AJ$302,22,0)</f>
        <v>0</v>
      </c>
      <c r="AG85" s="50"/>
      <c r="AH85" s="875">
        <f>VLOOKUP($D85,'[5]Tablero Logro Metas 2018'!$N$7:$AJ$302,23,0)</f>
        <v>0</v>
      </c>
      <c r="AI85" s="49"/>
      <c r="AJ85" s="908">
        <f>+R85+T85+V85+X85+Z85+AB85+AD85+AF85+AH85</f>
        <v>155308000</v>
      </c>
      <c r="AK85" s="104">
        <f>AC85+AE85+AG85+S85+U85+W85+Y85+AA85+AI85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56.25" x14ac:dyDescent="0.2">
      <c r="A86" s="879"/>
      <c r="B86" s="881"/>
      <c r="C86" s="884"/>
      <c r="D86" s="887"/>
      <c r="E86" s="891"/>
      <c r="F86" s="893"/>
      <c r="G86" s="896"/>
      <c r="H86" s="899"/>
      <c r="I86" s="904"/>
      <c r="J86" s="905"/>
      <c r="K86" s="1041"/>
      <c r="L86" s="915"/>
      <c r="M86" s="819" t="s">
        <v>1967</v>
      </c>
      <c r="N86" s="818" t="s">
        <v>1931</v>
      </c>
      <c r="O86" s="817">
        <v>4</v>
      </c>
      <c r="P86" s="1046"/>
      <c r="Q86" s="47"/>
      <c r="R86" s="918"/>
      <c r="S86" s="48"/>
      <c r="T86" s="876"/>
      <c r="U86" s="49"/>
      <c r="V86" s="876"/>
      <c r="W86" s="49"/>
      <c r="X86" s="876"/>
      <c r="Y86" s="49"/>
      <c r="Z86" s="876"/>
      <c r="AA86" s="49"/>
      <c r="AB86" s="876"/>
      <c r="AC86" s="49"/>
      <c r="AD86" s="876"/>
      <c r="AE86" s="49"/>
      <c r="AF86" s="876"/>
      <c r="AG86" s="50"/>
      <c r="AH86" s="876"/>
      <c r="AI86" s="49"/>
      <c r="AJ86" s="909"/>
      <c r="AK86" s="104">
        <f t="shared" ref="AK86:AK90" si="294">AC86+AE86+AG86+S86+U86+W86+Y86+AA86+AI86</f>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45" x14ac:dyDescent="0.2">
      <c r="A87" s="879"/>
      <c r="B87" s="881"/>
      <c r="C87" s="884"/>
      <c r="D87" s="887"/>
      <c r="E87" s="891"/>
      <c r="F87" s="893"/>
      <c r="G87" s="896"/>
      <c r="H87" s="899"/>
      <c r="I87" s="904"/>
      <c r="J87" s="905"/>
      <c r="K87" s="1041"/>
      <c r="L87" s="915"/>
      <c r="M87" s="819" t="s">
        <v>1968</v>
      </c>
      <c r="N87" s="818" t="s">
        <v>1931</v>
      </c>
      <c r="O87" s="817">
        <v>4</v>
      </c>
      <c r="P87" s="1046"/>
      <c r="Q87" s="47"/>
      <c r="R87" s="918"/>
      <c r="S87" s="48"/>
      <c r="T87" s="876"/>
      <c r="U87" s="49"/>
      <c r="V87" s="876"/>
      <c r="W87" s="49"/>
      <c r="X87" s="876"/>
      <c r="Y87" s="49"/>
      <c r="Z87" s="876"/>
      <c r="AA87" s="49"/>
      <c r="AB87" s="876"/>
      <c r="AC87" s="49"/>
      <c r="AD87" s="876"/>
      <c r="AE87" s="49"/>
      <c r="AF87" s="876"/>
      <c r="AG87" s="50"/>
      <c r="AH87" s="876"/>
      <c r="AI87" s="49"/>
      <c r="AJ87" s="909"/>
      <c r="AK87" s="104">
        <f t="shared" si="294"/>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33.75" x14ac:dyDescent="0.2">
      <c r="A88" s="879"/>
      <c r="B88" s="881"/>
      <c r="C88" s="884"/>
      <c r="D88" s="887"/>
      <c r="E88" s="891"/>
      <c r="F88" s="893"/>
      <c r="G88" s="896"/>
      <c r="H88" s="899"/>
      <c r="I88" s="904"/>
      <c r="J88" s="905"/>
      <c r="K88" s="1041"/>
      <c r="L88" s="915"/>
      <c r="M88" s="819" t="s">
        <v>1984</v>
      </c>
      <c r="N88" s="818" t="s">
        <v>1931</v>
      </c>
      <c r="O88" s="817">
        <v>4</v>
      </c>
      <c r="P88" s="1046"/>
      <c r="Q88" s="47"/>
      <c r="R88" s="918"/>
      <c r="S88" s="48"/>
      <c r="T88" s="876"/>
      <c r="U88" s="49"/>
      <c r="V88" s="876"/>
      <c r="W88" s="49"/>
      <c r="X88" s="876"/>
      <c r="Y88" s="49"/>
      <c r="Z88" s="876"/>
      <c r="AA88" s="49"/>
      <c r="AB88" s="876"/>
      <c r="AC88" s="49"/>
      <c r="AD88" s="876"/>
      <c r="AE88" s="49"/>
      <c r="AF88" s="876"/>
      <c r="AG88" s="50"/>
      <c r="AH88" s="876"/>
      <c r="AI88" s="49"/>
      <c r="AJ88" s="909"/>
      <c r="AK88" s="104">
        <f t="shared" si="294"/>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67.5" x14ac:dyDescent="0.2">
      <c r="A89" s="879"/>
      <c r="B89" s="881"/>
      <c r="C89" s="884"/>
      <c r="D89" s="887"/>
      <c r="E89" s="891"/>
      <c r="F89" s="893"/>
      <c r="G89" s="896"/>
      <c r="H89" s="899"/>
      <c r="I89" s="904"/>
      <c r="J89" s="905"/>
      <c r="K89" s="1041"/>
      <c r="L89" s="915"/>
      <c r="M89" s="819" t="s">
        <v>1969</v>
      </c>
      <c r="N89" s="818" t="s">
        <v>1931</v>
      </c>
      <c r="O89" s="817">
        <v>1</v>
      </c>
      <c r="P89" s="1046"/>
      <c r="Q89" s="47"/>
      <c r="R89" s="918"/>
      <c r="S89" s="48"/>
      <c r="T89" s="876"/>
      <c r="U89" s="49"/>
      <c r="V89" s="876"/>
      <c r="W89" s="49"/>
      <c r="X89" s="876"/>
      <c r="Y89" s="49"/>
      <c r="Z89" s="876"/>
      <c r="AA89" s="49"/>
      <c r="AB89" s="876"/>
      <c r="AC89" s="49"/>
      <c r="AD89" s="876"/>
      <c r="AE89" s="49"/>
      <c r="AF89" s="876"/>
      <c r="AG89" s="50"/>
      <c r="AH89" s="876"/>
      <c r="AI89" s="49"/>
      <c r="AJ89" s="909"/>
      <c r="AK89" s="104">
        <f t="shared" si="294"/>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67.5" x14ac:dyDescent="0.2">
      <c r="A90" s="879"/>
      <c r="B90" s="882"/>
      <c r="C90" s="885"/>
      <c r="D90" s="888"/>
      <c r="E90" s="891"/>
      <c r="F90" s="894"/>
      <c r="G90" s="897"/>
      <c r="H90" s="900"/>
      <c r="I90" s="904"/>
      <c r="J90" s="905"/>
      <c r="K90" s="1042"/>
      <c r="L90" s="915"/>
      <c r="M90" s="821" t="s">
        <v>1985</v>
      </c>
      <c r="N90" s="179" t="s">
        <v>1931</v>
      </c>
      <c r="O90" s="822">
        <v>1</v>
      </c>
      <c r="P90" s="1047"/>
      <c r="Q90" s="108"/>
      <c r="R90" s="918"/>
      <c r="S90" s="109"/>
      <c r="T90" s="876"/>
      <c r="U90" s="110"/>
      <c r="V90" s="876"/>
      <c r="W90" s="110"/>
      <c r="X90" s="876"/>
      <c r="Y90" s="110"/>
      <c r="Z90" s="876"/>
      <c r="AA90" s="110"/>
      <c r="AB90" s="876"/>
      <c r="AC90" s="110"/>
      <c r="AD90" s="876"/>
      <c r="AE90" s="110"/>
      <c r="AF90" s="876"/>
      <c r="AG90" s="111"/>
      <c r="AH90" s="876"/>
      <c r="AI90" s="110"/>
      <c r="AJ90" s="910"/>
      <c r="AK90" s="104">
        <f t="shared" si="294"/>
        <v>0</v>
      </c>
      <c r="AL90" s="112"/>
      <c r="AM90" s="113"/>
      <c r="AN90" s="113"/>
      <c r="AO90" s="113"/>
      <c r="AP90" s="113"/>
      <c r="AQ90" s="113"/>
      <c r="AR90" s="53">
        <f t="shared" si="292"/>
        <v>0</v>
      </c>
      <c r="AS90" s="114"/>
      <c r="AT90" s="113"/>
      <c r="AU90" s="53">
        <f>SUM(AS90:AT90)</f>
        <v>0</v>
      </c>
      <c r="AV90" s="114"/>
      <c r="AW90" s="113"/>
      <c r="AX90" s="113"/>
      <c r="AY90" s="113"/>
      <c r="AZ90" s="115"/>
      <c r="BA90" s="116"/>
      <c r="BB90" s="116"/>
      <c r="BC90" s="117"/>
    </row>
    <row r="91" spans="1:55" ht="9.9499999999999993" customHeight="1" thickBot="1" x14ac:dyDescent="0.25">
      <c r="A91" s="880"/>
      <c r="B91" s="883"/>
      <c r="C91" s="886"/>
      <c r="D91" s="889"/>
      <c r="E91" s="892"/>
      <c r="F91" s="895"/>
      <c r="G91" s="898"/>
      <c r="H91" s="901"/>
      <c r="I91" s="906"/>
      <c r="J91" s="907"/>
      <c r="K91" s="1043"/>
      <c r="L91" s="916"/>
      <c r="M91" s="181"/>
      <c r="N91" s="182"/>
      <c r="O91" s="183"/>
      <c r="P91" s="118"/>
      <c r="Q91" s="118"/>
      <c r="R91" s="919"/>
      <c r="S91" s="184"/>
      <c r="T91" s="877"/>
      <c r="U91" s="185"/>
      <c r="V91" s="877"/>
      <c r="W91" s="185"/>
      <c r="X91" s="877"/>
      <c r="Y91" s="185"/>
      <c r="Z91" s="877"/>
      <c r="AA91" s="185"/>
      <c r="AB91" s="877"/>
      <c r="AC91" s="185"/>
      <c r="AD91" s="877"/>
      <c r="AE91" s="185"/>
      <c r="AF91" s="877"/>
      <c r="AG91" s="186"/>
      <c r="AH91" s="877"/>
      <c r="AI91" s="185"/>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customHeight="1" x14ac:dyDescent="0.2">
      <c r="A92" s="157"/>
      <c r="B92" s="193"/>
      <c r="C92" s="193"/>
      <c r="D92" s="193"/>
      <c r="E92" s="193"/>
      <c r="F92" s="193"/>
      <c r="G92" s="193"/>
      <c r="H92" s="193"/>
      <c r="I92" s="920"/>
      <c r="J92" s="92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customHeight="1" x14ac:dyDescent="0.2">
      <c r="A93" s="878">
        <v>10</v>
      </c>
      <c r="B93" s="162" t="s">
        <v>1705</v>
      </c>
      <c r="C93" s="163" t="s">
        <v>1706</v>
      </c>
      <c r="D93" s="164" t="s">
        <v>21</v>
      </c>
      <c r="E93" s="164" t="s">
        <v>1894</v>
      </c>
      <c r="F93" s="163" t="s">
        <v>1707</v>
      </c>
      <c r="G93" s="165" t="s">
        <v>1679</v>
      </c>
      <c r="H93" s="165" t="s">
        <v>1680</v>
      </c>
      <c r="I93" s="166" t="s">
        <v>1910</v>
      </c>
      <c r="J93" s="167">
        <f>+$N$3</f>
        <v>2018</v>
      </c>
      <c r="K93" s="165" t="s">
        <v>1927</v>
      </c>
      <c r="L93" s="166" t="s">
        <v>1993</v>
      </c>
      <c r="M93" s="163" t="s">
        <v>1708</v>
      </c>
      <c r="N93" s="163" t="s">
        <v>1709</v>
      </c>
      <c r="O93" s="163" t="s">
        <v>1710</v>
      </c>
      <c r="P93" s="163" t="s">
        <v>1711</v>
      </c>
      <c r="Q93" s="163" t="s">
        <v>1994</v>
      </c>
      <c r="R93" s="168">
        <f t="shared" ref="R93" si="295">SUM(R94:R102)</f>
        <v>0</v>
      </c>
      <c r="S93" s="169">
        <f t="shared" ref="S93" si="296">SUM(S94:S102)</f>
        <v>0</v>
      </c>
      <c r="T93" s="170">
        <f t="shared" ref="T93" si="297">SUM(T94:T102)</f>
        <v>0</v>
      </c>
      <c r="U93" s="171">
        <f t="shared" ref="U93" si="298">SUM(U94:U102)</f>
        <v>0</v>
      </c>
      <c r="V93" s="170">
        <f t="shared" ref="V93" si="299">SUM(V94:V102)</f>
        <v>0</v>
      </c>
      <c r="W93" s="171">
        <f t="shared" ref="W93" si="300">SUM(W94:W102)</f>
        <v>0</v>
      </c>
      <c r="X93" s="170">
        <f t="shared" ref="X93" si="301">SUM(X94:X102)</f>
        <v>0</v>
      </c>
      <c r="Y93" s="171">
        <f t="shared" ref="Y93" si="302">SUM(Y94:Y102)</f>
        <v>0</v>
      </c>
      <c r="Z93" s="170">
        <f t="shared" ref="Z93" si="303">SUM(Z94:Z102)</f>
        <v>358799598</v>
      </c>
      <c r="AA93" s="171">
        <f t="shared" ref="AA93" si="304">SUM(AA94:AA102)</f>
        <v>0</v>
      </c>
      <c r="AB93" s="170">
        <f t="shared" ref="AB93" si="305">SUM(AB94:AB102)</f>
        <v>113561064</v>
      </c>
      <c r="AC93" s="171">
        <f t="shared" ref="AC93" si="306">SUM(AC94:AC102)</f>
        <v>0</v>
      </c>
      <c r="AD93" s="170">
        <f t="shared" ref="AD93" si="307">SUM(AD94:AD102)</f>
        <v>0</v>
      </c>
      <c r="AE93" s="171">
        <f t="shared" ref="AE93" si="308">SUM(AE94:AE102)</f>
        <v>0</v>
      </c>
      <c r="AF93" s="170">
        <f t="shared" ref="AF93" si="309">SUM(AF94:AF102)</f>
        <v>0</v>
      </c>
      <c r="AG93" s="172">
        <f t="shared" ref="AG93:AI93" si="310">SUM(AG94:AG102)</f>
        <v>0</v>
      </c>
      <c r="AH93" s="170">
        <f t="shared" si="310"/>
        <v>0</v>
      </c>
      <c r="AI93" s="171">
        <f t="shared" si="310"/>
        <v>0</v>
      </c>
      <c r="AJ93" s="173">
        <f t="shared" ref="AJ93" si="311">SUM(AJ94:AJ102)</f>
        <v>472360662</v>
      </c>
      <c r="AK93" s="174">
        <f t="shared" ref="AK93" si="312">SUM(AK94:AK102)</f>
        <v>0</v>
      </c>
      <c r="AL93" s="41">
        <f t="shared" ref="AL93" si="313">SUM(AL94:AL102)</f>
        <v>0</v>
      </c>
      <c r="AM93" s="42">
        <f t="shared" ref="AM93" si="314">SUM(AM94:AM102)</f>
        <v>0</v>
      </c>
      <c r="AN93" s="42">
        <f t="shared" ref="AN93" si="315">SUM(AN94:AN102)</f>
        <v>0</v>
      </c>
      <c r="AO93" s="42">
        <f t="shared" ref="AO93" si="316">SUM(AO94:AO102)</f>
        <v>0</v>
      </c>
      <c r="AP93" s="42">
        <f t="shared" ref="AP93" si="317">SUM(AP94:AP102)</f>
        <v>0</v>
      </c>
      <c r="AQ93" s="42">
        <f t="shared" ref="AQ93" si="318">SUM(AQ94:AQ102)</f>
        <v>0</v>
      </c>
      <c r="AR93" s="43">
        <f t="shared" ref="AR93" si="319">SUM(AR94:AR102)</f>
        <v>0</v>
      </c>
      <c r="AS93" s="105">
        <f t="shared" ref="AS93" si="320">SUM(AS94:AS102)</f>
        <v>0</v>
      </c>
      <c r="AT93" s="42">
        <f t="shared" ref="AT93" si="321">SUM(AT94:AT102)</f>
        <v>0</v>
      </c>
      <c r="AU93" s="43">
        <f t="shared" ref="AU93" si="322">SUM(AU94:AU102)</f>
        <v>0</v>
      </c>
      <c r="AV93" s="105">
        <f t="shared" ref="AV93" si="323">SUM(AV94:AV102)</f>
        <v>0</v>
      </c>
      <c r="AW93" s="42">
        <f t="shared" ref="AW93" si="324">SUM(AW94:AW102)</f>
        <v>0</v>
      </c>
      <c r="AX93" s="42">
        <f t="shared" ref="AX93" si="325">SUM(AX94:AX102)</f>
        <v>0</v>
      </c>
      <c r="AY93" s="42">
        <f t="shared" ref="AY93" si="326">SUM(AY94:AY102)</f>
        <v>0</v>
      </c>
      <c r="AZ93" s="106">
        <f t="shared" ref="AZ93" si="327">SUM(AZ94:AZ102)</f>
        <v>0</v>
      </c>
      <c r="BA93" s="44" t="s">
        <v>1685</v>
      </c>
      <c r="BB93" s="44" t="s">
        <v>1995</v>
      </c>
      <c r="BC93" s="45" t="s">
        <v>1687</v>
      </c>
    </row>
    <row r="94" spans="1:55" ht="56.25" customHeight="1" x14ac:dyDescent="0.2">
      <c r="A94" s="879"/>
      <c r="B94" s="881" t="str">
        <f>VLOOKUP($D$9,'PROYECTOS REGISTRADOS'!$A$2:$D$82,4,0)</f>
        <v>Implementación de las estrategias del Plan Decenal de Salud Pública del Municipio de Tocancipá, Cundinamarca, Centro Oriente</v>
      </c>
      <c r="C94" s="884" t="str">
        <f>VLOOKUP($D$9,'PROYECTOS REGISTRADOS'!$A$2:$D$82,3,0)</f>
        <v>2016-25817-0042</v>
      </c>
      <c r="D94" s="887" t="s">
        <v>526</v>
      </c>
      <c r="E94" s="890" t="str">
        <f>IF(D94=0,"0-0",(VLOOKUP(D94,'CONSOLIDADO PLAN DESARROLLO'!$EL$9:$ET$304,2,0)))</f>
        <v>Implementar los componentes priorizados de la dimensión fortalecimiento de la autoridad sanitaria</v>
      </c>
      <c r="F94" s="893" t="str">
        <f>IF(D94=0,"0-0",(VLOOKUP(D94,'CONSOLIDADO PLAN DESARROLLO'!$EL$9:$ET$304,3,0)))</f>
        <v>No de componentes implementados /número componentes priorizados</v>
      </c>
      <c r="G94" s="896">
        <f>IF(D94=0,"0-0",(VLOOKUP(D94,'CONSOLIDADO PLAN DESARROLLO'!$EL$9:$ET$304,4,0)))</f>
        <v>0</v>
      </c>
      <c r="H94" s="899">
        <f>IF(D94=0,"0-0",(VLOOKUP(D94,'CONSOLIDADO PLAN DESARROLLO'!$EL$9:$ET$304,5,0)))</f>
        <v>1</v>
      </c>
      <c r="I94" s="902">
        <f>IF(D94=0,"0-0",(VLOOKUP(D94,'CONSOLIDADO PLAN DESARROLLO'!$EL$9:$ET$304,$R$3,0)))</f>
        <v>0.25</v>
      </c>
      <c r="J94" s="903"/>
      <c r="K94" s="1042"/>
      <c r="L94" s="914"/>
      <c r="M94" s="819" t="s">
        <v>1970</v>
      </c>
      <c r="N94" s="818" t="s">
        <v>1931</v>
      </c>
      <c r="O94" s="817">
        <v>4</v>
      </c>
      <c r="P94" s="1046"/>
      <c r="Q94" s="47"/>
      <c r="R94" s="917">
        <f>VLOOKUP($D94,'[5]Tablero Logro Metas 2018'!$N$7:$AJ$302,15,0)</f>
        <v>0</v>
      </c>
      <c r="S94" s="48"/>
      <c r="T94" s="875">
        <f>VLOOKUP($D94,'[5]Tablero Logro Metas 2018'!$N$7:$AJ$302,16,0)</f>
        <v>0</v>
      </c>
      <c r="U94" s="49"/>
      <c r="V94" s="875">
        <f>VLOOKUP($D94,'[5]Tablero Logro Metas 2018'!$N$7:$AJ$302,17,0)</f>
        <v>0</v>
      </c>
      <c r="W94" s="49"/>
      <c r="X94" s="875">
        <f>VLOOKUP($D94,'[5]Tablero Logro Metas 2018'!$N$7:$AJ$302,18,0)</f>
        <v>0</v>
      </c>
      <c r="Y94" s="49"/>
      <c r="Z94" s="875">
        <f>VLOOKUP($D94,'[5]Tablero Logro Metas 2018'!$N$7:$AJ$302,19,0)</f>
        <v>358799598</v>
      </c>
      <c r="AA94" s="49"/>
      <c r="AB94" s="875">
        <f>VLOOKUP($D94,'[5]Tablero Logro Metas 2018'!$N$7:$AJ$302,20,0)</f>
        <v>113561064</v>
      </c>
      <c r="AC94" s="49"/>
      <c r="AD94" s="875">
        <f>VLOOKUP($D94,'[5]Tablero Logro Metas 2018'!$N$7:$AJ$302,21,0)</f>
        <v>0</v>
      </c>
      <c r="AE94" s="49"/>
      <c r="AF94" s="875">
        <f>VLOOKUP($D94,'[5]Tablero Logro Metas 2018'!$N$7:$AJ$302,22,0)</f>
        <v>0</v>
      </c>
      <c r="AG94" s="50"/>
      <c r="AH94" s="875">
        <f>VLOOKUP($D94,'[5]Tablero Logro Metas 2018'!$N$7:$AJ$302,23,0)</f>
        <v>0</v>
      </c>
      <c r="AI94" s="49"/>
      <c r="AJ94" s="908">
        <f>+R94+T94+V94+X94+Z94+AB94+AD94+AF94+AH94</f>
        <v>472360662</v>
      </c>
      <c r="AK94" s="104">
        <f>AC94+AE94+AG94+S94+U94+W94+Y94+AA94+AI94</f>
        <v>0</v>
      </c>
      <c r="AL94" s="51"/>
      <c r="AM94" s="52"/>
      <c r="AN94" s="52"/>
      <c r="AO94" s="52"/>
      <c r="AP94" s="52"/>
      <c r="AQ94" s="52"/>
      <c r="AR94" s="53">
        <f t="shared" ref="AR94:AR101" si="328">SUM(AL94:AQ94)</f>
        <v>0</v>
      </c>
      <c r="AS94" s="54"/>
      <c r="AT94" s="52"/>
      <c r="AU94" s="53">
        <f t="shared" ref="AU94:AU98" si="329">SUM(AS94:AT94)</f>
        <v>0</v>
      </c>
      <c r="AV94" s="54"/>
      <c r="AW94" s="52"/>
      <c r="AX94" s="52"/>
      <c r="AY94" s="52"/>
      <c r="AZ94" s="55"/>
      <c r="BA94" s="56"/>
      <c r="BB94" s="56"/>
      <c r="BC94" s="57"/>
    </row>
    <row r="95" spans="1:55" ht="56.25" x14ac:dyDescent="0.2">
      <c r="A95" s="879"/>
      <c r="B95" s="881"/>
      <c r="C95" s="884"/>
      <c r="D95" s="887"/>
      <c r="E95" s="891"/>
      <c r="F95" s="893"/>
      <c r="G95" s="896"/>
      <c r="H95" s="899"/>
      <c r="I95" s="904"/>
      <c r="J95" s="905"/>
      <c r="K95" s="1044"/>
      <c r="L95" s="915"/>
      <c r="M95" s="819" t="s">
        <v>1971</v>
      </c>
      <c r="N95" s="818" t="s">
        <v>1931</v>
      </c>
      <c r="O95" s="817">
        <v>4</v>
      </c>
      <c r="P95" s="1046"/>
      <c r="Q95" s="47"/>
      <c r="R95" s="918"/>
      <c r="S95" s="48"/>
      <c r="T95" s="876"/>
      <c r="U95" s="49"/>
      <c r="V95" s="876"/>
      <c r="W95" s="49"/>
      <c r="X95" s="876"/>
      <c r="Y95" s="49"/>
      <c r="Z95" s="876"/>
      <c r="AA95" s="49"/>
      <c r="AB95" s="876"/>
      <c r="AC95" s="49"/>
      <c r="AD95" s="876"/>
      <c r="AE95" s="49"/>
      <c r="AF95" s="876"/>
      <c r="AG95" s="50"/>
      <c r="AH95" s="876"/>
      <c r="AI95" s="49"/>
      <c r="AJ95" s="909"/>
      <c r="AK95" s="104">
        <f t="shared" ref="AK95:AK101" si="330">AC95+AE95+AG95+S95+U95+W95+Y95+AA95+AI95</f>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56.25" x14ac:dyDescent="0.2">
      <c r="A96" s="879"/>
      <c r="B96" s="881"/>
      <c r="C96" s="884"/>
      <c r="D96" s="887"/>
      <c r="E96" s="891"/>
      <c r="F96" s="893"/>
      <c r="G96" s="896"/>
      <c r="H96" s="899"/>
      <c r="I96" s="904"/>
      <c r="J96" s="905"/>
      <c r="K96" s="1044"/>
      <c r="L96" s="915"/>
      <c r="M96" s="819" t="s">
        <v>1972</v>
      </c>
      <c r="N96" s="818" t="s">
        <v>1931</v>
      </c>
      <c r="O96" s="817">
        <v>4</v>
      </c>
      <c r="P96" s="1046"/>
      <c r="Q96" s="47"/>
      <c r="R96" s="918"/>
      <c r="S96" s="48"/>
      <c r="T96" s="876"/>
      <c r="U96" s="49"/>
      <c r="V96" s="876"/>
      <c r="W96" s="49"/>
      <c r="X96" s="876"/>
      <c r="Y96" s="49"/>
      <c r="Z96" s="876"/>
      <c r="AA96" s="49"/>
      <c r="AB96" s="876"/>
      <c r="AC96" s="49"/>
      <c r="AD96" s="876"/>
      <c r="AE96" s="49"/>
      <c r="AF96" s="876"/>
      <c r="AG96" s="50"/>
      <c r="AH96" s="876"/>
      <c r="AI96" s="49"/>
      <c r="AJ96" s="909"/>
      <c r="AK96" s="104">
        <f t="shared" si="330"/>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67.5" x14ac:dyDescent="0.2">
      <c r="A97" s="879"/>
      <c r="B97" s="881"/>
      <c r="C97" s="884"/>
      <c r="D97" s="887"/>
      <c r="E97" s="891"/>
      <c r="F97" s="893"/>
      <c r="G97" s="896"/>
      <c r="H97" s="899"/>
      <c r="I97" s="904"/>
      <c r="J97" s="905"/>
      <c r="K97" s="1044"/>
      <c r="L97" s="915"/>
      <c r="M97" s="819" t="s">
        <v>1973</v>
      </c>
      <c r="N97" s="818" t="s">
        <v>1931</v>
      </c>
      <c r="O97" s="817">
        <v>2</v>
      </c>
      <c r="P97" s="1046"/>
      <c r="Q97" s="47"/>
      <c r="R97" s="918"/>
      <c r="S97" s="48"/>
      <c r="T97" s="876"/>
      <c r="U97" s="49"/>
      <c r="V97" s="876"/>
      <c r="W97" s="49"/>
      <c r="X97" s="876"/>
      <c r="Y97" s="49"/>
      <c r="Z97" s="876"/>
      <c r="AA97" s="49"/>
      <c r="AB97" s="876"/>
      <c r="AC97" s="49"/>
      <c r="AD97" s="876"/>
      <c r="AE97" s="49"/>
      <c r="AF97" s="876"/>
      <c r="AG97" s="50"/>
      <c r="AH97" s="876"/>
      <c r="AI97" s="49"/>
      <c r="AJ97" s="909"/>
      <c r="AK97" s="104">
        <f t="shared" si="330"/>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78.75" x14ac:dyDescent="0.2">
      <c r="A98" s="879"/>
      <c r="B98" s="881"/>
      <c r="C98" s="884"/>
      <c r="D98" s="887"/>
      <c r="E98" s="891"/>
      <c r="F98" s="893"/>
      <c r="G98" s="896"/>
      <c r="H98" s="899"/>
      <c r="I98" s="904"/>
      <c r="J98" s="905"/>
      <c r="K98" s="1044"/>
      <c r="L98" s="915"/>
      <c r="M98" s="819" t="s">
        <v>1974</v>
      </c>
      <c r="N98" s="818" t="s">
        <v>1931</v>
      </c>
      <c r="O98" s="817">
        <v>1</v>
      </c>
      <c r="P98" s="1046"/>
      <c r="Q98" s="47"/>
      <c r="R98" s="918"/>
      <c r="S98" s="48"/>
      <c r="T98" s="876"/>
      <c r="U98" s="49"/>
      <c r="V98" s="876"/>
      <c r="W98" s="49"/>
      <c r="X98" s="876"/>
      <c r="Y98" s="49"/>
      <c r="Z98" s="876"/>
      <c r="AA98" s="49"/>
      <c r="AB98" s="876"/>
      <c r="AC98" s="49"/>
      <c r="AD98" s="876"/>
      <c r="AE98" s="49"/>
      <c r="AF98" s="876"/>
      <c r="AG98" s="50"/>
      <c r="AH98" s="876"/>
      <c r="AI98" s="49"/>
      <c r="AJ98" s="909"/>
      <c r="AK98" s="104">
        <f t="shared" si="330"/>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73.5" customHeight="1" x14ac:dyDescent="0.2">
      <c r="A99" s="879"/>
      <c r="B99" s="882"/>
      <c r="C99" s="885"/>
      <c r="D99" s="888"/>
      <c r="E99" s="891"/>
      <c r="F99" s="894"/>
      <c r="G99" s="897"/>
      <c r="H99" s="900"/>
      <c r="I99" s="904"/>
      <c r="J99" s="905"/>
      <c r="K99" s="1044"/>
      <c r="L99" s="915"/>
      <c r="M99" s="821" t="s">
        <v>1986</v>
      </c>
      <c r="N99" s="179" t="s">
        <v>1931</v>
      </c>
      <c r="O99" s="822">
        <v>1</v>
      </c>
      <c r="P99" s="1047"/>
      <c r="Q99" s="108"/>
      <c r="R99" s="918"/>
      <c r="S99" s="109"/>
      <c r="T99" s="876"/>
      <c r="U99" s="110"/>
      <c r="V99" s="876"/>
      <c r="W99" s="110"/>
      <c r="X99" s="876"/>
      <c r="Y99" s="110"/>
      <c r="Z99" s="876"/>
      <c r="AA99" s="110"/>
      <c r="AB99" s="876"/>
      <c r="AC99" s="110"/>
      <c r="AD99" s="876"/>
      <c r="AE99" s="110"/>
      <c r="AF99" s="876"/>
      <c r="AG99" s="111"/>
      <c r="AH99" s="876"/>
      <c r="AI99" s="110"/>
      <c r="AJ99" s="909"/>
      <c r="AK99" s="104">
        <f t="shared" si="330"/>
        <v>0</v>
      </c>
      <c r="AL99" s="112"/>
      <c r="AM99" s="113"/>
      <c r="AN99" s="113"/>
      <c r="AO99" s="113"/>
      <c r="AP99" s="113"/>
      <c r="AQ99" s="113"/>
      <c r="AR99" s="53">
        <f t="shared" ref="AR99" si="331">SUM(AL99:AQ99)</f>
        <v>0</v>
      </c>
      <c r="AS99" s="114"/>
      <c r="AT99" s="113"/>
      <c r="AU99" s="53">
        <f>SUM(AS99:AT99)</f>
        <v>0</v>
      </c>
      <c r="AV99" s="114"/>
      <c r="AW99" s="113"/>
      <c r="AX99" s="113"/>
      <c r="AY99" s="113"/>
      <c r="AZ99" s="115"/>
      <c r="BA99" s="116"/>
      <c r="BB99" s="116"/>
      <c r="BC99" s="117"/>
    </row>
    <row r="100" spans="1:55" ht="53.25" customHeight="1" x14ac:dyDescent="0.2">
      <c r="A100" s="879"/>
      <c r="B100" s="882"/>
      <c r="C100" s="885"/>
      <c r="D100" s="888"/>
      <c r="E100" s="891"/>
      <c r="F100" s="894"/>
      <c r="G100" s="897"/>
      <c r="H100" s="900"/>
      <c r="I100" s="904"/>
      <c r="J100" s="905"/>
      <c r="K100" s="1044"/>
      <c r="L100" s="915"/>
      <c r="M100" s="821" t="s">
        <v>1988</v>
      </c>
      <c r="N100" s="179" t="s">
        <v>1931</v>
      </c>
      <c r="O100" s="822"/>
      <c r="P100" s="1047"/>
      <c r="Q100" s="108"/>
      <c r="R100" s="918"/>
      <c r="S100" s="48"/>
      <c r="T100" s="876"/>
      <c r="U100" s="49"/>
      <c r="V100" s="876"/>
      <c r="W100" s="49"/>
      <c r="X100" s="876"/>
      <c r="Y100" s="49"/>
      <c r="Z100" s="876"/>
      <c r="AA100" s="49"/>
      <c r="AB100" s="876"/>
      <c r="AC100" s="49"/>
      <c r="AD100" s="876"/>
      <c r="AE100" s="49"/>
      <c r="AF100" s="876"/>
      <c r="AG100" s="50"/>
      <c r="AH100" s="876"/>
      <c r="AI100" s="49"/>
      <c r="AJ100" s="909"/>
      <c r="AK100" s="104">
        <f t="shared" ref="AK100" si="332">AC100+AE100+AG100+S100+U100+W100+Y100+AA100+AI100</f>
        <v>0</v>
      </c>
      <c r="AL100" s="112"/>
      <c r="AM100" s="113"/>
      <c r="AN100" s="113"/>
      <c r="AO100" s="113"/>
      <c r="AP100" s="113"/>
      <c r="AQ100" s="113"/>
      <c r="AR100" s="53">
        <f t="shared" ref="AR100" si="333">SUM(AL100:AQ100)</f>
        <v>0</v>
      </c>
      <c r="AS100" s="114"/>
      <c r="AT100" s="113"/>
      <c r="AU100" s="53">
        <f>SUM(AS100:AT100)</f>
        <v>0</v>
      </c>
      <c r="AV100" s="114"/>
      <c r="AW100" s="113"/>
      <c r="AX100" s="113"/>
      <c r="AY100" s="113"/>
      <c r="AZ100" s="115"/>
      <c r="BA100" s="116"/>
      <c r="BB100" s="116"/>
      <c r="BC100" s="117"/>
    </row>
    <row r="101" spans="1:55" ht="75.75" customHeight="1" x14ac:dyDescent="0.2">
      <c r="A101" s="879"/>
      <c r="B101" s="882"/>
      <c r="C101" s="885"/>
      <c r="D101" s="888"/>
      <c r="E101" s="891"/>
      <c r="F101" s="894"/>
      <c r="G101" s="897"/>
      <c r="H101" s="900"/>
      <c r="I101" s="904"/>
      <c r="J101" s="905"/>
      <c r="K101" s="1044"/>
      <c r="L101" s="915"/>
      <c r="M101" s="821" t="s">
        <v>2001</v>
      </c>
      <c r="N101" s="179" t="s">
        <v>1931</v>
      </c>
      <c r="O101" s="822"/>
      <c r="P101" s="1047"/>
      <c r="Q101" s="108"/>
      <c r="R101" s="918"/>
      <c r="S101" s="48"/>
      <c r="T101" s="876"/>
      <c r="U101" s="49"/>
      <c r="V101" s="876"/>
      <c r="W101" s="49"/>
      <c r="X101" s="876"/>
      <c r="Y101" s="49"/>
      <c r="Z101" s="876"/>
      <c r="AA101" s="49"/>
      <c r="AB101" s="876"/>
      <c r="AC101" s="49"/>
      <c r="AD101" s="876"/>
      <c r="AE101" s="49"/>
      <c r="AF101" s="876"/>
      <c r="AG101" s="50"/>
      <c r="AH101" s="876"/>
      <c r="AI101" s="49"/>
      <c r="AJ101" s="910"/>
      <c r="AK101" s="104">
        <f t="shared" si="330"/>
        <v>0</v>
      </c>
      <c r="AL101" s="112"/>
      <c r="AM101" s="113"/>
      <c r="AN101" s="113"/>
      <c r="AO101" s="113"/>
      <c r="AP101" s="113"/>
      <c r="AQ101" s="113"/>
      <c r="AR101" s="53">
        <f t="shared" si="328"/>
        <v>0</v>
      </c>
      <c r="AS101" s="114"/>
      <c r="AT101" s="113"/>
      <c r="AU101" s="53">
        <f>SUM(AS101:AT101)</f>
        <v>0</v>
      </c>
      <c r="AV101" s="114"/>
      <c r="AW101" s="113"/>
      <c r="AX101" s="113"/>
      <c r="AY101" s="113"/>
      <c r="AZ101" s="115"/>
      <c r="BA101" s="116"/>
      <c r="BB101" s="116"/>
      <c r="BC101" s="117"/>
    </row>
    <row r="102" spans="1:55" ht="9.9499999999999993" customHeight="1" thickBot="1" x14ac:dyDescent="0.25">
      <c r="A102" s="880"/>
      <c r="B102" s="883"/>
      <c r="C102" s="886"/>
      <c r="D102" s="889"/>
      <c r="E102" s="892"/>
      <c r="F102" s="895"/>
      <c r="G102" s="898"/>
      <c r="H102" s="901"/>
      <c r="I102" s="906"/>
      <c r="J102" s="907"/>
      <c r="K102" s="1045"/>
      <c r="L102" s="916"/>
      <c r="M102" s="181"/>
      <c r="N102" s="182"/>
      <c r="O102" s="183"/>
      <c r="P102" s="118"/>
      <c r="Q102" s="118"/>
      <c r="R102" s="919"/>
      <c r="S102" s="184"/>
      <c r="T102" s="877"/>
      <c r="U102" s="185"/>
      <c r="V102" s="877"/>
      <c r="W102" s="185"/>
      <c r="X102" s="877"/>
      <c r="Y102" s="185"/>
      <c r="Z102" s="877"/>
      <c r="AA102" s="185"/>
      <c r="AB102" s="877"/>
      <c r="AC102" s="185"/>
      <c r="AD102" s="877"/>
      <c r="AE102" s="185"/>
      <c r="AF102" s="877"/>
      <c r="AG102" s="186"/>
      <c r="AH102" s="877"/>
      <c r="AI102" s="185"/>
      <c r="AJ102" s="119"/>
      <c r="AK102" s="120"/>
      <c r="AL102" s="187"/>
      <c r="AM102" s="188"/>
      <c r="AN102" s="188"/>
      <c r="AO102" s="188"/>
      <c r="AP102" s="188"/>
      <c r="AQ102" s="188"/>
      <c r="AR102" s="121"/>
      <c r="AS102" s="189"/>
      <c r="AT102" s="188"/>
      <c r="AU102" s="121"/>
      <c r="AV102" s="189"/>
      <c r="AW102" s="188"/>
      <c r="AX102" s="188"/>
      <c r="AY102" s="188"/>
      <c r="AZ102" s="190"/>
      <c r="BA102" s="191"/>
      <c r="BB102" s="191"/>
      <c r="BC102" s="192"/>
    </row>
    <row r="103" spans="1:55" ht="6" customHeight="1" x14ac:dyDescent="0.2">
      <c r="A103" s="157"/>
      <c r="B103" s="193"/>
      <c r="C103" s="193"/>
      <c r="D103" s="193"/>
      <c r="E103" s="193"/>
      <c r="F103" s="193"/>
      <c r="G103" s="193"/>
      <c r="H103" s="193"/>
      <c r="I103" s="920"/>
      <c r="J103" s="920"/>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3"/>
      <c r="AJ103" s="193"/>
      <c r="AK103" s="194"/>
      <c r="AL103" s="194"/>
      <c r="AM103" s="194"/>
      <c r="AN103" s="194"/>
      <c r="AO103" s="194"/>
      <c r="AP103" s="194"/>
      <c r="AQ103" s="195"/>
      <c r="AR103" s="194"/>
      <c r="AS103" s="194"/>
      <c r="AT103" s="194"/>
      <c r="AU103" s="194"/>
      <c r="AV103" s="194"/>
      <c r="AW103" s="194"/>
      <c r="AX103" s="194"/>
      <c r="AY103" s="194"/>
      <c r="AZ103" s="194"/>
      <c r="BA103" s="194"/>
      <c r="BB103" s="194"/>
      <c r="BC103" s="157"/>
    </row>
    <row r="104" spans="1:55" ht="72" hidden="1" customHeight="1" x14ac:dyDescent="0.2">
      <c r="A104" s="878">
        <v>11</v>
      </c>
      <c r="B104" s="162" t="s">
        <v>1705</v>
      </c>
      <c r="C104" s="163" t="s">
        <v>1706</v>
      </c>
      <c r="D104" s="164" t="s">
        <v>21</v>
      </c>
      <c r="E104" s="164" t="s">
        <v>1894</v>
      </c>
      <c r="F104" s="163" t="s">
        <v>1707</v>
      </c>
      <c r="G104" s="165" t="s">
        <v>1679</v>
      </c>
      <c r="H104" s="165" t="s">
        <v>1680</v>
      </c>
      <c r="I104" s="166" t="s">
        <v>1910</v>
      </c>
      <c r="J104" s="167">
        <f>+$N$3</f>
        <v>2018</v>
      </c>
      <c r="K104" s="165" t="s">
        <v>1927</v>
      </c>
      <c r="L104" s="166" t="s">
        <v>1928</v>
      </c>
      <c r="M104" s="163" t="s">
        <v>1708</v>
      </c>
      <c r="N104" s="163" t="s">
        <v>1709</v>
      </c>
      <c r="O104" s="163" t="s">
        <v>1710</v>
      </c>
      <c r="P104" s="163" t="s">
        <v>1711</v>
      </c>
      <c r="Q104" s="163" t="s">
        <v>1712</v>
      </c>
      <c r="R104" s="168">
        <f t="shared" ref="R104" si="334">SUM(R105:R111)</f>
        <v>0</v>
      </c>
      <c r="S104" s="169">
        <f t="shared" ref="S104" si="335">SUM(S105:S111)</f>
        <v>0</v>
      </c>
      <c r="T104" s="170">
        <f t="shared" ref="T104" si="336">SUM(T105:T111)</f>
        <v>0</v>
      </c>
      <c r="U104" s="171">
        <f t="shared" ref="U104" si="337">SUM(U105:U111)</f>
        <v>0</v>
      </c>
      <c r="V104" s="170">
        <f t="shared" ref="V104" si="338">SUM(V105:V111)</f>
        <v>0</v>
      </c>
      <c r="W104" s="171">
        <f t="shared" ref="W104" si="339">SUM(W105:W111)</f>
        <v>0</v>
      </c>
      <c r="X104" s="170">
        <f t="shared" ref="X104" si="340">SUM(X105:X111)</f>
        <v>0</v>
      </c>
      <c r="Y104" s="171">
        <f t="shared" ref="Y104" si="341">SUM(Y105:Y111)</f>
        <v>0</v>
      </c>
      <c r="Z104" s="170">
        <f t="shared" ref="Z104" si="342">SUM(Z105:Z111)</f>
        <v>0</v>
      </c>
      <c r="AA104" s="171">
        <f t="shared" ref="AA104" si="343">SUM(AA105:AA111)</f>
        <v>0</v>
      </c>
      <c r="AB104" s="170">
        <f t="shared" ref="AB104" si="344">SUM(AB105:AB111)</f>
        <v>0</v>
      </c>
      <c r="AC104" s="171">
        <f t="shared" ref="AC104" si="345">SUM(AC105:AC111)</f>
        <v>0</v>
      </c>
      <c r="AD104" s="170">
        <f t="shared" ref="AD104" si="346">SUM(AD105:AD111)</f>
        <v>0</v>
      </c>
      <c r="AE104" s="171">
        <f t="shared" ref="AE104" si="347">SUM(AE105:AE111)</f>
        <v>0</v>
      </c>
      <c r="AF104" s="170">
        <f t="shared" ref="AF104" si="348">SUM(AF105:AF111)</f>
        <v>0</v>
      </c>
      <c r="AG104" s="172">
        <f t="shared" ref="AG104" si="349">SUM(AG105:AG111)</f>
        <v>0</v>
      </c>
      <c r="AH104" s="871"/>
      <c r="AI104" s="871"/>
      <c r="AJ104" s="173">
        <f t="shared" ref="AJ104" si="350">SUM(AJ105:AJ111)</f>
        <v>0</v>
      </c>
      <c r="AK104" s="174">
        <f t="shared" ref="AK104" si="351">SUM(AK105:AK111)</f>
        <v>0</v>
      </c>
      <c r="AL104" s="41">
        <f t="shared" ref="AL104" si="352">SUM(AL105:AL111)</f>
        <v>0</v>
      </c>
      <c r="AM104" s="42">
        <f t="shared" ref="AM104" si="353">SUM(AM105:AM111)</f>
        <v>0</v>
      </c>
      <c r="AN104" s="42">
        <f t="shared" ref="AN104" si="354">SUM(AN105:AN111)</f>
        <v>0</v>
      </c>
      <c r="AO104" s="42">
        <f t="shared" ref="AO104" si="355">SUM(AO105:AO111)</f>
        <v>0</v>
      </c>
      <c r="AP104" s="42">
        <f t="shared" ref="AP104" si="356">SUM(AP105:AP111)</f>
        <v>0</v>
      </c>
      <c r="AQ104" s="42">
        <f t="shared" ref="AQ104" si="357">SUM(AQ105:AQ111)</f>
        <v>0</v>
      </c>
      <c r="AR104" s="43">
        <f t="shared" ref="AR104" si="358">SUM(AR105:AR111)</f>
        <v>0</v>
      </c>
      <c r="AS104" s="105">
        <f t="shared" ref="AS104" si="359">SUM(AS105:AS111)</f>
        <v>0</v>
      </c>
      <c r="AT104" s="42">
        <f t="shared" ref="AT104" si="360">SUM(AT105:AT111)</f>
        <v>0</v>
      </c>
      <c r="AU104" s="43">
        <f t="shared" ref="AU104" si="361">SUM(AU105:AU111)</f>
        <v>0</v>
      </c>
      <c r="AV104" s="105">
        <f t="shared" ref="AV104" si="362">SUM(AV105:AV111)</f>
        <v>0</v>
      </c>
      <c r="AW104" s="42">
        <f t="shared" ref="AW104" si="363">SUM(AW105:AW111)</f>
        <v>0</v>
      </c>
      <c r="AX104" s="42">
        <f t="shared" ref="AX104" si="364">SUM(AX105:AX111)</f>
        <v>0</v>
      </c>
      <c r="AY104" s="42">
        <f t="shared" ref="AY104" si="365">SUM(AY105:AY111)</f>
        <v>0</v>
      </c>
      <c r="AZ104" s="106">
        <f t="shared" ref="AZ104" si="366">SUM(AZ105:AZ111)</f>
        <v>0</v>
      </c>
      <c r="BA104" s="44" t="s">
        <v>1685</v>
      </c>
      <c r="BB104" s="44" t="s">
        <v>1686</v>
      </c>
      <c r="BC104" s="45" t="s">
        <v>1687</v>
      </c>
    </row>
    <row r="105" spans="1:55" ht="17.25" hidden="1" customHeight="1" x14ac:dyDescent="0.2">
      <c r="A105" s="879"/>
      <c r="B105" s="881" t="str">
        <f>VLOOKUP($D$9,'PROYECTOS REGISTRADOS'!$A$2:$D$82,4,0)</f>
        <v>Implementación de las estrategias del Plan Decenal de Salud Pública del Municipio de Tocancipá, Cundinamarca, Centro Oriente</v>
      </c>
      <c r="C105" s="884" t="str">
        <f>VLOOKUP($D$9,'PROYECTOS REGISTRADOS'!$A$2:$D$82,3,0)</f>
        <v>2016-25817-0042</v>
      </c>
      <c r="D105" s="887"/>
      <c r="E105" s="890" t="str">
        <f>IF(D105=0,"0-0",(VLOOKUP(D105,'CONSOLIDADO PLAN DESARROLLO'!$EL$9:$ET$304,2,0)))</f>
        <v>0-0</v>
      </c>
      <c r="F105" s="893" t="str">
        <f>IF(D105=0,"0-0",(VLOOKUP(D105,'CONSOLIDADO PLAN DESARROLLO'!$EL$9:$ET$304,3,0)))</f>
        <v>0-0</v>
      </c>
      <c r="G105" s="896" t="str">
        <f>IF(D105=0,"0-0",(VLOOKUP(D105,'CONSOLIDADO PLAN DESARROLLO'!$EL$9:$ET$304,4,0)))</f>
        <v>0-0</v>
      </c>
      <c r="H105" s="899" t="str">
        <f>IF(D105=0,"0-0",(VLOOKUP(D105,'CONSOLIDADO PLAN DESARROLLO'!$EL$9:$ET$304,5,0)))</f>
        <v>0-0</v>
      </c>
      <c r="I105" s="902" t="str">
        <f>IF(D105=0,"0-0",(VLOOKUP(D105,'CONSOLIDADO PLAN DESARROLLO'!$EL$9:$ET$304,$R$3,0)))</f>
        <v>0-0</v>
      </c>
      <c r="J105" s="903"/>
      <c r="K105" s="911"/>
      <c r="L105" s="914"/>
      <c r="M105" s="175"/>
      <c r="N105" s="176"/>
      <c r="O105" s="177"/>
      <c r="P105" s="46"/>
      <c r="Q105" s="47"/>
      <c r="R105" s="917"/>
      <c r="S105" s="48"/>
      <c r="T105" s="875"/>
      <c r="U105" s="49"/>
      <c r="V105" s="875"/>
      <c r="W105" s="49"/>
      <c r="X105" s="875"/>
      <c r="Y105" s="49"/>
      <c r="Z105" s="875"/>
      <c r="AA105" s="49"/>
      <c r="AB105" s="875"/>
      <c r="AC105" s="49"/>
      <c r="AD105" s="875"/>
      <c r="AE105" s="49"/>
      <c r="AF105" s="875"/>
      <c r="AG105" s="50"/>
      <c r="AH105" s="872"/>
      <c r="AI105" s="872"/>
      <c r="AJ105" s="908">
        <f>+R105+T105+V105+X105+Z105+AB105+AD105+AF105</f>
        <v>0</v>
      </c>
      <c r="AK105" s="104">
        <f t="shared" ref="AK105:AK110" si="367">AC105+AE105+AG105+S105+U105+W105+Y105+AA105</f>
        <v>0</v>
      </c>
      <c r="AL105" s="51"/>
      <c r="AM105" s="52"/>
      <c r="AN105" s="52"/>
      <c r="AO105" s="52"/>
      <c r="AP105" s="52"/>
      <c r="AQ105" s="52"/>
      <c r="AR105" s="53">
        <f t="shared" ref="AR105:AR110" si="368">SUM(AL105:AQ105)</f>
        <v>0</v>
      </c>
      <c r="AS105" s="54"/>
      <c r="AT105" s="52"/>
      <c r="AU105" s="53">
        <f t="shared" ref="AU105:AU109" si="369">SUM(AS105:AT105)</f>
        <v>0</v>
      </c>
      <c r="AV105" s="54"/>
      <c r="AW105" s="52"/>
      <c r="AX105" s="52"/>
      <c r="AY105" s="52"/>
      <c r="AZ105" s="55"/>
      <c r="BA105" s="56"/>
      <c r="BB105" s="56"/>
      <c r="BC105" s="57"/>
    </row>
    <row r="106" spans="1:55" ht="17.25" hidden="1" customHeight="1" x14ac:dyDescent="0.2">
      <c r="A106" s="879"/>
      <c r="B106" s="881"/>
      <c r="C106" s="884"/>
      <c r="D106" s="887"/>
      <c r="E106" s="891"/>
      <c r="F106" s="893"/>
      <c r="G106" s="896"/>
      <c r="H106" s="899"/>
      <c r="I106" s="904"/>
      <c r="J106" s="905"/>
      <c r="K106" s="911"/>
      <c r="L106" s="915"/>
      <c r="M106" s="175"/>
      <c r="N106" s="176"/>
      <c r="O106" s="177"/>
      <c r="P106" s="46"/>
      <c r="Q106" s="47"/>
      <c r="R106" s="918"/>
      <c r="S106" s="48"/>
      <c r="T106" s="876"/>
      <c r="U106" s="49"/>
      <c r="V106" s="876"/>
      <c r="W106" s="49"/>
      <c r="X106" s="876"/>
      <c r="Y106" s="49"/>
      <c r="Z106" s="876"/>
      <c r="AA106" s="49"/>
      <c r="AB106" s="876"/>
      <c r="AC106" s="49"/>
      <c r="AD106" s="876"/>
      <c r="AE106" s="49"/>
      <c r="AF106" s="876"/>
      <c r="AG106" s="50"/>
      <c r="AH106" s="873"/>
      <c r="AI106" s="873"/>
      <c r="AJ106" s="909"/>
      <c r="AK106" s="104">
        <f t="shared" si="367"/>
        <v>0</v>
      </c>
      <c r="AL106" s="51"/>
      <c r="AM106" s="52"/>
      <c r="AN106" s="52"/>
      <c r="AO106" s="52"/>
      <c r="AP106" s="52"/>
      <c r="AQ106" s="52"/>
      <c r="AR106" s="53">
        <f t="shared" si="368"/>
        <v>0</v>
      </c>
      <c r="AS106" s="54"/>
      <c r="AT106" s="52"/>
      <c r="AU106" s="53">
        <f t="shared" si="369"/>
        <v>0</v>
      </c>
      <c r="AV106" s="54"/>
      <c r="AW106" s="52"/>
      <c r="AX106" s="52"/>
      <c r="AY106" s="52"/>
      <c r="AZ106" s="55"/>
      <c r="BA106" s="56"/>
      <c r="BB106" s="56"/>
      <c r="BC106" s="57"/>
    </row>
    <row r="107" spans="1:55" ht="17.25" hidden="1" customHeight="1" x14ac:dyDescent="0.2">
      <c r="A107" s="879"/>
      <c r="B107" s="881"/>
      <c r="C107" s="884"/>
      <c r="D107" s="887"/>
      <c r="E107" s="891"/>
      <c r="F107" s="893"/>
      <c r="G107" s="896"/>
      <c r="H107" s="899"/>
      <c r="I107" s="904"/>
      <c r="J107" s="905"/>
      <c r="K107" s="911"/>
      <c r="L107" s="915"/>
      <c r="M107" s="175"/>
      <c r="N107" s="176"/>
      <c r="O107" s="177"/>
      <c r="P107" s="46"/>
      <c r="Q107" s="47"/>
      <c r="R107" s="918"/>
      <c r="S107" s="48"/>
      <c r="T107" s="876"/>
      <c r="U107" s="49"/>
      <c r="V107" s="876"/>
      <c r="W107" s="49"/>
      <c r="X107" s="876"/>
      <c r="Y107" s="49"/>
      <c r="Z107" s="876"/>
      <c r="AA107" s="49"/>
      <c r="AB107" s="876"/>
      <c r="AC107" s="49"/>
      <c r="AD107" s="876"/>
      <c r="AE107" s="49"/>
      <c r="AF107" s="876"/>
      <c r="AG107" s="50"/>
      <c r="AH107" s="873"/>
      <c r="AI107" s="873"/>
      <c r="AJ107" s="909"/>
      <c r="AK107" s="104">
        <f t="shared" si="367"/>
        <v>0</v>
      </c>
      <c r="AL107" s="51"/>
      <c r="AM107" s="52"/>
      <c r="AN107" s="52"/>
      <c r="AO107" s="52"/>
      <c r="AP107" s="52"/>
      <c r="AQ107" s="52"/>
      <c r="AR107" s="53">
        <f t="shared" si="368"/>
        <v>0</v>
      </c>
      <c r="AS107" s="54"/>
      <c r="AT107" s="52"/>
      <c r="AU107" s="53">
        <f t="shared" si="369"/>
        <v>0</v>
      </c>
      <c r="AV107" s="54"/>
      <c r="AW107" s="52"/>
      <c r="AX107" s="52"/>
      <c r="AY107" s="52"/>
      <c r="AZ107" s="55"/>
      <c r="BA107" s="56"/>
      <c r="BB107" s="56"/>
      <c r="BC107" s="57"/>
    </row>
    <row r="108" spans="1:55" ht="17.25" hidden="1" customHeight="1" x14ac:dyDescent="0.2">
      <c r="A108" s="879"/>
      <c r="B108" s="881"/>
      <c r="C108" s="884"/>
      <c r="D108" s="887"/>
      <c r="E108" s="891"/>
      <c r="F108" s="893"/>
      <c r="G108" s="896"/>
      <c r="H108" s="899"/>
      <c r="I108" s="904"/>
      <c r="J108" s="905"/>
      <c r="K108" s="911"/>
      <c r="L108" s="915"/>
      <c r="M108" s="175"/>
      <c r="N108" s="176"/>
      <c r="O108" s="177"/>
      <c r="P108" s="46"/>
      <c r="Q108" s="47"/>
      <c r="R108" s="918"/>
      <c r="S108" s="48"/>
      <c r="T108" s="876"/>
      <c r="U108" s="49"/>
      <c r="V108" s="876"/>
      <c r="W108" s="49"/>
      <c r="X108" s="876"/>
      <c r="Y108" s="49"/>
      <c r="Z108" s="876"/>
      <c r="AA108" s="49"/>
      <c r="AB108" s="876"/>
      <c r="AC108" s="49"/>
      <c r="AD108" s="876"/>
      <c r="AE108" s="49"/>
      <c r="AF108" s="876"/>
      <c r="AG108" s="50"/>
      <c r="AH108" s="873"/>
      <c r="AI108" s="873"/>
      <c r="AJ108" s="909"/>
      <c r="AK108" s="104">
        <f t="shared" si="367"/>
        <v>0</v>
      </c>
      <c r="AL108" s="51"/>
      <c r="AM108" s="52"/>
      <c r="AN108" s="52"/>
      <c r="AO108" s="52"/>
      <c r="AP108" s="52"/>
      <c r="AQ108" s="52"/>
      <c r="AR108" s="53">
        <f t="shared" si="368"/>
        <v>0</v>
      </c>
      <c r="AS108" s="54"/>
      <c r="AT108" s="52"/>
      <c r="AU108" s="53">
        <f t="shared" si="369"/>
        <v>0</v>
      </c>
      <c r="AV108" s="54"/>
      <c r="AW108" s="52"/>
      <c r="AX108" s="52"/>
      <c r="AY108" s="52"/>
      <c r="AZ108" s="55"/>
      <c r="BA108" s="56"/>
      <c r="BB108" s="56"/>
      <c r="BC108" s="57"/>
    </row>
    <row r="109" spans="1:55" ht="17.25" hidden="1" customHeight="1" x14ac:dyDescent="0.2">
      <c r="A109" s="879"/>
      <c r="B109" s="881"/>
      <c r="C109" s="884"/>
      <c r="D109" s="887"/>
      <c r="E109" s="891"/>
      <c r="F109" s="893"/>
      <c r="G109" s="896"/>
      <c r="H109" s="899"/>
      <c r="I109" s="904"/>
      <c r="J109" s="905"/>
      <c r="K109" s="911"/>
      <c r="L109" s="915"/>
      <c r="M109" s="175"/>
      <c r="N109" s="176"/>
      <c r="O109" s="177"/>
      <c r="P109" s="46"/>
      <c r="Q109" s="47"/>
      <c r="R109" s="918"/>
      <c r="S109" s="48"/>
      <c r="T109" s="876"/>
      <c r="U109" s="49"/>
      <c r="V109" s="876"/>
      <c r="W109" s="49"/>
      <c r="X109" s="876"/>
      <c r="Y109" s="49"/>
      <c r="Z109" s="876"/>
      <c r="AA109" s="49"/>
      <c r="AB109" s="876"/>
      <c r="AC109" s="49"/>
      <c r="AD109" s="876"/>
      <c r="AE109" s="49"/>
      <c r="AF109" s="876"/>
      <c r="AG109" s="50"/>
      <c r="AH109" s="873"/>
      <c r="AI109" s="873"/>
      <c r="AJ109" s="909"/>
      <c r="AK109" s="104">
        <f t="shared" si="367"/>
        <v>0</v>
      </c>
      <c r="AL109" s="51"/>
      <c r="AM109" s="52"/>
      <c r="AN109" s="52"/>
      <c r="AO109" s="52"/>
      <c r="AP109" s="52"/>
      <c r="AQ109" s="52"/>
      <c r="AR109" s="53">
        <f t="shared" si="368"/>
        <v>0</v>
      </c>
      <c r="AS109" s="54"/>
      <c r="AT109" s="52"/>
      <c r="AU109" s="53">
        <f t="shared" si="369"/>
        <v>0</v>
      </c>
      <c r="AV109" s="54"/>
      <c r="AW109" s="52"/>
      <c r="AX109" s="52"/>
      <c r="AY109" s="52"/>
      <c r="AZ109" s="55"/>
      <c r="BA109" s="56"/>
      <c r="BB109" s="56"/>
      <c r="BC109" s="57"/>
    </row>
    <row r="110" spans="1:55" ht="17.25" hidden="1" customHeight="1" x14ac:dyDescent="0.2">
      <c r="A110" s="879"/>
      <c r="B110" s="882"/>
      <c r="C110" s="885"/>
      <c r="D110" s="888"/>
      <c r="E110" s="891"/>
      <c r="F110" s="894"/>
      <c r="G110" s="897"/>
      <c r="H110" s="900"/>
      <c r="I110" s="904"/>
      <c r="J110" s="905"/>
      <c r="K110" s="912"/>
      <c r="L110" s="915"/>
      <c r="M110" s="178"/>
      <c r="N110" s="179"/>
      <c r="O110" s="180"/>
      <c r="P110" s="107"/>
      <c r="Q110" s="108"/>
      <c r="R110" s="918"/>
      <c r="S110" s="109"/>
      <c r="T110" s="876"/>
      <c r="U110" s="110"/>
      <c r="V110" s="876"/>
      <c r="W110" s="110"/>
      <c r="X110" s="876"/>
      <c r="Y110" s="110"/>
      <c r="Z110" s="876"/>
      <c r="AA110" s="110"/>
      <c r="AB110" s="876"/>
      <c r="AC110" s="110"/>
      <c r="AD110" s="876"/>
      <c r="AE110" s="110"/>
      <c r="AF110" s="876"/>
      <c r="AG110" s="111"/>
      <c r="AH110" s="873"/>
      <c r="AI110" s="873"/>
      <c r="AJ110" s="910"/>
      <c r="AK110" s="104">
        <f t="shared" si="367"/>
        <v>0</v>
      </c>
      <c r="AL110" s="112"/>
      <c r="AM110" s="113"/>
      <c r="AN110" s="113"/>
      <c r="AO110" s="113"/>
      <c r="AP110" s="113"/>
      <c r="AQ110" s="113"/>
      <c r="AR110" s="53">
        <f t="shared" si="368"/>
        <v>0</v>
      </c>
      <c r="AS110" s="114"/>
      <c r="AT110" s="113"/>
      <c r="AU110" s="53">
        <f>SUM(AS110:AT110)</f>
        <v>0</v>
      </c>
      <c r="AV110" s="114"/>
      <c r="AW110" s="113"/>
      <c r="AX110" s="113"/>
      <c r="AY110" s="113"/>
      <c r="AZ110" s="115"/>
      <c r="BA110" s="116"/>
      <c r="BB110" s="116"/>
      <c r="BC110" s="117"/>
    </row>
    <row r="111" spans="1:55" ht="9.9499999999999993" hidden="1" customHeight="1" thickBot="1" x14ac:dyDescent="0.25">
      <c r="A111" s="880"/>
      <c r="B111" s="883"/>
      <c r="C111" s="886"/>
      <c r="D111" s="889"/>
      <c r="E111" s="892"/>
      <c r="F111" s="895"/>
      <c r="G111" s="898"/>
      <c r="H111" s="901"/>
      <c r="I111" s="906"/>
      <c r="J111" s="907"/>
      <c r="K111" s="913"/>
      <c r="L111" s="916"/>
      <c r="M111" s="181"/>
      <c r="N111" s="182"/>
      <c r="O111" s="183"/>
      <c r="P111" s="118"/>
      <c r="Q111" s="118"/>
      <c r="R111" s="919"/>
      <c r="S111" s="184"/>
      <c r="T111" s="877"/>
      <c r="U111" s="185"/>
      <c r="V111" s="877"/>
      <c r="W111" s="185"/>
      <c r="X111" s="877"/>
      <c r="Y111" s="185"/>
      <c r="Z111" s="877"/>
      <c r="AA111" s="185"/>
      <c r="AB111" s="877"/>
      <c r="AC111" s="185"/>
      <c r="AD111" s="877"/>
      <c r="AE111" s="185"/>
      <c r="AF111" s="877"/>
      <c r="AG111" s="186"/>
      <c r="AH111" s="874"/>
      <c r="AI111" s="874"/>
      <c r="AJ111" s="119"/>
      <c r="AK111" s="120"/>
      <c r="AL111" s="187"/>
      <c r="AM111" s="188"/>
      <c r="AN111" s="188"/>
      <c r="AO111" s="188"/>
      <c r="AP111" s="188"/>
      <c r="AQ111" s="188"/>
      <c r="AR111" s="121"/>
      <c r="AS111" s="189"/>
      <c r="AT111" s="188"/>
      <c r="AU111" s="121"/>
      <c r="AV111" s="189"/>
      <c r="AW111" s="188"/>
      <c r="AX111" s="188"/>
      <c r="AY111" s="188"/>
      <c r="AZ111" s="190"/>
      <c r="BA111" s="191"/>
      <c r="BB111" s="191"/>
      <c r="BC111" s="192"/>
    </row>
    <row r="112" spans="1:55" ht="6" hidden="1" customHeight="1" x14ac:dyDescent="0.2">
      <c r="A112" s="157"/>
      <c r="B112" s="193"/>
      <c r="C112" s="193"/>
      <c r="D112" s="193"/>
      <c r="E112" s="193"/>
      <c r="F112" s="193"/>
      <c r="G112" s="193"/>
      <c r="H112" s="193"/>
      <c r="I112" s="920"/>
      <c r="J112" s="920"/>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3"/>
      <c r="AG112" s="193"/>
      <c r="AH112" s="193"/>
      <c r="AI112" s="193"/>
      <c r="AJ112" s="193"/>
      <c r="AK112" s="194"/>
      <c r="AL112" s="194"/>
      <c r="AM112" s="194"/>
      <c r="AN112" s="194"/>
      <c r="AO112" s="194"/>
      <c r="AP112" s="194"/>
      <c r="AQ112" s="195"/>
      <c r="AR112" s="194"/>
      <c r="AS112" s="194"/>
      <c r="AT112" s="194"/>
      <c r="AU112" s="194"/>
      <c r="AV112" s="194"/>
      <c r="AW112" s="194"/>
      <c r="AX112" s="194"/>
      <c r="AY112" s="194"/>
      <c r="AZ112" s="194"/>
      <c r="BA112" s="194"/>
      <c r="BB112" s="194"/>
      <c r="BC112" s="157"/>
    </row>
    <row r="113" spans="1:55" ht="72" hidden="1" customHeight="1" x14ac:dyDescent="0.2">
      <c r="A113" s="878">
        <v>12</v>
      </c>
      <c r="B113" s="162" t="s">
        <v>1705</v>
      </c>
      <c r="C113" s="163" t="s">
        <v>1706</v>
      </c>
      <c r="D113" s="164" t="s">
        <v>21</v>
      </c>
      <c r="E113" s="164" t="s">
        <v>1894</v>
      </c>
      <c r="F113" s="163" t="s">
        <v>1707</v>
      </c>
      <c r="G113" s="165" t="s">
        <v>1679</v>
      </c>
      <c r="H113" s="165" t="s">
        <v>1680</v>
      </c>
      <c r="I113" s="166" t="s">
        <v>1910</v>
      </c>
      <c r="J113" s="167">
        <f>+$N$3</f>
        <v>2018</v>
      </c>
      <c r="K113" s="165" t="s">
        <v>1927</v>
      </c>
      <c r="L113" s="166" t="s">
        <v>1928</v>
      </c>
      <c r="M113" s="163" t="s">
        <v>1708</v>
      </c>
      <c r="N113" s="163" t="s">
        <v>1709</v>
      </c>
      <c r="O113" s="163" t="s">
        <v>1710</v>
      </c>
      <c r="P113" s="163" t="s">
        <v>1711</v>
      </c>
      <c r="Q113" s="163" t="s">
        <v>1712</v>
      </c>
      <c r="R113" s="168">
        <f t="shared" ref="R113" si="370">SUM(R114:R120)</f>
        <v>0</v>
      </c>
      <c r="S113" s="169">
        <f t="shared" ref="S113" si="371">SUM(S114:S120)</f>
        <v>0</v>
      </c>
      <c r="T113" s="170">
        <f t="shared" ref="T113" si="372">SUM(T114:T120)</f>
        <v>0</v>
      </c>
      <c r="U113" s="171">
        <f t="shared" ref="U113" si="373">SUM(U114:U120)</f>
        <v>0</v>
      </c>
      <c r="V113" s="170">
        <f t="shared" ref="V113" si="374">SUM(V114:V120)</f>
        <v>0</v>
      </c>
      <c r="W113" s="171">
        <f t="shared" ref="W113" si="375">SUM(W114:W120)</f>
        <v>0</v>
      </c>
      <c r="X113" s="170">
        <f t="shared" ref="X113" si="376">SUM(X114:X120)</f>
        <v>0</v>
      </c>
      <c r="Y113" s="171">
        <f t="shared" ref="Y113" si="377">SUM(Y114:Y120)</f>
        <v>0</v>
      </c>
      <c r="Z113" s="170">
        <f t="shared" ref="Z113" si="378">SUM(Z114:Z120)</f>
        <v>0</v>
      </c>
      <c r="AA113" s="171">
        <f t="shared" ref="AA113" si="379">SUM(AA114:AA120)</f>
        <v>0</v>
      </c>
      <c r="AB113" s="170">
        <f t="shared" ref="AB113" si="380">SUM(AB114:AB120)</f>
        <v>0</v>
      </c>
      <c r="AC113" s="171">
        <f t="shared" ref="AC113" si="381">SUM(AC114:AC120)</f>
        <v>0</v>
      </c>
      <c r="AD113" s="170">
        <f t="shared" ref="AD113" si="382">SUM(AD114:AD120)</f>
        <v>0</v>
      </c>
      <c r="AE113" s="171">
        <f t="shared" ref="AE113" si="383">SUM(AE114:AE120)</f>
        <v>0</v>
      </c>
      <c r="AF113" s="170">
        <f t="shared" ref="AF113" si="384">SUM(AF114:AF120)</f>
        <v>0</v>
      </c>
      <c r="AG113" s="172">
        <f t="shared" ref="AG113" si="385">SUM(AG114:AG120)</f>
        <v>0</v>
      </c>
      <c r="AH113" s="871"/>
      <c r="AI113" s="871"/>
      <c r="AJ113" s="173">
        <f t="shared" ref="AJ113" si="386">SUM(AJ114:AJ120)</f>
        <v>0</v>
      </c>
      <c r="AK113" s="174">
        <f t="shared" ref="AK113" si="387">SUM(AK114:AK120)</f>
        <v>0</v>
      </c>
      <c r="AL113" s="41">
        <f t="shared" ref="AL113" si="388">SUM(AL114:AL120)</f>
        <v>0</v>
      </c>
      <c r="AM113" s="42">
        <f t="shared" ref="AM113" si="389">SUM(AM114:AM120)</f>
        <v>0</v>
      </c>
      <c r="AN113" s="42">
        <f t="shared" ref="AN113" si="390">SUM(AN114:AN120)</f>
        <v>0</v>
      </c>
      <c r="AO113" s="42">
        <f t="shared" ref="AO113" si="391">SUM(AO114:AO120)</f>
        <v>0</v>
      </c>
      <c r="AP113" s="42">
        <f t="shared" ref="AP113" si="392">SUM(AP114:AP120)</f>
        <v>0</v>
      </c>
      <c r="AQ113" s="42">
        <f t="shared" ref="AQ113" si="393">SUM(AQ114:AQ120)</f>
        <v>0</v>
      </c>
      <c r="AR113" s="43">
        <f t="shared" ref="AR113" si="394">SUM(AR114:AR120)</f>
        <v>0</v>
      </c>
      <c r="AS113" s="105">
        <f t="shared" ref="AS113" si="395">SUM(AS114:AS120)</f>
        <v>0</v>
      </c>
      <c r="AT113" s="42">
        <f t="shared" ref="AT113" si="396">SUM(AT114:AT120)</f>
        <v>0</v>
      </c>
      <c r="AU113" s="43">
        <f t="shared" ref="AU113" si="397">SUM(AU114:AU120)</f>
        <v>0</v>
      </c>
      <c r="AV113" s="105">
        <f t="shared" ref="AV113" si="398">SUM(AV114:AV120)</f>
        <v>0</v>
      </c>
      <c r="AW113" s="42">
        <f t="shared" ref="AW113" si="399">SUM(AW114:AW120)</f>
        <v>0</v>
      </c>
      <c r="AX113" s="42">
        <f t="shared" ref="AX113" si="400">SUM(AX114:AX120)</f>
        <v>0</v>
      </c>
      <c r="AY113" s="42">
        <f t="shared" ref="AY113" si="401">SUM(AY114:AY120)</f>
        <v>0</v>
      </c>
      <c r="AZ113" s="106">
        <f t="shared" ref="AZ113" si="402">SUM(AZ114:AZ120)</f>
        <v>0</v>
      </c>
      <c r="BA113" s="44" t="s">
        <v>1685</v>
      </c>
      <c r="BB113" s="44" t="s">
        <v>1686</v>
      </c>
      <c r="BC113" s="45" t="s">
        <v>1687</v>
      </c>
    </row>
    <row r="114" spans="1:55" ht="17.25" hidden="1" customHeight="1" x14ac:dyDescent="0.2">
      <c r="A114" s="879"/>
      <c r="B114" s="881" t="str">
        <f>VLOOKUP($D$9,'PROYECTOS REGISTRADOS'!$A$2:$D$82,4,0)</f>
        <v>Implementación de las estrategias del Plan Decenal de Salud Pública del Municipio de Tocancipá, Cundinamarca, Centro Oriente</v>
      </c>
      <c r="C114" s="884" t="str">
        <f>VLOOKUP($D$9,'PROYECTOS REGISTRADOS'!$A$2:$D$82,3,0)</f>
        <v>2016-25817-0042</v>
      </c>
      <c r="D114" s="887"/>
      <c r="E114" s="890" t="str">
        <f>IF(D114=0,"0-0",(VLOOKUP(D114,'CONSOLIDADO PLAN DESARROLLO'!$EL$9:$ET$304,2,0)))</f>
        <v>0-0</v>
      </c>
      <c r="F114" s="893" t="str">
        <f>IF(D114=0,"0-0",(VLOOKUP(D114,'CONSOLIDADO PLAN DESARROLLO'!$EL$9:$ET$304,3,0)))</f>
        <v>0-0</v>
      </c>
      <c r="G114" s="896" t="str">
        <f>IF(D114=0,"0-0",(VLOOKUP(D114,'CONSOLIDADO PLAN DESARROLLO'!$EL$9:$ET$304,4,0)))</f>
        <v>0-0</v>
      </c>
      <c r="H114" s="899" t="str">
        <f>IF(D114=0,"0-0",(VLOOKUP(D114,'CONSOLIDADO PLAN DESARROLLO'!$EL$9:$ET$304,5,0)))</f>
        <v>0-0</v>
      </c>
      <c r="I114" s="902" t="str">
        <f>IF(D114=0,"0-0",(VLOOKUP(D114,'CONSOLIDADO PLAN DESARROLLO'!$EL$9:$ET$304,$R$3,0)))</f>
        <v>0-0</v>
      </c>
      <c r="J114" s="903"/>
      <c r="K114" s="911"/>
      <c r="L114" s="914"/>
      <c r="M114" s="175"/>
      <c r="N114" s="176"/>
      <c r="O114" s="177"/>
      <c r="P114" s="46"/>
      <c r="Q114" s="47"/>
      <c r="R114" s="917"/>
      <c r="S114" s="48"/>
      <c r="T114" s="875"/>
      <c r="U114" s="49"/>
      <c r="V114" s="875"/>
      <c r="W114" s="49"/>
      <c r="X114" s="875"/>
      <c r="Y114" s="49"/>
      <c r="Z114" s="875"/>
      <c r="AA114" s="49"/>
      <c r="AB114" s="875"/>
      <c r="AC114" s="49"/>
      <c r="AD114" s="875"/>
      <c r="AE114" s="49"/>
      <c r="AF114" s="875"/>
      <c r="AG114" s="50"/>
      <c r="AH114" s="872"/>
      <c r="AI114" s="872"/>
      <c r="AJ114" s="908">
        <f>+R114+T114+V114+X114+Z114+AB114+AD114+AF114</f>
        <v>0</v>
      </c>
      <c r="AK114" s="104">
        <f t="shared" ref="AK114:AK119" si="403">AC114+AE114+AG114+S114+U114+W114+Y114+AA114</f>
        <v>0</v>
      </c>
      <c r="AL114" s="51"/>
      <c r="AM114" s="52"/>
      <c r="AN114" s="52"/>
      <c r="AO114" s="52"/>
      <c r="AP114" s="52"/>
      <c r="AQ114" s="52"/>
      <c r="AR114" s="53">
        <f t="shared" ref="AR114:AR119" si="404">SUM(AL114:AQ114)</f>
        <v>0</v>
      </c>
      <c r="AS114" s="54"/>
      <c r="AT114" s="52"/>
      <c r="AU114" s="53">
        <f t="shared" ref="AU114:AU118" si="405">SUM(AS114:AT114)</f>
        <v>0</v>
      </c>
      <c r="AV114" s="54"/>
      <c r="AW114" s="52"/>
      <c r="AX114" s="52"/>
      <c r="AY114" s="52"/>
      <c r="AZ114" s="55"/>
      <c r="BA114" s="56"/>
      <c r="BB114" s="56"/>
      <c r="BC114" s="57"/>
    </row>
    <row r="115" spans="1:55" ht="17.25" hidden="1" customHeight="1" x14ac:dyDescent="0.2">
      <c r="A115" s="879"/>
      <c r="B115" s="881"/>
      <c r="C115" s="884"/>
      <c r="D115" s="887"/>
      <c r="E115" s="891"/>
      <c r="F115" s="893"/>
      <c r="G115" s="896"/>
      <c r="H115" s="899"/>
      <c r="I115" s="904"/>
      <c r="J115" s="905"/>
      <c r="K115" s="911"/>
      <c r="L115" s="915"/>
      <c r="M115" s="175"/>
      <c r="N115" s="176"/>
      <c r="O115" s="177"/>
      <c r="P115" s="46"/>
      <c r="Q115" s="47"/>
      <c r="R115" s="918"/>
      <c r="S115" s="48"/>
      <c r="T115" s="876"/>
      <c r="U115" s="49"/>
      <c r="V115" s="876"/>
      <c r="W115" s="49"/>
      <c r="X115" s="876"/>
      <c r="Y115" s="49"/>
      <c r="Z115" s="876"/>
      <c r="AA115" s="49"/>
      <c r="AB115" s="876"/>
      <c r="AC115" s="49"/>
      <c r="AD115" s="876"/>
      <c r="AE115" s="49"/>
      <c r="AF115" s="876"/>
      <c r="AG115" s="50"/>
      <c r="AH115" s="873"/>
      <c r="AI115" s="873"/>
      <c r="AJ115" s="909"/>
      <c r="AK115" s="104">
        <f t="shared" si="403"/>
        <v>0</v>
      </c>
      <c r="AL115" s="51"/>
      <c r="AM115" s="52"/>
      <c r="AN115" s="52"/>
      <c r="AO115" s="52"/>
      <c r="AP115" s="52"/>
      <c r="AQ115" s="52"/>
      <c r="AR115" s="53">
        <f t="shared" si="404"/>
        <v>0</v>
      </c>
      <c r="AS115" s="54"/>
      <c r="AT115" s="52"/>
      <c r="AU115" s="53">
        <f t="shared" si="405"/>
        <v>0</v>
      </c>
      <c r="AV115" s="54"/>
      <c r="AW115" s="52"/>
      <c r="AX115" s="52"/>
      <c r="AY115" s="52"/>
      <c r="AZ115" s="55"/>
      <c r="BA115" s="56"/>
      <c r="BB115" s="56"/>
      <c r="BC115" s="57"/>
    </row>
    <row r="116" spans="1:55" ht="17.25" hidden="1" customHeight="1" x14ac:dyDescent="0.2">
      <c r="A116" s="879"/>
      <c r="B116" s="881"/>
      <c r="C116" s="884"/>
      <c r="D116" s="887"/>
      <c r="E116" s="891"/>
      <c r="F116" s="893"/>
      <c r="G116" s="896"/>
      <c r="H116" s="899"/>
      <c r="I116" s="904"/>
      <c r="J116" s="905"/>
      <c r="K116" s="911"/>
      <c r="L116" s="915"/>
      <c r="M116" s="175"/>
      <c r="N116" s="176"/>
      <c r="O116" s="177"/>
      <c r="P116" s="46"/>
      <c r="Q116" s="47"/>
      <c r="R116" s="918"/>
      <c r="S116" s="48"/>
      <c r="T116" s="876"/>
      <c r="U116" s="49"/>
      <c r="V116" s="876"/>
      <c r="W116" s="49"/>
      <c r="X116" s="876"/>
      <c r="Y116" s="49"/>
      <c r="Z116" s="876"/>
      <c r="AA116" s="49"/>
      <c r="AB116" s="876"/>
      <c r="AC116" s="49"/>
      <c r="AD116" s="876"/>
      <c r="AE116" s="49"/>
      <c r="AF116" s="876"/>
      <c r="AG116" s="50"/>
      <c r="AH116" s="873"/>
      <c r="AI116" s="873"/>
      <c r="AJ116" s="909"/>
      <c r="AK116" s="104">
        <f t="shared" si="403"/>
        <v>0</v>
      </c>
      <c r="AL116" s="51"/>
      <c r="AM116" s="52"/>
      <c r="AN116" s="52"/>
      <c r="AO116" s="52"/>
      <c r="AP116" s="52"/>
      <c r="AQ116" s="52"/>
      <c r="AR116" s="53">
        <f t="shared" si="404"/>
        <v>0</v>
      </c>
      <c r="AS116" s="54"/>
      <c r="AT116" s="52"/>
      <c r="AU116" s="53">
        <f t="shared" si="405"/>
        <v>0</v>
      </c>
      <c r="AV116" s="54"/>
      <c r="AW116" s="52"/>
      <c r="AX116" s="52"/>
      <c r="AY116" s="52"/>
      <c r="AZ116" s="55"/>
      <c r="BA116" s="56"/>
      <c r="BB116" s="56"/>
      <c r="BC116" s="57"/>
    </row>
    <row r="117" spans="1:55" ht="17.25" hidden="1" customHeight="1" x14ac:dyDescent="0.2">
      <c r="A117" s="879"/>
      <c r="B117" s="881"/>
      <c r="C117" s="884"/>
      <c r="D117" s="887"/>
      <c r="E117" s="891"/>
      <c r="F117" s="893"/>
      <c r="G117" s="896"/>
      <c r="H117" s="899"/>
      <c r="I117" s="904"/>
      <c r="J117" s="905"/>
      <c r="K117" s="911"/>
      <c r="L117" s="915"/>
      <c r="M117" s="175"/>
      <c r="N117" s="176"/>
      <c r="O117" s="177"/>
      <c r="P117" s="46"/>
      <c r="Q117" s="47"/>
      <c r="R117" s="918"/>
      <c r="S117" s="48"/>
      <c r="T117" s="876"/>
      <c r="U117" s="49"/>
      <c r="V117" s="876"/>
      <c r="W117" s="49"/>
      <c r="X117" s="876"/>
      <c r="Y117" s="49"/>
      <c r="Z117" s="876"/>
      <c r="AA117" s="49"/>
      <c r="AB117" s="876"/>
      <c r="AC117" s="49"/>
      <c r="AD117" s="876"/>
      <c r="AE117" s="49"/>
      <c r="AF117" s="876"/>
      <c r="AG117" s="50"/>
      <c r="AH117" s="873"/>
      <c r="AI117" s="873"/>
      <c r="AJ117" s="909"/>
      <c r="AK117" s="104">
        <f t="shared" si="403"/>
        <v>0</v>
      </c>
      <c r="AL117" s="51"/>
      <c r="AM117" s="52"/>
      <c r="AN117" s="52"/>
      <c r="AO117" s="52"/>
      <c r="AP117" s="52"/>
      <c r="AQ117" s="52"/>
      <c r="AR117" s="53">
        <f t="shared" si="404"/>
        <v>0</v>
      </c>
      <c r="AS117" s="54"/>
      <c r="AT117" s="52"/>
      <c r="AU117" s="53">
        <f t="shared" si="405"/>
        <v>0</v>
      </c>
      <c r="AV117" s="54"/>
      <c r="AW117" s="52"/>
      <c r="AX117" s="52"/>
      <c r="AY117" s="52"/>
      <c r="AZ117" s="55"/>
      <c r="BA117" s="56"/>
      <c r="BB117" s="56"/>
      <c r="BC117" s="57"/>
    </row>
    <row r="118" spans="1:55" ht="17.25" hidden="1" customHeight="1" x14ac:dyDescent="0.2">
      <c r="A118" s="879"/>
      <c r="B118" s="881"/>
      <c r="C118" s="884"/>
      <c r="D118" s="887"/>
      <c r="E118" s="891"/>
      <c r="F118" s="893"/>
      <c r="G118" s="896"/>
      <c r="H118" s="899"/>
      <c r="I118" s="904"/>
      <c r="J118" s="905"/>
      <c r="K118" s="911"/>
      <c r="L118" s="915"/>
      <c r="M118" s="175"/>
      <c r="N118" s="176"/>
      <c r="O118" s="177"/>
      <c r="P118" s="46"/>
      <c r="Q118" s="47"/>
      <c r="R118" s="918"/>
      <c r="S118" s="48"/>
      <c r="T118" s="876"/>
      <c r="U118" s="49"/>
      <c r="V118" s="876"/>
      <c r="W118" s="49"/>
      <c r="X118" s="876"/>
      <c r="Y118" s="49"/>
      <c r="Z118" s="876"/>
      <c r="AA118" s="49"/>
      <c r="AB118" s="876"/>
      <c r="AC118" s="49"/>
      <c r="AD118" s="876"/>
      <c r="AE118" s="49"/>
      <c r="AF118" s="876"/>
      <c r="AG118" s="50"/>
      <c r="AH118" s="873"/>
      <c r="AI118" s="873"/>
      <c r="AJ118" s="909"/>
      <c r="AK118" s="104">
        <f t="shared" si="403"/>
        <v>0</v>
      </c>
      <c r="AL118" s="51"/>
      <c r="AM118" s="52"/>
      <c r="AN118" s="52"/>
      <c r="AO118" s="52"/>
      <c r="AP118" s="52"/>
      <c r="AQ118" s="52"/>
      <c r="AR118" s="53">
        <f t="shared" si="404"/>
        <v>0</v>
      </c>
      <c r="AS118" s="54"/>
      <c r="AT118" s="52"/>
      <c r="AU118" s="53">
        <f t="shared" si="405"/>
        <v>0</v>
      </c>
      <c r="AV118" s="54"/>
      <c r="AW118" s="52"/>
      <c r="AX118" s="52"/>
      <c r="AY118" s="52"/>
      <c r="AZ118" s="55"/>
      <c r="BA118" s="56"/>
      <c r="BB118" s="56"/>
      <c r="BC118" s="57"/>
    </row>
    <row r="119" spans="1:55" ht="17.25" hidden="1" customHeight="1" x14ac:dyDescent="0.2">
      <c r="A119" s="879"/>
      <c r="B119" s="882"/>
      <c r="C119" s="885"/>
      <c r="D119" s="888"/>
      <c r="E119" s="891"/>
      <c r="F119" s="894"/>
      <c r="G119" s="897"/>
      <c r="H119" s="900"/>
      <c r="I119" s="904"/>
      <c r="J119" s="905"/>
      <c r="K119" s="912"/>
      <c r="L119" s="915"/>
      <c r="M119" s="178"/>
      <c r="N119" s="179"/>
      <c r="O119" s="180"/>
      <c r="P119" s="107"/>
      <c r="Q119" s="108"/>
      <c r="R119" s="918"/>
      <c r="S119" s="109"/>
      <c r="T119" s="876"/>
      <c r="U119" s="110"/>
      <c r="V119" s="876"/>
      <c r="W119" s="110"/>
      <c r="X119" s="876"/>
      <c r="Y119" s="110"/>
      <c r="Z119" s="876"/>
      <c r="AA119" s="110"/>
      <c r="AB119" s="876"/>
      <c r="AC119" s="110"/>
      <c r="AD119" s="876"/>
      <c r="AE119" s="110"/>
      <c r="AF119" s="876"/>
      <c r="AG119" s="111"/>
      <c r="AH119" s="873"/>
      <c r="AI119" s="873"/>
      <c r="AJ119" s="910"/>
      <c r="AK119" s="104">
        <f t="shared" si="403"/>
        <v>0</v>
      </c>
      <c r="AL119" s="112"/>
      <c r="AM119" s="113"/>
      <c r="AN119" s="113"/>
      <c r="AO119" s="113"/>
      <c r="AP119" s="113"/>
      <c r="AQ119" s="113"/>
      <c r="AR119" s="53">
        <f t="shared" si="404"/>
        <v>0</v>
      </c>
      <c r="AS119" s="114"/>
      <c r="AT119" s="113"/>
      <c r="AU119" s="53">
        <f>SUM(AS119:AT119)</f>
        <v>0</v>
      </c>
      <c r="AV119" s="114"/>
      <c r="AW119" s="113"/>
      <c r="AX119" s="113"/>
      <c r="AY119" s="113"/>
      <c r="AZ119" s="115"/>
      <c r="BA119" s="116"/>
      <c r="BB119" s="116"/>
      <c r="BC119" s="117"/>
    </row>
    <row r="120" spans="1:55" ht="9.9499999999999993" hidden="1" customHeight="1" thickBot="1" x14ac:dyDescent="0.25">
      <c r="A120" s="880"/>
      <c r="B120" s="883"/>
      <c r="C120" s="886"/>
      <c r="D120" s="889"/>
      <c r="E120" s="892"/>
      <c r="F120" s="895"/>
      <c r="G120" s="898"/>
      <c r="H120" s="901"/>
      <c r="I120" s="906"/>
      <c r="J120" s="907"/>
      <c r="K120" s="913"/>
      <c r="L120" s="916"/>
      <c r="M120" s="181"/>
      <c r="N120" s="182"/>
      <c r="O120" s="183"/>
      <c r="P120" s="118"/>
      <c r="Q120" s="118"/>
      <c r="R120" s="919"/>
      <c r="S120" s="184"/>
      <c r="T120" s="877"/>
      <c r="U120" s="185"/>
      <c r="V120" s="877"/>
      <c r="W120" s="185"/>
      <c r="X120" s="877"/>
      <c r="Y120" s="185"/>
      <c r="Z120" s="877"/>
      <c r="AA120" s="185"/>
      <c r="AB120" s="877"/>
      <c r="AC120" s="185"/>
      <c r="AD120" s="877"/>
      <c r="AE120" s="185"/>
      <c r="AF120" s="877"/>
      <c r="AG120" s="186"/>
      <c r="AH120" s="874"/>
      <c r="AI120" s="874"/>
      <c r="AJ120" s="119"/>
      <c r="AK120" s="120"/>
      <c r="AL120" s="187"/>
      <c r="AM120" s="188"/>
      <c r="AN120" s="188"/>
      <c r="AO120" s="188"/>
      <c r="AP120" s="188"/>
      <c r="AQ120" s="188"/>
      <c r="AR120" s="121"/>
      <c r="AS120" s="189"/>
      <c r="AT120" s="188"/>
      <c r="AU120" s="121"/>
      <c r="AV120" s="189"/>
      <c r="AW120" s="188"/>
      <c r="AX120" s="188"/>
      <c r="AY120" s="188"/>
      <c r="AZ120" s="190"/>
      <c r="BA120" s="191"/>
      <c r="BB120" s="191"/>
      <c r="BC120" s="192"/>
    </row>
    <row r="121" spans="1:55" ht="6" hidden="1" customHeight="1" x14ac:dyDescent="0.2">
      <c r="A121" s="157"/>
      <c r="B121" s="193"/>
      <c r="C121" s="193"/>
      <c r="D121" s="193"/>
      <c r="E121" s="193"/>
      <c r="F121" s="193"/>
      <c r="G121" s="193"/>
      <c r="H121" s="193"/>
      <c r="I121" s="920"/>
      <c r="J121" s="920"/>
      <c r="K121" s="193"/>
      <c r="L121" s="193"/>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3"/>
      <c r="AJ121" s="193"/>
      <c r="AK121" s="194"/>
      <c r="AL121" s="194"/>
      <c r="AM121" s="194"/>
      <c r="AN121" s="194"/>
      <c r="AO121" s="194"/>
      <c r="AP121" s="194"/>
      <c r="AQ121" s="195"/>
      <c r="AR121" s="194"/>
      <c r="AS121" s="194"/>
      <c r="AT121" s="194"/>
      <c r="AU121" s="194"/>
      <c r="AV121" s="194"/>
      <c r="AW121" s="194"/>
      <c r="AX121" s="194"/>
      <c r="AY121" s="194"/>
      <c r="AZ121" s="194"/>
      <c r="BA121" s="194"/>
      <c r="BB121" s="194"/>
      <c r="BC121" s="157"/>
    </row>
    <row r="122" spans="1:55" ht="72" hidden="1" customHeight="1" x14ac:dyDescent="0.2">
      <c r="A122" s="878">
        <v>13</v>
      </c>
      <c r="B122" s="162" t="s">
        <v>1705</v>
      </c>
      <c r="C122" s="163" t="s">
        <v>1706</v>
      </c>
      <c r="D122" s="164" t="s">
        <v>21</v>
      </c>
      <c r="E122" s="164" t="s">
        <v>1894</v>
      </c>
      <c r="F122" s="163" t="s">
        <v>1707</v>
      </c>
      <c r="G122" s="165" t="s">
        <v>1679</v>
      </c>
      <c r="H122" s="165" t="s">
        <v>1680</v>
      </c>
      <c r="I122" s="166" t="s">
        <v>1910</v>
      </c>
      <c r="J122" s="167">
        <f>+$N$3</f>
        <v>2018</v>
      </c>
      <c r="K122" s="165" t="s">
        <v>1927</v>
      </c>
      <c r="L122" s="166" t="s">
        <v>1928</v>
      </c>
      <c r="M122" s="163" t="s">
        <v>1708</v>
      </c>
      <c r="N122" s="163" t="s">
        <v>1709</v>
      </c>
      <c r="O122" s="163" t="s">
        <v>1710</v>
      </c>
      <c r="P122" s="163" t="s">
        <v>1711</v>
      </c>
      <c r="Q122" s="163" t="s">
        <v>1712</v>
      </c>
      <c r="R122" s="168">
        <f t="shared" ref="R122" si="406">SUM(R123:R129)</f>
        <v>0</v>
      </c>
      <c r="S122" s="169">
        <f t="shared" ref="S122" si="407">SUM(S123:S129)</f>
        <v>0</v>
      </c>
      <c r="T122" s="170">
        <f t="shared" ref="T122" si="408">SUM(T123:T129)</f>
        <v>0</v>
      </c>
      <c r="U122" s="171">
        <f t="shared" ref="U122" si="409">SUM(U123:U129)</f>
        <v>0</v>
      </c>
      <c r="V122" s="170">
        <f t="shared" ref="V122" si="410">SUM(V123:V129)</f>
        <v>0</v>
      </c>
      <c r="W122" s="171">
        <f t="shared" ref="W122" si="411">SUM(W123:W129)</f>
        <v>0</v>
      </c>
      <c r="X122" s="170">
        <f t="shared" ref="X122" si="412">SUM(X123:X129)</f>
        <v>0</v>
      </c>
      <c r="Y122" s="171">
        <f t="shared" ref="Y122" si="413">SUM(Y123:Y129)</f>
        <v>0</v>
      </c>
      <c r="Z122" s="170">
        <f t="shared" ref="Z122" si="414">SUM(Z123:Z129)</f>
        <v>0</v>
      </c>
      <c r="AA122" s="171">
        <f t="shared" ref="AA122" si="415">SUM(AA123:AA129)</f>
        <v>0</v>
      </c>
      <c r="AB122" s="170">
        <f t="shared" ref="AB122" si="416">SUM(AB123:AB129)</f>
        <v>0</v>
      </c>
      <c r="AC122" s="171">
        <f t="shared" ref="AC122" si="417">SUM(AC123:AC129)</f>
        <v>0</v>
      </c>
      <c r="AD122" s="170">
        <f t="shared" ref="AD122" si="418">SUM(AD123:AD129)</f>
        <v>0</v>
      </c>
      <c r="AE122" s="171">
        <f t="shared" ref="AE122" si="419">SUM(AE123:AE129)</f>
        <v>0</v>
      </c>
      <c r="AF122" s="170">
        <f t="shared" ref="AF122" si="420">SUM(AF123:AF129)</f>
        <v>0</v>
      </c>
      <c r="AG122" s="172">
        <f t="shared" ref="AG122" si="421">SUM(AG123:AG129)</f>
        <v>0</v>
      </c>
      <c r="AH122" s="871"/>
      <c r="AI122" s="871"/>
      <c r="AJ122" s="173">
        <f t="shared" ref="AJ122" si="422">SUM(AJ123:AJ129)</f>
        <v>0</v>
      </c>
      <c r="AK122" s="174">
        <f t="shared" ref="AK122" si="423">SUM(AK123:AK129)</f>
        <v>0</v>
      </c>
      <c r="AL122" s="41">
        <f t="shared" ref="AL122" si="424">SUM(AL123:AL129)</f>
        <v>0</v>
      </c>
      <c r="AM122" s="42">
        <f t="shared" ref="AM122" si="425">SUM(AM123:AM129)</f>
        <v>0</v>
      </c>
      <c r="AN122" s="42">
        <f t="shared" ref="AN122" si="426">SUM(AN123:AN129)</f>
        <v>0</v>
      </c>
      <c r="AO122" s="42">
        <f t="shared" ref="AO122" si="427">SUM(AO123:AO129)</f>
        <v>0</v>
      </c>
      <c r="AP122" s="42">
        <f t="shared" ref="AP122" si="428">SUM(AP123:AP129)</f>
        <v>0</v>
      </c>
      <c r="AQ122" s="42">
        <f t="shared" ref="AQ122" si="429">SUM(AQ123:AQ129)</f>
        <v>0</v>
      </c>
      <c r="AR122" s="43">
        <f t="shared" ref="AR122" si="430">SUM(AR123:AR129)</f>
        <v>0</v>
      </c>
      <c r="AS122" s="105">
        <f t="shared" ref="AS122" si="431">SUM(AS123:AS129)</f>
        <v>0</v>
      </c>
      <c r="AT122" s="42">
        <f t="shared" ref="AT122" si="432">SUM(AT123:AT129)</f>
        <v>0</v>
      </c>
      <c r="AU122" s="43">
        <f t="shared" ref="AU122" si="433">SUM(AU123:AU129)</f>
        <v>0</v>
      </c>
      <c r="AV122" s="105">
        <f t="shared" ref="AV122" si="434">SUM(AV123:AV129)</f>
        <v>0</v>
      </c>
      <c r="AW122" s="42">
        <f t="shared" ref="AW122" si="435">SUM(AW123:AW129)</f>
        <v>0</v>
      </c>
      <c r="AX122" s="42">
        <f t="shared" ref="AX122" si="436">SUM(AX123:AX129)</f>
        <v>0</v>
      </c>
      <c r="AY122" s="42">
        <f t="shared" ref="AY122" si="437">SUM(AY123:AY129)</f>
        <v>0</v>
      </c>
      <c r="AZ122" s="106">
        <f t="shared" ref="AZ122" si="438">SUM(AZ123:AZ129)</f>
        <v>0</v>
      </c>
      <c r="BA122" s="44" t="s">
        <v>1685</v>
      </c>
      <c r="BB122" s="44" t="s">
        <v>1686</v>
      </c>
      <c r="BC122" s="45" t="s">
        <v>1687</v>
      </c>
    </row>
    <row r="123" spans="1:55" ht="17.25" hidden="1" customHeight="1" x14ac:dyDescent="0.2">
      <c r="A123" s="879"/>
      <c r="B123" s="881" t="str">
        <f>VLOOKUP($D$9,'PROYECTOS REGISTRADOS'!$A$2:$D$82,4,0)</f>
        <v>Implementación de las estrategias del Plan Decenal de Salud Pública del Municipio de Tocancipá, Cundinamarca, Centro Oriente</v>
      </c>
      <c r="C123" s="884" t="str">
        <f>VLOOKUP($D$9,'PROYECTOS REGISTRADOS'!$A$2:$D$82,3,0)</f>
        <v>2016-25817-0042</v>
      </c>
      <c r="D123" s="887"/>
      <c r="E123" s="890" t="str">
        <f>IF(D123=0,"0-0",(VLOOKUP(D123,'CONSOLIDADO PLAN DESARROLLO'!$EL$9:$ET$304,2,0)))</f>
        <v>0-0</v>
      </c>
      <c r="F123" s="893" t="str">
        <f>IF(D123=0,"0-0",(VLOOKUP(D123,'CONSOLIDADO PLAN DESARROLLO'!$EL$9:$ET$304,3,0)))</f>
        <v>0-0</v>
      </c>
      <c r="G123" s="896" t="str">
        <f>IF(D123=0,"0-0",(VLOOKUP(D123,'CONSOLIDADO PLAN DESARROLLO'!$EL$9:$ET$304,4,0)))</f>
        <v>0-0</v>
      </c>
      <c r="H123" s="899" t="str">
        <f>IF(D123=0,"0-0",(VLOOKUP(D123,'CONSOLIDADO PLAN DESARROLLO'!$EL$9:$ET$304,5,0)))</f>
        <v>0-0</v>
      </c>
      <c r="I123" s="902" t="str">
        <f>IF(D123=0,"0-0",(VLOOKUP(D123,'CONSOLIDADO PLAN DESARROLLO'!$EL$9:$ET$304,$R$3,0)))</f>
        <v>0-0</v>
      </c>
      <c r="J123" s="903"/>
      <c r="K123" s="911"/>
      <c r="L123" s="914"/>
      <c r="M123" s="175"/>
      <c r="N123" s="176"/>
      <c r="O123" s="177"/>
      <c r="P123" s="46"/>
      <c r="Q123" s="47"/>
      <c r="R123" s="917"/>
      <c r="S123" s="48"/>
      <c r="T123" s="875"/>
      <c r="U123" s="49"/>
      <c r="V123" s="875"/>
      <c r="W123" s="49"/>
      <c r="X123" s="875"/>
      <c r="Y123" s="49"/>
      <c r="Z123" s="875"/>
      <c r="AA123" s="49"/>
      <c r="AB123" s="875"/>
      <c r="AC123" s="49"/>
      <c r="AD123" s="875"/>
      <c r="AE123" s="49"/>
      <c r="AF123" s="875"/>
      <c r="AG123" s="50"/>
      <c r="AH123" s="872"/>
      <c r="AI123" s="872"/>
      <c r="AJ123" s="908">
        <f>+R123+T123+V123+X123+Z123+AB123+AD123+AF123</f>
        <v>0</v>
      </c>
      <c r="AK123" s="104">
        <f t="shared" ref="AK123:AK128" si="439">AC123+AE123+AG123+S123+U123+W123+Y123+AA123</f>
        <v>0</v>
      </c>
      <c r="AL123" s="51"/>
      <c r="AM123" s="52"/>
      <c r="AN123" s="52"/>
      <c r="AO123" s="52"/>
      <c r="AP123" s="52"/>
      <c r="AQ123" s="52"/>
      <c r="AR123" s="53">
        <f t="shared" ref="AR123:AR128" si="440">SUM(AL123:AQ123)</f>
        <v>0</v>
      </c>
      <c r="AS123" s="54"/>
      <c r="AT123" s="52"/>
      <c r="AU123" s="53">
        <f t="shared" ref="AU123:AU127" si="441">SUM(AS123:AT123)</f>
        <v>0</v>
      </c>
      <c r="AV123" s="54"/>
      <c r="AW123" s="52"/>
      <c r="AX123" s="52"/>
      <c r="AY123" s="52"/>
      <c r="AZ123" s="55"/>
      <c r="BA123" s="56"/>
      <c r="BB123" s="56"/>
      <c r="BC123" s="57"/>
    </row>
    <row r="124" spans="1:55" ht="17.25" hidden="1" customHeight="1" x14ac:dyDescent="0.2">
      <c r="A124" s="879"/>
      <c r="B124" s="881"/>
      <c r="C124" s="884"/>
      <c r="D124" s="887"/>
      <c r="E124" s="891"/>
      <c r="F124" s="893"/>
      <c r="G124" s="896"/>
      <c r="H124" s="899"/>
      <c r="I124" s="904"/>
      <c r="J124" s="905"/>
      <c r="K124" s="911"/>
      <c r="L124" s="915"/>
      <c r="M124" s="175"/>
      <c r="N124" s="176"/>
      <c r="O124" s="177"/>
      <c r="P124" s="46"/>
      <c r="Q124" s="47"/>
      <c r="R124" s="918"/>
      <c r="S124" s="48"/>
      <c r="T124" s="876"/>
      <c r="U124" s="49"/>
      <c r="V124" s="876"/>
      <c r="W124" s="49"/>
      <c r="X124" s="876"/>
      <c r="Y124" s="49"/>
      <c r="Z124" s="876"/>
      <c r="AA124" s="49"/>
      <c r="AB124" s="876"/>
      <c r="AC124" s="49"/>
      <c r="AD124" s="876"/>
      <c r="AE124" s="49"/>
      <c r="AF124" s="876"/>
      <c r="AG124" s="50"/>
      <c r="AH124" s="873"/>
      <c r="AI124" s="873"/>
      <c r="AJ124" s="909"/>
      <c r="AK124" s="104">
        <f t="shared" si="439"/>
        <v>0</v>
      </c>
      <c r="AL124" s="51"/>
      <c r="AM124" s="52"/>
      <c r="AN124" s="52"/>
      <c r="AO124" s="52"/>
      <c r="AP124" s="52"/>
      <c r="AQ124" s="52"/>
      <c r="AR124" s="53">
        <f t="shared" si="440"/>
        <v>0</v>
      </c>
      <c r="AS124" s="54"/>
      <c r="AT124" s="52"/>
      <c r="AU124" s="53">
        <f t="shared" si="441"/>
        <v>0</v>
      </c>
      <c r="AV124" s="54"/>
      <c r="AW124" s="52"/>
      <c r="AX124" s="52"/>
      <c r="AY124" s="52"/>
      <c r="AZ124" s="55"/>
      <c r="BA124" s="56"/>
      <c r="BB124" s="56"/>
      <c r="BC124" s="57"/>
    </row>
    <row r="125" spans="1:55" ht="17.25" hidden="1" customHeight="1" x14ac:dyDescent="0.2">
      <c r="A125" s="879"/>
      <c r="B125" s="881"/>
      <c r="C125" s="884"/>
      <c r="D125" s="887"/>
      <c r="E125" s="891"/>
      <c r="F125" s="893"/>
      <c r="G125" s="896"/>
      <c r="H125" s="899"/>
      <c r="I125" s="904"/>
      <c r="J125" s="905"/>
      <c r="K125" s="911"/>
      <c r="L125" s="915"/>
      <c r="M125" s="175"/>
      <c r="N125" s="176"/>
      <c r="O125" s="177"/>
      <c r="P125" s="46"/>
      <c r="Q125" s="47"/>
      <c r="R125" s="918"/>
      <c r="S125" s="48"/>
      <c r="T125" s="876"/>
      <c r="U125" s="49"/>
      <c r="V125" s="876"/>
      <c r="W125" s="49"/>
      <c r="X125" s="876"/>
      <c r="Y125" s="49"/>
      <c r="Z125" s="876"/>
      <c r="AA125" s="49"/>
      <c r="AB125" s="876"/>
      <c r="AC125" s="49"/>
      <c r="AD125" s="876"/>
      <c r="AE125" s="49"/>
      <c r="AF125" s="876"/>
      <c r="AG125" s="50"/>
      <c r="AH125" s="873"/>
      <c r="AI125" s="873"/>
      <c r="AJ125" s="909"/>
      <c r="AK125" s="104">
        <f t="shared" si="439"/>
        <v>0</v>
      </c>
      <c r="AL125" s="51"/>
      <c r="AM125" s="52"/>
      <c r="AN125" s="52"/>
      <c r="AO125" s="52"/>
      <c r="AP125" s="52"/>
      <c r="AQ125" s="52"/>
      <c r="AR125" s="53">
        <f t="shared" si="440"/>
        <v>0</v>
      </c>
      <c r="AS125" s="54"/>
      <c r="AT125" s="52"/>
      <c r="AU125" s="53">
        <f t="shared" si="441"/>
        <v>0</v>
      </c>
      <c r="AV125" s="54"/>
      <c r="AW125" s="52"/>
      <c r="AX125" s="52"/>
      <c r="AY125" s="52"/>
      <c r="AZ125" s="55"/>
      <c r="BA125" s="56"/>
      <c r="BB125" s="56"/>
      <c r="BC125" s="57"/>
    </row>
    <row r="126" spans="1:55" ht="17.25" hidden="1" customHeight="1" x14ac:dyDescent="0.2">
      <c r="A126" s="879"/>
      <c r="B126" s="881"/>
      <c r="C126" s="884"/>
      <c r="D126" s="887"/>
      <c r="E126" s="891"/>
      <c r="F126" s="893"/>
      <c r="G126" s="896"/>
      <c r="H126" s="899"/>
      <c r="I126" s="904"/>
      <c r="J126" s="905"/>
      <c r="K126" s="911"/>
      <c r="L126" s="915"/>
      <c r="M126" s="175"/>
      <c r="N126" s="176"/>
      <c r="O126" s="177"/>
      <c r="P126" s="46"/>
      <c r="Q126" s="47"/>
      <c r="R126" s="918"/>
      <c r="S126" s="48"/>
      <c r="T126" s="876"/>
      <c r="U126" s="49"/>
      <c r="V126" s="876"/>
      <c r="W126" s="49"/>
      <c r="X126" s="876"/>
      <c r="Y126" s="49"/>
      <c r="Z126" s="876"/>
      <c r="AA126" s="49"/>
      <c r="AB126" s="876"/>
      <c r="AC126" s="49"/>
      <c r="AD126" s="876"/>
      <c r="AE126" s="49"/>
      <c r="AF126" s="876"/>
      <c r="AG126" s="50"/>
      <c r="AH126" s="873"/>
      <c r="AI126" s="873"/>
      <c r="AJ126" s="909"/>
      <c r="AK126" s="104">
        <f t="shared" si="439"/>
        <v>0</v>
      </c>
      <c r="AL126" s="51"/>
      <c r="AM126" s="52"/>
      <c r="AN126" s="52"/>
      <c r="AO126" s="52"/>
      <c r="AP126" s="52"/>
      <c r="AQ126" s="52"/>
      <c r="AR126" s="53">
        <f t="shared" si="440"/>
        <v>0</v>
      </c>
      <c r="AS126" s="54"/>
      <c r="AT126" s="52"/>
      <c r="AU126" s="53">
        <f t="shared" si="441"/>
        <v>0</v>
      </c>
      <c r="AV126" s="54"/>
      <c r="AW126" s="52"/>
      <c r="AX126" s="52"/>
      <c r="AY126" s="52"/>
      <c r="AZ126" s="55"/>
      <c r="BA126" s="56"/>
      <c r="BB126" s="56"/>
      <c r="BC126" s="57"/>
    </row>
    <row r="127" spans="1:55" ht="17.25" hidden="1" customHeight="1" x14ac:dyDescent="0.2">
      <c r="A127" s="879"/>
      <c r="B127" s="881"/>
      <c r="C127" s="884"/>
      <c r="D127" s="887"/>
      <c r="E127" s="891"/>
      <c r="F127" s="893"/>
      <c r="G127" s="896"/>
      <c r="H127" s="899"/>
      <c r="I127" s="904"/>
      <c r="J127" s="905"/>
      <c r="K127" s="911"/>
      <c r="L127" s="915"/>
      <c r="M127" s="175"/>
      <c r="N127" s="176"/>
      <c r="O127" s="177"/>
      <c r="P127" s="46"/>
      <c r="Q127" s="47"/>
      <c r="R127" s="918"/>
      <c r="S127" s="48"/>
      <c r="T127" s="876"/>
      <c r="U127" s="49"/>
      <c r="V127" s="876"/>
      <c r="W127" s="49"/>
      <c r="X127" s="876"/>
      <c r="Y127" s="49"/>
      <c r="Z127" s="876"/>
      <c r="AA127" s="49"/>
      <c r="AB127" s="876"/>
      <c r="AC127" s="49"/>
      <c r="AD127" s="876"/>
      <c r="AE127" s="49"/>
      <c r="AF127" s="876"/>
      <c r="AG127" s="50"/>
      <c r="AH127" s="873"/>
      <c r="AI127" s="873"/>
      <c r="AJ127" s="909"/>
      <c r="AK127" s="104">
        <f t="shared" si="439"/>
        <v>0</v>
      </c>
      <c r="AL127" s="51"/>
      <c r="AM127" s="52"/>
      <c r="AN127" s="52"/>
      <c r="AO127" s="52"/>
      <c r="AP127" s="52"/>
      <c r="AQ127" s="52"/>
      <c r="AR127" s="53">
        <f t="shared" si="440"/>
        <v>0</v>
      </c>
      <c r="AS127" s="54"/>
      <c r="AT127" s="52"/>
      <c r="AU127" s="53">
        <f t="shared" si="441"/>
        <v>0</v>
      </c>
      <c r="AV127" s="54"/>
      <c r="AW127" s="52"/>
      <c r="AX127" s="52"/>
      <c r="AY127" s="52"/>
      <c r="AZ127" s="55"/>
      <c r="BA127" s="56"/>
      <c r="BB127" s="56"/>
      <c r="BC127" s="57"/>
    </row>
    <row r="128" spans="1:55" ht="17.25" hidden="1" customHeight="1" x14ac:dyDescent="0.2">
      <c r="A128" s="879"/>
      <c r="B128" s="882"/>
      <c r="C128" s="885"/>
      <c r="D128" s="888"/>
      <c r="E128" s="891"/>
      <c r="F128" s="894"/>
      <c r="G128" s="897"/>
      <c r="H128" s="900"/>
      <c r="I128" s="904"/>
      <c r="J128" s="905"/>
      <c r="K128" s="912"/>
      <c r="L128" s="915"/>
      <c r="M128" s="178"/>
      <c r="N128" s="179"/>
      <c r="O128" s="180"/>
      <c r="P128" s="107"/>
      <c r="Q128" s="108"/>
      <c r="R128" s="918"/>
      <c r="S128" s="109"/>
      <c r="T128" s="876"/>
      <c r="U128" s="110"/>
      <c r="V128" s="876"/>
      <c r="W128" s="110"/>
      <c r="X128" s="876"/>
      <c r="Y128" s="110"/>
      <c r="Z128" s="876"/>
      <c r="AA128" s="110"/>
      <c r="AB128" s="876"/>
      <c r="AC128" s="110"/>
      <c r="AD128" s="876"/>
      <c r="AE128" s="110"/>
      <c r="AF128" s="876"/>
      <c r="AG128" s="111"/>
      <c r="AH128" s="873"/>
      <c r="AI128" s="873"/>
      <c r="AJ128" s="910"/>
      <c r="AK128" s="104">
        <f t="shared" si="439"/>
        <v>0</v>
      </c>
      <c r="AL128" s="112"/>
      <c r="AM128" s="113"/>
      <c r="AN128" s="113"/>
      <c r="AO128" s="113"/>
      <c r="AP128" s="113"/>
      <c r="AQ128" s="113"/>
      <c r="AR128" s="53">
        <f t="shared" si="440"/>
        <v>0</v>
      </c>
      <c r="AS128" s="114"/>
      <c r="AT128" s="113"/>
      <c r="AU128" s="53">
        <f>SUM(AS128:AT128)</f>
        <v>0</v>
      </c>
      <c r="AV128" s="114"/>
      <c r="AW128" s="113"/>
      <c r="AX128" s="113"/>
      <c r="AY128" s="113"/>
      <c r="AZ128" s="115"/>
      <c r="BA128" s="116"/>
      <c r="BB128" s="116"/>
      <c r="BC128" s="117"/>
    </row>
    <row r="129" spans="1:55" ht="9.9499999999999993" hidden="1" customHeight="1" thickBot="1" x14ac:dyDescent="0.25">
      <c r="A129" s="880"/>
      <c r="B129" s="883"/>
      <c r="C129" s="886"/>
      <c r="D129" s="889"/>
      <c r="E129" s="892"/>
      <c r="F129" s="895"/>
      <c r="G129" s="898"/>
      <c r="H129" s="901"/>
      <c r="I129" s="906"/>
      <c r="J129" s="907"/>
      <c r="K129" s="913"/>
      <c r="L129" s="916"/>
      <c r="M129" s="181"/>
      <c r="N129" s="182"/>
      <c r="O129" s="183"/>
      <c r="P129" s="118"/>
      <c r="Q129" s="118"/>
      <c r="R129" s="919"/>
      <c r="S129" s="184"/>
      <c r="T129" s="877"/>
      <c r="U129" s="185"/>
      <c r="V129" s="877"/>
      <c r="W129" s="185"/>
      <c r="X129" s="877"/>
      <c r="Y129" s="185"/>
      <c r="Z129" s="877"/>
      <c r="AA129" s="185"/>
      <c r="AB129" s="877"/>
      <c r="AC129" s="185"/>
      <c r="AD129" s="877"/>
      <c r="AE129" s="185"/>
      <c r="AF129" s="877"/>
      <c r="AG129" s="186"/>
      <c r="AH129" s="874"/>
      <c r="AI129" s="874"/>
      <c r="AJ129" s="119"/>
      <c r="AK129" s="120"/>
      <c r="AL129" s="187"/>
      <c r="AM129" s="188"/>
      <c r="AN129" s="188"/>
      <c r="AO129" s="188"/>
      <c r="AP129" s="188"/>
      <c r="AQ129" s="188"/>
      <c r="AR129" s="121"/>
      <c r="AS129" s="189"/>
      <c r="AT129" s="188"/>
      <c r="AU129" s="121"/>
      <c r="AV129" s="189"/>
      <c r="AW129" s="188"/>
      <c r="AX129" s="188"/>
      <c r="AY129" s="188"/>
      <c r="AZ129" s="190"/>
      <c r="BA129" s="191"/>
      <c r="BB129" s="191"/>
      <c r="BC129" s="192"/>
    </row>
    <row r="130" spans="1:55" ht="6" hidden="1" customHeight="1" x14ac:dyDescent="0.2">
      <c r="A130" s="157"/>
      <c r="B130" s="193"/>
      <c r="C130" s="193"/>
      <c r="D130" s="193"/>
      <c r="E130" s="193"/>
      <c r="F130" s="193"/>
      <c r="G130" s="193"/>
      <c r="H130" s="193"/>
      <c r="I130" s="920"/>
      <c r="J130" s="920"/>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3"/>
      <c r="AJ130" s="193"/>
      <c r="AK130" s="194"/>
      <c r="AL130" s="194"/>
      <c r="AM130" s="194"/>
      <c r="AN130" s="194"/>
      <c r="AO130" s="194"/>
      <c r="AP130" s="194"/>
      <c r="AQ130" s="195"/>
      <c r="AR130" s="194"/>
      <c r="AS130" s="194"/>
      <c r="AT130" s="194"/>
      <c r="AU130" s="194"/>
      <c r="AV130" s="194"/>
      <c r="AW130" s="194"/>
      <c r="AX130" s="194"/>
      <c r="AY130" s="194"/>
      <c r="AZ130" s="194"/>
      <c r="BA130" s="194"/>
      <c r="BB130" s="194"/>
      <c r="BC130" s="157"/>
    </row>
    <row r="131" spans="1:55" ht="72" hidden="1" customHeight="1" x14ac:dyDescent="0.2">
      <c r="A131" s="878">
        <v>14</v>
      </c>
      <c r="B131" s="162" t="s">
        <v>1705</v>
      </c>
      <c r="C131" s="163" t="s">
        <v>1706</v>
      </c>
      <c r="D131" s="164" t="s">
        <v>21</v>
      </c>
      <c r="E131" s="164" t="s">
        <v>1894</v>
      </c>
      <c r="F131" s="163" t="s">
        <v>1707</v>
      </c>
      <c r="G131" s="165" t="s">
        <v>1679</v>
      </c>
      <c r="H131" s="165" t="s">
        <v>1680</v>
      </c>
      <c r="I131" s="166" t="s">
        <v>1910</v>
      </c>
      <c r="J131" s="167">
        <f>+$N$3</f>
        <v>2018</v>
      </c>
      <c r="K131" s="165" t="s">
        <v>1927</v>
      </c>
      <c r="L131" s="166" t="s">
        <v>1928</v>
      </c>
      <c r="M131" s="163" t="s">
        <v>1708</v>
      </c>
      <c r="N131" s="163" t="s">
        <v>1709</v>
      </c>
      <c r="O131" s="163" t="s">
        <v>1710</v>
      </c>
      <c r="P131" s="163" t="s">
        <v>1711</v>
      </c>
      <c r="Q131" s="163" t="s">
        <v>1712</v>
      </c>
      <c r="R131" s="168">
        <f t="shared" ref="R131" si="442">SUM(R132:R138)</f>
        <v>0</v>
      </c>
      <c r="S131" s="169">
        <f t="shared" ref="S131" si="443">SUM(S132:S138)</f>
        <v>0</v>
      </c>
      <c r="T131" s="170">
        <f t="shared" ref="T131" si="444">SUM(T132:T138)</f>
        <v>0</v>
      </c>
      <c r="U131" s="171">
        <f t="shared" ref="U131" si="445">SUM(U132:U138)</f>
        <v>0</v>
      </c>
      <c r="V131" s="170">
        <f t="shared" ref="V131" si="446">SUM(V132:V138)</f>
        <v>0</v>
      </c>
      <c r="W131" s="171">
        <f t="shared" ref="W131" si="447">SUM(W132:W138)</f>
        <v>0</v>
      </c>
      <c r="X131" s="170">
        <f t="shared" ref="X131" si="448">SUM(X132:X138)</f>
        <v>0</v>
      </c>
      <c r="Y131" s="171">
        <f t="shared" ref="Y131" si="449">SUM(Y132:Y138)</f>
        <v>0</v>
      </c>
      <c r="Z131" s="170">
        <f t="shared" ref="Z131" si="450">SUM(Z132:Z138)</f>
        <v>0</v>
      </c>
      <c r="AA131" s="171">
        <f t="shared" ref="AA131" si="451">SUM(AA132:AA138)</f>
        <v>0</v>
      </c>
      <c r="AB131" s="170">
        <f t="shared" ref="AB131" si="452">SUM(AB132:AB138)</f>
        <v>0</v>
      </c>
      <c r="AC131" s="171">
        <f t="shared" ref="AC131" si="453">SUM(AC132:AC138)</f>
        <v>0</v>
      </c>
      <c r="AD131" s="170">
        <f t="shared" ref="AD131" si="454">SUM(AD132:AD138)</f>
        <v>0</v>
      </c>
      <c r="AE131" s="171">
        <f t="shared" ref="AE131" si="455">SUM(AE132:AE138)</f>
        <v>0</v>
      </c>
      <c r="AF131" s="170">
        <f t="shared" ref="AF131" si="456">SUM(AF132:AF138)</f>
        <v>0</v>
      </c>
      <c r="AG131" s="172">
        <f t="shared" ref="AG131" si="457">SUM(AG132:AG138)</f>
        <v>0</v>
      </c>
      <c r="AH131" s="871"/>
      <c r="AI131" s="871"/>
      <c r="AJ131" s="173">
        <f t="shared" ref="AJ131" si="458">SUM(AJ132:AJ138)</f>
        <v>0</v>
      </c>
      <c r="AK131" s="174">
        <f t="shared" ref="AK131" si="459">SUM(AK132:AK138)</f>
        <v>0</v>
      </c>
      <c r="AL131" s="41">
        <f t="shared" ref="AL131" si="460">SUM(AL132:AL138)</f>
        <v>0</v>
      </c>
      <c r="AM131" s="42">
        <f t="shared" ref="AM131" si="461">SUM(AM132:AM138)</f>
        <v>0</v>
      </c>
      <c r="AN131" s="42">
        <f t="shared" ref="AN131" si="462">SUM(AN132:AN138)</f>
        <v>0</v>
      </c>
      <c r="AO131" s="42">
        <f t="shared" ref="AO131" si="463">SUM(AO132:AO138)</f>
        <v>0</v>
      </c>
      <c r="AP131" s="42">
        <f t="shared" ref="AP131" si="464">SUM(AP132:AP138)</f>
        <v>0</v>
      </c>
      <c r="AQ131" s="42">
        <f t="shared" ref="AQ131" si="465">SUM(AQ132:AQ138)</f>
        <v>0</v>
      </c>
      <c r="AR131" s="43">
        <f t="shared" ref="AR131" si="466">SUM(AR132:AR138)</f>
        <v>0</v>
      </c>
      <c r="AS131" s="105">
        <f t="shared" ref="AS131" si="467">SUM(AS132:AS138)</f>
        <v>0</v>
      </c>
      <c r="AT131" s="42">
        <f t="shared" ref="AT131" si="468">SUM(AT132:AT138)</f>
        <v>0</v>
      </c>
      <c r="AU131" s="43">
        <f t="shared" ref="AU131" si="469">SUM(AU132:AU138)</f>
        <v>0</v>
      </c>
      <c r="AV131" s="105">
        <f t="shared" ref="AV131" si="470">SUM(AV132:AV138)</f>
        <v>0</v>
      </c>
      <c r="AW131" s="42">
        <f t="shared" ref="AW131" si="471">SUM(AW132:AW138)</f>
        <v>0</v>
      </c>
      <c r="AX131" s="42">
        <f t="shared" ref="AX131" si="472">SUM(AX132:AX138)</f>
        <v>0</v>
      </c>
      <c r="AY131" s="42">
        <f t="shared" ref="AY131" si="473">SUM(AY132:AY138)</f>
        <v>0</v>
      </c>
      <c r="AZ131" s="106">
        <f t="shared" ref="AZ131" si="474">SUM(AZ132:AZ138)</f>
        <v>0</v>
      </c>
      <c r="BA131" s="44" t="s">
        <v>1685</v>
      </c>
      <c r="BB131" s="44" t="s">
        <v>1686</v>
      </c>
      <c r="BC131" s="45" t="s">
        <v>1687</v>
      </c>
    </row>
    <row r="132" spans="1:55" ht="17.25" hidden="1" customHeight="1" x14ac:dyDescent="0.2">
      <c r="A132" s="879"/>
      <c r="B132" s="881" t="str">
        <f>VLOOKUP($D$9,'PROYECTOS REGISTRADOS'!$A$2:$D$82,4,0)</f>
        <v>Implementación de las estrategias del Plan Decenal de Salud Pública del Municipio de Tocancipá, Cundinamarca, Centro Oriente</v>
      </c>
      <c r="C132" s="884" t="str">
        <f>VLOOKUP($D$9,'PROYECTOS REGISTRADOS'!$A$2:$D$82,3,0)</f>
        <v>2016-25817-0042</v>
      </c>
      <c r="D132" s="887"/>
      <c r="E132" s="890" t="str">
        <f>IF(D132=0,"0-0",(VLOOKUP(D132,'CONSOLIDADO PLAN DESARROLLO'!$EL$9:$ET$304,2,0)))</f>
        <v>0-0</v>
      </c>
      <c r="F132" s="893" t="str">
        <f>IF(D132=0,"0-0",(VLOOKUP(D132,'CONSOLIDADO PLAN DESARROLLO'!$EL$9:$ET$304,3,0)))</f>
        <v>0-0</v>
      </c>
      <c r="G132" s="896" t="str">
        <f>IF(D132=0,"0-0",(VLOOKUP(D132,'CONSOLIDADO PLAN DESARROLLO'!$EL$9:$ET$304,4,0)))</f>
        <v>0-0</v>
      </c>
      <c r="H132" s="899" t="str">
        <f>IF(D132=0,"0-0",(VLOOKUP(D132,'CONSOLIDADO PLAN DESARROLLO'!$EL$9:$ET$304,5,0)))</f>
        <v>0-0</v>
      </c>
      <c r="I132" s="902" t="str">
        <f>IF(D132=0,"0-0",(VLOOKUP(D132,'CONSOLIDADO PLAN DESARROLLO'!$EL$9:$ET$304,$R$3,0)))</f>
        <v>0-0</v>
      </c>
      <c r="J132" s="903"/>
      <c r="K132" s="911"/>
      <c r="L132" s="914"/>
      <c r="M132" s="175"/>
      <c r="N132" s="176"/>
      <c r="O132" s="177"/>
      <c r="P132" s="46"/>
      <c r="Q132" s="47"/>
      <c r="R132" s="917"/>
      <c r="S132" s="48"/>
      <c r="T132" s="875"/>
      <c r="U132" s="49"/>
      <c r="V132" s="875"/>
      <c r="W132" s="49"/>
      <c r="X132" s="875"/>
      <c r="Y132" s="49"/>
      <c r="Z132" s="875"/>
      <c r="AA132" s="49"/>
      <c r="AB132" s="875"/>
      <c r="AC132" s="49"/>
      <c r="AD132" s="875"/>
      <c r="AE132" s="49"/>
      <c r="AF132" s="875"/>
      <c r="AG132" s="50"/>
      <c r="AH132" s="872"/>
      <c r="AI132" s="872"/>
      <c r="AJ132" s="908">
        <f>+R132+T132+V132+X132+Z132+AB132+AD132+AF132</f>
        <v>0</v>
      </c>
      <c r="AK132" s="104">
        <f t="shared" ref="AK132:AK137" si="475">AC132+AE132+AG132+S132+U132+W132+Y132+AA132</f>
        <v>0</v>
      </c>
      <c r="AL132" s="51"/>
      <c r="AM132" s="52"/>
      <c r="AN132" s="52"/>
      <c r="AO132" s="52"/>
      <c r="AP132" s="52"/>
      <c r="AQ132" s="52"/>
      <c r="AR132" s="53">
        <f t="shared" ref="AR132:AR137" si="476">SUM(AL132:AQ132)</f>
        <v>0</v>
      </c>
      <c r="AS132" s="54"/>
      <c r="AT132" s="52"/>
      <c r="AU132" s="53">
        <f t="shared" ref="AU132:AU136" si="477">SUM(AS132:AT132)</f>
        <v>0</v>
      </c>
      <c r="AV132" s="54"/>
      <c r="AW132" s="52"/>
      <c r="AX132" s="52"/>
      <c r="AY132" s="52"/>
      <c r="AZ132" s="55"/>
      <c r="BA132" s="56"/>
      <c r="BB132" s="56"/>
      <c r="BC132" s="57"/>
    </row>
    <row r="133" spans="1:55" ht="17.25" hidden="1" customHeight="1" x14ac:dyDescent="0.2">
      <c r="A133" s="879"/>
      <c r="B133" s="881"/>
      <c r="C133" s="884"/>
      <c r="D133" s="887"/>
      <c r="E133" s="891"/>
      <c r="F133" s="893"/>
      <c r="G133" s="896"/>
      <c r="H133" s="899"/>
      <c r="I133" s="904"/>
      <c r="J133" s="905"/>
      <c r="K133" s="911"/>
      <c r="L133" s="915"/>
      <c r="M133" s="175"/>
      <c r="N133" s="176"/>
      <c r="O133" s="177"/>
      <c r="P133" s="46"/>
      <c r="Q133" s="47"/>
      <c r="R133" s="918"/>
      <c r="S133" s="48"/>
      <c r="T133" s="876"/>
      <c r="U133" s="49"/>
      <c r="V133" s="876"/>
      <c r="W133" s="49"/>
      <c r="X133" s="876"/>
      <c r="Y133" s="49"/>
      <c r="Z133" s="876"/>
      <c r="AA133" s="49"/>
      <c r="AB133" s="876"/>
      <c r="AC133" s="49"/>
      <c r="AD133" s="876"/>
      <c r="AE133" s="49"/>
      <c r="AF133" s="876"/>
      <c r="AG133" s="50"/>
      <c r="AH133" s="873"/>
      <c r="AI133" s="873"/>
      <c r="AJ133" s="909"/>
      <c r="AK133" s="104">
        <f t="shared" si="475"/>
        <v>0</v>
      </c>
      <c r="AL133" s="51"/>
      <c r="AM133" s="52"/>
      <c r="AN133" s="52"/>
      <c r="AO133" s="52"/>
      <c r="AP133" s="52"/>
      <c r="AQ133" s="52"/>
      <c r="AR133" s="53">
        <f t="shared" si="476"/>
        <v>0</v>
      </c>
      <c r="AS133" s="54"/>
      <c r="AT133" s="52"/>
      <c r="AU133" s="53">
        <f t="shared" si="477"/>
        <v>0</v>
      </c>
      <c r="AV133" s="54"/>
      <c r="AW133" s="52"/>
      <c r="AX133" s="52"/>
      <c r="AY133" s="52"/>
      <c r="AZ133" s="55"/>
      <c r="BA133" s="56"/>
      <c r="BB133" s="56"/>
      <c r="BC133" s="57"/>
    </row>
    <row r="134" spans="1:55" ht="17.25" hidden="1" customHeight="1" x14ac:dyDescent="0.2">
      <c r="A134" s="879"/>
      <c r="B134" s="881"/>
      <c r="C134" s="884"/>
      <c r="D134" s="887"/>
      <c r="E134" s="891"/>
      <c r="F134" s="893"/>
      <c r="G134" s="896"/>
      <c r="H134" s="899"/>
      <c r="I134" s="904"/>
      <c r="J134" s="905"/>
      <c r="K134" s="911"/>
      <c r="L134" s="915"/>
      <c r="M134" s="175"/>
      <c r="N134" s="176"/>
      <c r="O134" s="177"/>
      <c r="P134" s="46"/>
      <c r="Q134" s="47"/>
      <c r="R134" s="918"/>
      <c r="S134" s="48"/>
      <c r="T134" s="876"/>
      <c r="U134" s="49"/>
      <c r="V134" s="876"/>
      <c r="W134" s="49"/>
      <c r="X134" s="876"/>
      <c r="Y134" s="49"/>
      <c r="Z134" s="876"/>
      <c r="AA134" s="49"/>
      <c r="AB134" s="876"/>
      <c r="AC134" s="49"/>
      <c r="AD134" s="876"/>
      <c r="AE134" s="49"/>
      <c r="AF134" s="876"/>
      <c r="AG134" s="50"/>
      <c r="AH134" s="873"/>
      <c r="AI134" s="873"/>
      <c r="AJ134" s="909"/>
      <c r="AK134" s="104">
        <f t="shared" si="475"/>
        <v>0</v>
      </c>
      <c r="AL134" s="51"/>
      <c r="AM134" s="52"/>
      <c r="AN134" s="52"/>
      <c r="AO134" s="52"/>
      <c r="AP134" s="52"/>
      <c r="AQ134" s="52"/>
      <c r="AR134" s="53">
        <f t="shared" si="476"/>
        <v>0</v>
      </c>
      <c r="AS134" s="54"/>
      <c r="AT134" s="52"/>
      <c r="AU134" s="53">
        <f t="shared" si="477"/>
        <v>0</v>
      </c>
      <c r="AV134" s="54"/>
      <c r="AW134" s="52"/>
      <c r="AX134" s="52"/>
      <c r="AY134" s="52"/>
      <c r="AZ134" s="55"/>
      <c r="BA134" s="56"/>
      <c r="BB134" s="56"/>
      <c r="BC134" s="57"/>
    </row>
    <row r="135" spans="1:55" ht="17.25" hidden="1" customHeight="1" x14ac:dyDescent="0.2">
      <c r="A135" s="879"/>
      <c r="B135" s="881"/>
      <c r="C135" s="884"/>
      <c r="D135" s="887"/>
      <c r="E135" s="891"/>
      <c r="F135" s="893"/>
      <c r="G135" s="896"/>
      <c r="H135" s="899"/>
      <c r="I135" s="904"/>
      <c r="J135" s="905"/>
      <c r="K135" s="911"/>
      <c r="L135" s="915"/>
      <c r="M135" s="175"/>
      <c r="N135" s="176"/>
      <c r="O135" s="177"/>
      <c r="P135" s="46"/>
      <c r="Q135" s="47"/>
      <c r="R135" s="918"/>
      <c r="S135" s="48"/>
      <c r="T135" s="876"/>
      <c r="U135" s="49"/>
      <c r="V135" s="876"/>
      <c r="W135" s="49"/>
      <c r="X135" s="876"/>
      <c r="Y135" s="49"/>
      <c r="Z135" s="876"/>
      <c r="AA135" s="49"/>
      <c r="AB135" s="876"/>
      <c r="AC135" s="49"/>
      <c r="AD135" s="876"/>
      <c r="AE135" s="49"/>
      <c r="AF135" s="876"/>
      <c r="AG135" s="50"/>
      <c r="AH135" s="873"/>
      <c r="AI135" s="873"/>
      <c r="AJ135" s="909"/>
      <c r="AK135" s="104">
        <f t="shared" si="475"/>
        <v>0</v>
      </c>
      <c r="AL135" s="51"/>
      <c r="AM135" s="52"/>
      <c r="AN135" s="52"/>
      <c r="AO135" s="52"/>
      <c r="AP135" s="52"/>
      <c r="AQ135" s="52"/>
      <c r="AR135" s="53">
        <f t="shared" si="476"/>
        <v>0</v>
      </c>
      <c r="AS135" s="54"/>
      <c r="AT135" s="52"/>
      <c r="AU135" s="53">
        <f t="shared" si="477"/>
        <v>0</v>
      </c>
      <c r="AV135" s="54"/>
      <c r="AW135" s="52"/>
      <c r="AX135" s="52"/>
      <c r="AY135" s="52"/>
      <c r="AZ135" s="55"/>
      <c r="BA135" s="56"/>
      <c r="BB135" s="56"/>
      <c r="BC135" s="57"/>
    </row>
    <row r="136" spans="1:55" ht="17.25" hidden="1" customHeight="1" x14ac:dyDescent="0.2">
      <c r="A136" s="879"/>
      <c r="B136" s="881"/>
      <c r="C136" s="884"/>
      <c r="D136" s="887"/>
      <c r="E136" s="891"/>
      <c r="F136" s="893"/>
      <c r="G136" s="896"/>
      <c r="H136" s="899"/>
      <c r="I136" s="904"/>
      <c r="J136" s="905"/>
      <c r="K136" s="911"/>
      <c r="L136" s="915"/>
      <c r="M136" s="175"/>
      <c r="N136" s="176"/>
      <c r="O136" s="177"/>
      <c r="P136" s="46"/>
      <c r="Q136" s="47"/>
      <c r="R136" s="918"/>
      <c r="S136" s="48"/>
      <c r="T136" s="876"/>
      <c r="U136" s="49"/>
      <c r="V136" s="876"/>
      <c r="W136" s="49"/>
      <c r="X136" s="876"/>
      <c r="Y136" s="49"/>
      <c r="Z136" s="876"/>
      <c r="AA136" s="49"/>
      <c r="AB136" s="876"/>
      <c r="AC136" s="49"/>
      <c r="AD136" s="876"/>
      <c r="AE136" s="49"/>
      <c r="AF136" s="876"/>
      <c r="AG136" s="50"/>
      <c r="AH136" s="873"/>
      <c r="AI136" s="873"/>
      <c r="AJ136" s="909"/>
      <c r="AK136" s="104">
        <f t="shared" si="475"/>
        <v>0</v>
      </c>
      <c r="AL136" s="51"/>
      <c r="AM136" s="52"/>
      <c r="AN136" s="52"/>
      <c r="AO136" s="52"/>
      <c r="AP136" s="52"/>
      <c r="AQ136" s="52"/>
      <c r="AR136" s="53">
        <f t="shared" si="476"/>
        <v>0</v>
      </c>
      <c r="AS136" s="54"/>
      <c r="AT136" s="52"/>
      <c r="AU136" s="53">
        <f t="shared" si="477"/>
        <v>0</v>
      </c>
      <c r="AV136" s="54"/>
      <c r="AW136" s="52"/>
      <c r="AX136" s="52"/>
      <c r="AY136" s="52"/>
      <c r="AZ136" s="55"/>
      <c r="BA136" s="56"/>
      <c r="BB136" s="56"/>
      <c r="BC136" s="57"/>
    </row>
    <row r="137" spans="1:55" ht="17.25" hidden="1" customHeight="1" x14ac:dyDescent="0.2">
      <c r="A137" s="879"/>
      <c r="B137" s="882"/>
      <c r="C137" s="885"/>
      <c r="D137" s="888"/>
      <c r="E137" s="891"/>
      <c r="F137" s="894"/>
      <c r="G137" s="897"/>
      <c r="H137" s="900"/>
      <c r="I137" s="904"/>
      <c r="J137" s="905"/>
      <c r="K137" s="912"/>
      <c r="L137" s="915"/>
      <c r="M137" s="178"/>
      <c r="N137" s="179"/>
      <c r="O137" s="180"/>
      <c r="P137" s="107"/>
      <c r="Q137" s="108"/>
      <c r="R137" s="918"/>
      <c r="S137" s="109"/>
      <c r="T137" s="876"/>
      <c r="U137" s="110"/>
      <c r="V137" s="876"/>
      <c r="W137" s="110"/>
      <c r="X137" s="876"/>
      <c r="Y137" s="110"/>
      <c r="Z137" s="876"/>
      <c r="AA137" s="110"/>
      <c r="AB137" s="876"/>
      <c r="AC137" s="110"/>
      <c r="AD137" s="876"/>
      <c r="AE137" s="110"/>
      <c r="AF137" s="876"/>
      <c r="AG137" s="111"/>
      <c r="AH137" s="873"/>
      <c r="AI137" s="873"/>
      <c r="AJ137" s="910"/>
      <c r="AK137" s="104">
        <f t="shared" si="475"/>
        <v>0</v>
      </c>
      <c r="AL137" s="112"/>
      <c r="AM137" s="113"/>
      <c r="AN137" s="113"/>
      <c r="AO137" s="113"/>
      <c r="AP137" s="113"/>
      <c r="AQ137" s="113"/>
      <c r="AR137" s="53">
        <f t="shared" si="476"/>
        <v>0</v>
      </c>
      <c r="AS137" s="114"/>
      <c r="AT137" s="113"/>
      <c r="AU137" s="53">
        <f>SUM(AS137:AT137)</f>
        <v>0</v>
      </c>
      <c r="AV137" s="114"/>
      <c r="AW137" s="113"/>
      <c r="AX137" s="113"/>
      <c r="AY137" s="113"/>
      <c r="AZ137" s="115"/>
      <c r="BA137" s="116"/>
      <c r="BB137" s="116"/>
      <c r="BC137" s="117"/>
    </row>
    <row r="138" spans="1:55" ht="9.9499999999999993" hidden="1" customHeight="1" thickBot="1" x14ac:dyDescent="0.25">
      <c r="A138" s="880"/>
      <c r="B138" s="883"/>
      <c r="C138" s="886"/>
      <c r="D138" s="889"/>
      <c r="E138" s="892"/>
      <c r="F138" s="895"/>
      <c r="G138" s="898"/>
      <c r="H138" s="901"/>
      <c r="I138" s="906"/>
      <c r="J138" s="907"/>
      <c r="K138" s="913"/>
      <c r="L138" s="916"/>
      <c r="M138" s="181"/>
      <c r="N138" s="182"/>
      <c r="O138" s="183"/>
      <c r="P138" s="118"/>
      <c r="Q138" s="118"/>
      <c r="R138" s="919"/>
      <c r="S138" s="184"/>
      <c r="T138" s="877"/>
      <c r="U138" s="185"/>
      <c r="V138" s="877"/>
      <c r="W138" s="185"/>
      <c r="X138" s="877"/>
      <c r="Y138" s="185"/>
      <c r="Z138" s="877"/>
      <c r="AA138" s="185"/>
      <c r="AB138" s="877"/>
      <c r="AC138" s="185"/>
      <c r="AD138" s="877"/>
      <c r="AE138" s="185"/>
      <c r="AF138" s="877"/>
      <c r="AG138" s="186"/>
      <c r="AH138" s="874"/>
      <c r="AI138" s="874"/>
      <c r="AJ138" s="119"/>
      <c r="AK138" s="120"/>
      <c r="AL138" s="187"/>
      <c r="AM138" s="188"/>
      <c r="AN138" s="188"/>
      <c r="AO138" s="188"/>
      <c r="AP138" s="188"/>
      <c r="AQ138" s="188"/>
      <c r="AR138" s="121"/>
      <c r="AS138" s="189"/>
      <c r="AT138" s="188"/>
      <c r="AU138" s="121"/>
      <c r="AV138" s="189"/>
      <c r="AW138" s="188"/>
      <c r="AX138" s="188"/>
      <c r="AY138" s="188"/>
      <c r="AZ138" s="190"/>
      <c r="BA138" s="191"/>
      <c r="BB138" s="191"/>
      <c r="BC138" s="192"/>
    </row>
    <row r="139" spans="1:55" ht="6" hidden="1" customHeight="1" x14ac:dyDescent="0.2">
      <c r="A139" s="157"/>
      <c r="B139" s="193"/>
      <c r="C139" s="193"/>
      <c r="D139" s="193"/>
      <c r="E139" s="193"/>
      <c r="F139" s="193"/>
      <c r="G139" s="193"/>
      <c r="H139" s="193"/>
      <c r="I139" s="920"/>
      <c r="J139" s="920"/>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3"/>
      <c r="AJ139" s="193"/>
      <c r="AK139" s="194"/>
      <c r="AL139" s="194"/>
      <c r="AM139" s="194"/>
      <c r="AN139" s="194"/>
      <c r="AO139" s="194"/>
      <c r="AP139" s="194"/>
      <c r="AQ139" s="195"/>
      <c r="AR139" s="194"/>
      <c r="AS139" s="194"/>
      <c r="AT139" s="194"/>
      <c r="AU139" s="194"/>
      <c r="AV139" s="194"/>
      <c r="AW139" s="194"/>
      <c r="AX139" s="194"/>
      <c r="AY139" s="194"/>
      <c r="AZ139" s="194"/>
      <c r="BA139" s="194"/>
      <c r="BB139" s="194"/>
      <c r="BC139" s="157"/>
    </row>
    <row r="140" spans="1:55" ht="72" hidden="1" customHeight="1" x14ac:dyDescent="0.2">
      <c r="A140" s="878">
        <v>15</v>
      </c>
      <c r="B140" s="162" t="s">
        <v>1705</v>
      </c>
      <c r="C140" s="163" t="s">
        <v>1706</v>
      </c>
      <c r="D140" s="164" t="s">
        <v>21</v>
      </c>
      <c r="E140" s="164" t="s">
        <v>1894</v>
      </c>
      <c r="F140" s="163" t="s">
        <v>1707</v>
      </c>
      <c r="G140" s="165" t="s">
        <v>1679</v>
      </c>
      <c r="H140" s="165" t="s">
        <v>1680</v>
      </c>
      <c r="I140" s="166" t="s">
        <v>1910</v>
      </c>
      <c r="J140" s="167">
        <f>+$N$3</f>
        <v>2018</v>
      </c>
      <c r="K140" s="165" t="s">
        <v>1927</v>
      </c>
      <c r="L140" s="166" t="s">
        <v>1928</v>
      </c>
      <c r="M140" s="163" t="s">
        <v>1708</v>
      </c>
      <c r="N140" s="163" t="s">
        <v>1709</v>
      </c>
      <c r="O140" s="163" t="s">
        <v>1710</v>
      </c>
      <c r="P140" s="163" t="s">
        <v>1711</v>
      </c>
      <c r="Q140" s="163" t="s">
        <v>1712</v>
      </c>
      <c r="R140" s="168">
        <f t="shared" ref="R140" si="478">SUM(R141:R147)</f>
        <v>0</v>
      </c>
      <c r="S140" s="169">
        <f t="shared" ref="S140" si="479">SUM(S141:S147)</f>
        <v>0</v>
      </c>
      <c r="T140" s="170">
        <f t="shared" ref="T140" si="480">SUM(T141:T147)</f>
        <v>0</v>
      </c>
      <c r="U140" s="171">
        <f t="shared" ref="U140" si="481">SUM(U141:U147)</f>
        <v>0</v>
      </c>
      <c r="V140" s="170">
        <f t="shared" ref="V140" si="482">SUM(V141:V147)</f>
        <v>0</v>
      </c>
      <c r="W140" s="171">
        <f t="shared" ref="W140" si="483">SUM(W141:W147)</f>
        <v>0</v>
      </c>
      <c r="X140" s="170">
        <f t="shared" ref="X140" si="484">SUM(X141:X147)</f>
        <v>0</v>
      </c>
      <c r="Y140" s="171">
        <f t="shared" ref="Y140" si="485">SUM(Y141:Y147)</f>
        <v>0</v>
      </c>
      <c r="Z140" s="170">
        <f t="shared" ref="Z140" si="486">SUM(Z141:Z147)</f>
        <v>0</v>
      </c>
      <c r="AA140" s="171">
        <f t="shared" ref="AA140" si="487">SUM(AA141:AA147)</f>
        <v>0</v>
      </c>
      <c r="AB140" s="170">
        <f t="shared" ref="AB140" si="488">SUM(AB141:AB147)</f>
        <v>0</v>
      </c>
      <c r="AC140" s="171">
        <f t="shared" ref="AC140" si="489">SUM(AC141:AC147)</f>
        <v>0</v>
      </c>
      <c r="AD140" s="170">
        <f t="shared" ref="AD140" si="490">SUM(AD141:AD147)</f>
        <v>0</v>
      </c>
      <c r="AE140" s="171">
        <f t="shared" ref="AE140" si="491">SUM(AE141:AE147)</f>
        <v>0</v>
      </c>
      <c r="AF140" s="170">
        <f t="shared" ref="AF140" si="492">SUM(AF141:AF147)</f>
        <v>0</v>
      </c>
      <c r="AG140" s="172">
        <f t="shared" ref="AG140" si="493">SUM(AG141:AG147)</f>
        <v>0</v>
      </c>
      <c r="AH140" s="871"/>
      <c r="AI140" s="871"/>
      <c r="AJ140" s="173">
        <f t="shared" ref="AJ140" si="494">SUM(AJ141:AJ147)</f>
        <v>0</v>
      </c>
      <c r="AK140" s="174">
        <f t="shared" ref="AK140" si="495">SUM(AK141:AK147)</f>
        <v>0</v>
      </c>
      <c r="AL140" s="41">
        <f t="shared" ref="AL140" si="496">SUM(AL141:AL147)</f>
        <v>0</v>
      </c>
      <c r="AM140" s="42">
        <f t="shared" ref="AM140" si="497">SUM(AM141:AM147)</f>
        <v>0</v>
      </c>
      <c r="AN140" s="42">
        <f t="shared" ref="AN140" si="498">SUM(AN141:AN147)</f>
        <v>0</v>
      </c>
      <c r="AO140" s="42">
        <f t="shared" ref="AO140" si="499">SUM(AO141:AO147)</f>
        <v>0</v>
      </c>
      <c r="AP140" s="42">
        <f t="shared" ref="AP140" si="500">SUM(AP141:AP147)</f>
        <v>0</v>
      </c>
      <c r="AQ140" s="42">
        <f t="shared" ref="AQ140" si="501">SUM(AQ141:AQ147)</f>
        <v>0</v>
      </c>
      <c r="AR140" s="43">
        <f t="shared" ref="AR140" si="502">SUM(AR141:AR147)</f>
        <v>0</v>
      </c>
      <c r="AS140" s="105">
        <f t="shared" ref="AS140" si="503">SUM(AS141:AS147)</f>
        <v>0</v>
      </c>
      <c r="AT140" s="42">
        <f t="shared" ref="AT140" si="504">SUM(AT141:AT147)</f>
        <v>0</v>
      </c>
      <c r="AU140" s="43">
        <f t="shared" ref="AU140" si="505">SUM(AU141:AU147)</f>
        <v>0</v>
      </c>
      <c r="AV140" s="105">
        <f t="shared" ref="AV140" si="506">SUM(AV141:AV147)</f>
        <v>0</v>
      </c>
      <c r="AW140" s="42">
        <f t="shared" ref="AW140" si="507">SUM(AW141:AW147)</f>
        <v>0</v>
      </c>
      <c r="AX140" s="42">
        <f t="shared" ref="AX140" si="508">SUM(AX141:AX147)</f>
        <v>0</v>
      </c>
      <c r="AY140" s="42">
        <f t="shared" ref="AY140" si="509">SUM(AY141:AY147)</f>
        <v>0</v>
      </c>
      <c r="AZ140" s="106">
        <f t="shared" ref="AZ140" si="510">SUM(AZ141:AZ147)</f>
        <v>0</v>
      </c>
      <c r="BA140" s="44" t="s">
        <v>1685</v>
      </c>
      <c r="BB140" s="44" t="s">
        <v>1686</v>
      </c>
      <c r="BC140" s="45" t="s">
        <v>1687</v>
      </c>
    </row>
    <row r="141" spans="1:55" ht="17.25" hidden="1" customHeight="1" x14ac:dyDescent="0.2">
      <c r="A141" s="879"/>
      <c r="B141" s="881" t="str">
        <f>VLOOKUP($D$9,'PROYECTOS REGISTRADOS'!$A$2:$D$82,4,0)</f>
        <v>Implementación de las estrategias del Plan Decenal de Salud Pública del Municipio de Tocancipá, Cundinamarca, Centro Oriente</v>
      </c>
      <c r="C141" s="884" t="str">
        <f>VLOOKUP($D$9,'PROYECTOS REGISTRADOS'!$A$2:$D$82,3,0)</f>
        <v>2016-25817-0042</v>
      </c>
      <c r="D141" s="887"/>
      <c r="E141" s="890" t="str">
        <f>IF(D141=0,"0-0",(VLOOKUP(D141,'CONSOLIDADO PLAN DESARROLLO'!$EL$9:$ET$304,2,0)))</f>
        <v>0-0</v>
      </c>
      <c r="F141" s="893" t="str">
        <f>IF(D141=0,"0-0",(VLOOKUP(D141,'CONSOLIDADO PLAN DESARROLLO'!$EL$9:$ET$304,3,0)))</f>
        <v>0-0</v>
      </c>
      <c r="G141" s="896" t="str">
        <f>IF(D141=0,"0-0",(VLOOKUP(D141,'CONSOLIDADO PLAN DESARROLLO'!$EL$9:$ET$304,4,0)))</f>
        <v>0-0</v>
      </c>
      <c r="H141" s="899" t="str">
        <f>IF(D141=0,"0-0",(VLOOKUP(D141,'CONSOLIDADO PLAN DESARROLLO'!$EL$9:$ET$304,5,0)))</f>
        <v>0-0</v>
      </c>
      <c r="I141" s="902" t="str">
        <f>IF(D141=0,"0-0",(VLOOKUP(D141,'CONSOLIDADO PLAN DESARROLLO'!$EL$9:$ET$304,$R$3,0)))</f>
        <v>0-0</v>
      </c>
      <c r="J141" s="903"/>
      <c r="K141" s="911"/>
      <c r="L141" s="914"/>
      <c r="M141" s="175"/>
      <c r="N141" s="176"/>
      <c r="O141" s="177"/>
      <c r="P141" s="46"/>
      <c r="Q141" s="47"/>
      <c r="R141" s="917"/>
      <c r="S141" s="48"/>
      <c r="T141" s="875"/>
      <c r="U141" s="49"/>
      <c r="V141" s="875"/>
      <c r="W141" s="49"/>
      <c r="X141" s="875"/>
      <c r="Y141" s="49"/>
      <c r="Z141" s="875"/>
      <c r="AA141" s="49"/>
      <c r="AB141" s="875"/>
      <c r="AC141" s="49"/>
      <c r="AD141" s="875"/>
      <c r="AE141" s="49"/>
      <c r="AF141" s="875"/>
      <c r="AG141" s="50"/>
      <c r="AH141" s="872"/>
      <c r="AI141" s="872"/>
      <c r="AJ141" s="908">
        <f>+R141+T141+V141+X141+Z141+AB141+AD141+AF141</f>
        <v>0</v>
      </c>
      <c r="AK141" s="104">
        <f t="shared" ref="AK141:AK146" si="511">AC141+AE141+AG141+S141+U141+W141+Y141+AA141</f>
        <v>0</v>
      </c>
      <c r="AL141" s="51"/>
      <c r="AM141" s="52"/>
      <c r="AN141" s="52"/>
      <c r="AO141" s="52"/>
      <c r="AP141" s="52"/>
      <c r="AQ141" s="52"/>
      <c r="AR141" s="53">
        <f t="shared" ref="AR141:AR146" si="512">SUM(AL141:AQ141)</f>
        <v>0</v>
      </c>
      <c r="AS141" s="54"/>
      <c r="AT141" s="52"/>
      <c r="AU141" s="53">
        <f t="shared" ref="AU141:AU145" si="513">SUM(AS141:AT141)</f>
        <v>0</v>
      </c>
      <c r="AV141" s="54"/>
      <c r="AW141" s="52"/>
      <c r="AX141" s="52"/>
      <c r="AY141" s="52"/>
      <c r="AZ141" s="55"/>
      <c r="BA141" s="56"/>
      <c r="BB141" s="56"/>
      <c r="BC141" s="57"/>
    </row>
    <row r="142" spans="1:55" ht="17.25" hidden="1" customHeight="1" x14ac:dyDescent="0.2">
      <c r="A142" s="879"/>
      <c r="B142" s="881"/>
      <c r="C142" s="884"/>
      <c r="D142" s="887"/>
      <c r="E142" s="891"/>
      <c r="F142" s="893"/>
      <c r="G142" s="896"/>
      <c r="H142" s="899"/>
      <c r="I142" s="904"/>
      <c r="J142" s="905"/>
      <c r="K142" s="911"/>
      <c r="L142" s="915"/>
      <c r="M142" s="175"/>
      <c r="N142" s="176"/>
      <c r="O142" s="177"/>
      <c r="P142" s="46"/>
      <c r="Q142" s="47"/>
      <c r="R142" s="918"/>
      <c r="S142" s="48"/>
      <c r="T142" s="876"/>
      <c r="U142" s="49"/>
      <c r="V142" s="876"/>
      <c r="W142" s="49"/>
      <c r="X142" s="876"/>
      <c r="Y142" s="49"/>
      <c r="Z142" s="876"/>
      <c r="AA142" s="49"/>
      <c r="AB142" s="876"/>
      <c r="AC142" s="49"/>
      <c r="AD142" s="876"/>
      <c r="AE142" s="49"/>
      <c r="AF142" s="876"/>
      <c r="AG142" s="50"/>
      <c r="AH142" s="873"/>
      <c r="AI142" s="873"/>
      <c r="AJ142" s="909"/>
      <c r="AK142" s="104">
        <f t="shared" si="511"/>
        <v>0</v>
      </c>
      <c r="AL142" s="51"/>
      <c r="AM142" s="52"/>
      <c r="AN142" s="52"/>
      <c r="AO142" s="52"/>
      <c r="AP142" s="52"/>
      <c r="AQ142" s="52"/>
      <c r="AR142" s="53">
        <f t="shared" si="512"/>
        <v>0</v>
      </c>
      <c r="AS142" s="54"/>
      <c r="AT142" s="52"/>
      <c r="AU142" s="53">
        <f t="shared" si="513"/>
        <v>0</v>
      </c>
      <c r="AV142" s="54"/>
      <c r="AW142" s="52"/>
      <c r="AX142" s="52"/>
      <c r="AY142" s="52"/>
      <c r="AZ142" s="55"/>
      <c r="BA142" s="56"/>
      <c r="BB142" s="56"/>
      <c r="BC142" s="57"/>
    </row>
    <row r="143" spans="1:55" ht="17.25" hidden="1" customHeight="1" x14ac:dyDescent="0.2">
      <c r="A143" s="879"/>
      <c r="B143" s="881"/>
      <c r="C143" s="884"/>
      <c r="D143" s="887"/>
      <c r="E143" s="891"/>
      <c r="F143" s="893"/>
      <c r="G143" s="896"/>
      <c r="H143" s="899"/>
      <c r="I143" s="904"/>
      <c r="J143" s="905"/>
      <c r="K143" s="911"/>
      <c r="L143" s="915"/>
      <c r="M143" s="175"/>
      <c r="N143" s="176"/>
      <c r="O143" s="177"/>
      <c r="P143" s="46"/>
      <c r="Q143" s="47"/>
      <c r="R143" s="918"/>
      <c r="S143" s="48"/>
      <c r="T143" s="876"/>
      <c r="U143" s="49"/>
      <c r="V143" s="876"/>
      <c r="W143" s="49"/>
      <c r="X143" s="876"/>
      <c r="Y143" s="49"/>
      <c r="Z143" s="876"/>
      <c r="AA143" s="49"/>
      <c r="AB143" s="876"/>
      <c r="AC143" s="49"/>
      <c r="AD143" s="876"/>
      <c r="AE143" s="49"/>
      <c r="AF143" s="876"/>
      <c r="AG143" s="50"/>
      <c r="AH143" s="873"/>
      <c r="AI143" s="873"/>
      <c r="AJ143" s="909"/>
      <c r="AK143" s="104">
        <f t="shared" si="511"/>
        <v>0</v>
      </c>
      <c r="AL143" s="51"/>
      <c r="AM143" s="52"/>
      <c r="AN143" s="52"/>
      <c r="AO143" s="52"/>
      <c r="AP143" s="52"/>
      <c r="AQ143" s="52"/>
      <c r="AR143" s="53">
        <f t="shared" si="512"/>
        <v>0</v>
      </c>
      <c r="AS143" s="54"/>
      <c r="AT143" s="52"/>
      <c r="AU143" s="53">
        <f t="shared" si="513"/>
        <v>0</v>
      </c>
      <c r="AV143" s="54"/>
      <c r="AW143" s="52"/>
      <c r="AX143" s="52"/>
      <c r="AY143" s="52"/>
      <c r="AZ143" s="55"/>
      <c r="BA143" s="56"/>
      <c r="BB143" s="56"/>
      <c r="BC143" s="57"/>
    </row>
    <row r="144" spans="1:55" ht="17.25" hidden="1" customHeight="1" x14ac:dyDescent="0.2">
      <c r="A144" s="879"/>
      <c r="B144" s="881"/>
      <c r="C144" s="884"/>
      <c r="D144" s="887"/>
      <c r="E144" s="891"/>
      <c r="F144" s="893"/>
      <c r="G144" s="896"/>
      <c r="H144" s="899"/>
      <c r="I144" s="904"/>
      <c r="J144" s="905"/>
      <c r="K144" s="911"/>
      <c r="L144" s="915"/>
      <c r="M144" s="175"/>
      <c r="N144" s="176"/>
      <c r="O144" s="177"/>
      <c r="P144" s="46"/>
      <c r="Q144" s="47"/>
      <c r="R144" s="918"/>
      <c r="S144" s="48"/>
      <c r="T144" s="876"/>
      <c r="U144" s="49"/>
      <c r="V144" s="876"/>
      <c r="W144" s="49"/>
      <c r="X144" s="876"/>
      <c r="Y144" s="49"/>
      <c r="Z144" s="876"/>
      <c r="AA144" s="49"/>
      <c r="AB144" s="876"/>
      <c r="AC144" s="49"/>
      <c r="AD144" s="876"/>
      <c r="AE144" s="49"/>
      <c r="AF144" s="876"/>
      <c r="AG144" s="50"/>
      <c r="AH144" s="873"/>
      <c r="AI144" s="873"/>
      <c r="AJ144" s="909"/>
      <c r="AK144" s="104">
        <f t="shared" si="511"/>
        <v>0</v>
      </c>
      <c r="AL144" s="51"/>
      <c r="AM144" s="52"/>
      <c r="AN144" s="52"/>
      <c r="AO144" s="52"/>
      <c r="AP144" s="52"/>
      <c r="AQ144" s="52"/>
      <c r="AR144" s="53">
        <f t="shared" si="512"/>
        <v>0</v>
      </c>
      <c r="AS144" s="54"/>
      <c r="AT144" s="52"/>
      <c r="AU144" s="53">
        <f t="shared" si="513"/>
        <v>0</v>
      </c>
      <c r="AV144" s="54"/>
      <c r="AW144" s="52"/>
      <c r="AX144" s="52"/>
      <c r="AY144" s="52"/>
      <c r="AZ144" s="55"/>
      <c r="BA144" s="56"/>
      <c r="BB144" s="56"/>
      <c r="BC144" s="57"/>
    </row>
    <row r="145" spans="1:55" ht="17.25" hidden="1" customHeight="1" x14ac:dyDescent="0.2">
      <c r="A145" s="879"/>
      <c r="B145" s="881"/>
      <c r="C145" s="884"/>
      <c r="D145" s="887"/>
      <c r="E145" s="891"/>
      <c r="F145" s="893"/>
      <c r="G145" s="896"/>
      <c r="H145" s="899"/>
      <c r="I145" s="904"/>
      <c r="J145" s="905"/>
      <c r="K145" s="911"/>
      <c r="L145" s="915"/>
      <c r="M145" s="175"/>
      <c r="N145" s="176"/>
      <c r="O145" s="177"/>
      <c r="P145" s="46"/>
      <c r="Q145" s="47"/>
      <c r="R145" s="918"/>
      <c r="S145" s="48"/>
      <c r="T145" s="876"/>
      <c r="U145" s="49"/>
      <c r="V145" s="876"/>
      <c r="W145" s="49"/>
      <c r="X145" s="876"/>
      <c r="Y145" s="49"/>
      <c r="Z145" s="876"/>
      <c r="AA145" s="49"/>
      <c r="AB145" s="876"/>
      <c r="AC145" s="49"/>
      <c r="AD145" s="876"/>
      <c r="AE145" s="49"/>
      <c r="AF145" s="876"/>
      <c r="AG145" s="50"/>
      <c r="AH145" s="873"/>
      <c r="AI145" s="873"/>
      <c r="AJ145" s="909"/>
      <c r="AK145" s="104">
        <f t="shared" si="511"/>
        <v>0</v>
      </c>
      <c r="AL145" s="51"/>
      <c r="AM145" s="52"/>
      <c r="AN145" s="52"/>
      <c r="AO145" s="52"/>
      <c r="AP145" s="52"/>
      <c r="AQ145" s="52"/>
      <c r="AR145" s="53">
        <f t="shared" si="512"/>
        <v>0</v>
      </c>
      <c r="AS145" s="54"/>
      <c r="AT145" s="52"/>
      <c r="AU145" s="53">
        <f t="shared" si="513"/>
        <v>0</v>
      </c>
      <c r="AV145" s="54"/>
      <c r="AW145" s="52"/>
      <c r="AX145" s="52"/>
      <c r="AY145" s="52"/>
      <c r="AZ145" s="55"/>
      <c r="BA145" s="56"/>
      <c r="BB145" s="56"/>
      <c r="BC145" s="57"/>
    </row>
    <row r="146" spans="1:55" ht="17.25" hidden="1" customHeight="1" x14ac:dyDescent="0.2">
      <c r="A146" s="879"/>
      <c r="B146" s="882"/>
      <c r="C146" s="885"/>
      <c r="D146" s="888"/>
      <c r="E146" s="891"/>
      <c r="F146" s="894"/>
      <c r="G146" s="897"/>
      <c r="H146" s="900"/>
      <c r="I146" s="904"/>
      <c r="J146" s="905"/>
      <c r="K146" s="912"/>
      <c r="L146" s="915"/>
      <c r="M146" s="178"/>
      <c r="N146" s="179"/>
      <c r="O146" s="180"/>
      <c r="P146" s="107"/>
      <c r="Q146" s="108"/>
      <c r="R146" s="918"/>
      <c r="S146" s="109"/>
      <c r="T146" s="876"/>
      <c r="U146" s="110"/>
      <c r="V146" s="876"/>
      <c r="W146" s="110"/>
      <c r="X146" s="876"/>
      <c r="Y146" s="110"/>
      <c r="Z146" s="876"/>
      <c r="AA146" s="110"/>
      <c r="AB146" s="876"/>
      <c r="AC146" s="110"/>
      <c r="AD146" s="876"/>
      <c r="AE146" s="110"/>
      <c r="AF146" s="876"/>
      <c r="AG146" s="111"/>
      <c r="AH146" s="873"/>
      <c r="AI146" s="873"/>
      <c r="AJ146" s="910"/>
      <c r="AK146" s="104">
        <f t="shared" si="511"/>
        <v>0</v>
      </c>
      <c r="AL146" s="112"/>
      <c r="AM146" s="113"/>
      <c r="AN146" s="113"/>
      <c r="AO146" s="113"/>
      <c r="AP146" s="113"/>
      <c r="AQ146" s="113"/>
      <c r="AR146" s="53">
        <f t="shared" si="512"/>
        <v>0</v>
      </c>
      <c r="AS146" s="114"/>
      <c r="AT146" s="113"/>
      <c r="AU146" s="53">
        <f>SUM(AS146:AT146)</f>
        <v>0</v>
      </c>
      <c r="AV146" s="114"/>
      <c r="AW146" s="113"/>
      <c r="AX146" s="113"/>
      <c r="AY146" s="113"/>
      <c r="AZ146" s="115"/>
      <c r="BA146" s="116"/>
      <c r="BB146" s="116"/>
      <c r="BC146" s="117"/>
    </row>
    <row r="147" spans="1:55" ht="9.9499999999999993" hidden="1" customHeight="1" thickBot="1" x14ac:dyDescent="0.25">
      <c r="A147" s="880"/>
      <c r="B147" s="883"/>
      <c r="C147" s="886"/>
      <c r="D147" s="889"/>
      <c r="E147" s="892"/>
      <c r="F147" s="895"/>
      <c r="G147" s="898"/>
      <c r="H147" s="901"/>
      <c r="I147" s="906"/>
      <c r="J147" s="907"/>
      <c r="K147" s="913"/>
      <c r="L147" s="916"/>
      <c r="M147" s="181"/>
      <c r="N147" s="182"/>
      <c r="O147" s="183"/>
      <c r="P147" s="118"/>
      <c r="Q147" s="118"/>
      <c r="R147" s="919"/>
      <c r="S147" s="184"/>
      <c r="T147" s="877"/>
      <c r="U147" s="185"/>
      <c r="V147" s="877"/>
      <c r="W147" s="185"/>
      <c r="X147" s="877"/>
      <c r="Y147" s="185"/>
      <c r="Z147" s="877"/>
      <c r="AA147" s="185"/>
      <c r="AB147" s="877"/>
      <c r="AC147" s="185"/>
      <c r="AD147" s="877"/>
      <c r="AE147" s="185"/>
      <c r="AF147" s="877"/>
      <c r="AG147" s="186"/>
      <c r="AH147" s="874"/>
      <c r="AI147" s="874"/>
      <c r="AJ147" s="119"/>
      <c r="AK147" s="120"/>
      <c r="AL147" s="187"/>
      <c r="AM147" s="188"/>
      <c r="AN147" s="188"/>
      <c r="AO147" s="188"/>
      <c r="AP147" s="188"/>
      <c r="AQ147" s="188"/>
      <c r="AR147" s="121"/>
      <c r="AS147" s="189"/>
      <c r="AT147" s="188"/>
      <c r="AU147" s="121"/>
      <c r="AV147" s="189"/>
      <c r="AW147" s="188"/>
      <c r="AX147" s="188"/>
      <c r="AY147" s="188"/>
      <c r="AZ147" s="190"/>
      <c r="BA147" s="191"/>
      <c r="BB147" s="191"/>
      <c r="BC147" s="192"/>
    </row>
    <row r="148" spans="1:55" ht="6" hidden="1" customHeight="1" x14ac:dyDescent="0.2">
      <c r="A148" s="157"/>
      <c r="B148" s="193"/>
      <c r="C148" s="193"/>
      <c r="D148" s="193"/>
      <c r="E148" s="193"/>
      <c r="F148" s="193"/>
      <c r="G148" s="193"/>
      <c r="H148" s="193"/>
      <c r="I148" s="920"/>
      <c r="J148" s="920"/>
      <c r="K148" s="193"/>
      <c r="L148" s="193"/>
      <c r="M148" s="193"/>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3"/>
      <c r="AJ148" s="193"/>
      <c r="AK148" s="194"/>
      <c r="AL148" s="194"/>
      <c r="AM148" s="194"/>
      <c r="AN148" s="194"/>
      <c r="AO148" s="194"/>
      <c r="AP148" s="194"/>
      <c r="AQ148" s="195"/>
      <c r="AR148" s="194"/>
      <c r="AS148" s="194"/>
      <c r="AT148" s="194"/>
      <c r="AU148" s="194"/>
      <c r="AV148" s="194"/>
      <c r="AW148" s="194"/>
      <c r="AX148" s="194"/>
      <c r="AY148" s="194"/>
      <c r="AZ148" s="194"/>
      <c r="BA148" s="194"/>
      <c r="BB148" s="194"/>
      <c r="BC148" s="157"/>
    </row>
    <row r="149" spans="1:55" ht="72" hidden="1" customHeight="1" x14ac:dyDescent="0.2">
      <c r="A149" s="878">
        <v>16</v>
      </c>
      <c r="B149" s="162" t="s">
        <v>1705</v>
      </c>
      <c r="C149" s="163" t="s">
        <v>1706</v>
      </c>
      <c r="D149" s="164" t="s">
        <v>21</v>
      </c>
      <c r="E149" s="164" t="s">
        <v>1894</v>
      </c>
      <c r="F149" s="163" t="s">
        <v>1707</v>
      </c>
      <c r="G149" s="165" t="s">
        <v>1679</v>
      </c>
      <c r="H149" s="165" t="s">
        <v>1680</v>
      </c>
      <c r="I149" s="166" t="s">
        <v>1910</v>
      </c>
      <c r="J149" s="167">
        <f>+$N$3</f>
        <v>2018</v>
      </c>
      <c r="K149" s="165" t="s">
        <v>1927</v>
      </c>
      <c r="L149" s="166" t="s">
        <v>1928</v>
      </c>
      <c r="M149" s="163" t="s">
        <v>1708</v>
      </c>
      <c r="N149" s="163" t="s">
        <v>1709</v>
      </c>
      <c r="O149" s="163" t="s">
        <v>1710</v>
      </c>
      <c r="P149" s="163" t="s">
        <v>1711</v>
      </c>
      <c r="Q149" s="163" t="s">
        <v>1712</v>
      </c>
      <c r="R149" s="168">
        <f t="shared" ref="R149" si="514">SUM(R150:R156)</f>
        <v>0</v>
      </c>
      <c r="S149" s="169">
        <f t="shared" ref="S149" si="515">SUM(S150:S156)</f>
        <v>0</v>
      </c>
      <c r="T149" s="170">
        <f t="shared" ref="T149" si="516">SUM(T150:T156)</f>
        <v>0</v>
      </c>
      <c r="U149" s="171">
        <f t="shared" ref="U149" si="517">SUM(U150:U156)</f>
        <v>0</v>
      </c>
      <c r="V149" s="170">
        <f t="shared" ref="V149" si="518">SUM(V150:V156)</f>
        <v>0</v>
      </c>
      <c r="W149" s="171">
        <f t="shared" ref="W149" si="519">SUM(W150:W156)</f>
        <v>0</v>
      </c>
      <c r="X149" s="170">
        <f t="shared" ref="X149" si="520">SUM(X150:X156)</f>
        <v>0</v>
      </c>
      <c r="Y149" s="171">
        <f t="shared" ref="Y149" si="521">SUM(Y150:Y156)</f>
        <v>0</v>
      </c>
      <c r="Z149" s="170">
        <f t="shared" ref="Z149" si="522">SUM(Z150:Z156)</f>
        <v>0</v>
      </c>
      <c r="AA149" s="171">
        <f t="shared" ref="AA149" si="523">SUM(AA150:AA156)</f>
        <v>0</v>
      </c>
      <c r="AB149" s="170">
        <f t="shared" ref="AB149" si="524">SUM(AB150:AB156)</f>
        <v>0</v>
      </c>
      <c r="AC149" s="171">
        <f t="shared" ref="AC149" si="525">SUM(AC150:AC156)</f>
        <v>0</v>
      </c>
      <c r="AD149" s="170">
        <f t="shared" ref="AD149" si="526">SUM(AD150:AD156)</f>
        <v>0</v>
      </c>
      <c r="AE149" s="171">
        <f t="shared" ref="AE149" si="527">SUM(AE150:AE156)</f>
        <v>0</v>
      </c>
      <c r="AF149" s="170">
        <f t="shared" ref="AF149" si="528">SUM(AF150:AF156)</f>
        <v>0</v>
      </c>
      <c r="AG149" s="172">
        <f t="shared" ref="AG149" si="529">SUM(AG150:AG156)</f>
        <v>0</v>
      </c>
      <c r="AH149" s="871"/>
      <c r="AI149" s="871"/>
      <c r="AJ149" s="173">
        <f t="shared" ref="AJ149" si="530">SUM(AJ150:AJ156)</f>
        <v>0</v>
      </c>
      <c r="AK149" s="174">
        <f t="shared" ref="AK149" si="531">SUM(AK150:AK156)</f>
        <v>0</v>
      </c>
      <c r="AL149" s="41">
        <f t="shared" ref="AL149" si="532">SUM(AL150:AL156)</f>
        <v>0</v>
      </c>
      <c r="AM149" s="42">
        <f t="shared" ref="AM149" si="533">SUM(AM150:AM156)</f>
        <v>0</v>
      </c>
      <c r="AN149" s="42">
        <f t="shared" ref="AN149" si="534">SUM(AN150:AN156)</f>
        <v>0</v>
      </c>
      <c r="AO149" s="42">
        <f t="shared" ref="AO149" si="535">SUM(AO150:AO156)</f>
        <v>0</v>
      </c>
      <c r="AP149" s="42">
        <f t="shared" ref="AP149" si="536">SUM(AP150:AP156)</f>
        <v>0</v>
      </c>
      <c r="AQ149" s="42">
        <f t="shared" ref="AQ149" si="537">SUM(AQ150:AQ156)</f>
        <v>0</v>
      </c>
      <c r="AR149" s="43">
        <f t="shared" ref="AR149" si="538">SUM(AR150:AR156)</f>
        <v>0</v>
      </c>
      <c r="AS149" s="105">
        <f t="shared" ref="AS149" si="539">SUM(AS150:AS156)</f>
        <v>0</v>
      </c>
      <c r="AT149" s="42">
        <f t="shared" ref="AT149" si="540">SUM(AT150:AT156)</f>
        <v>0</v>
      </c>
      <c r="AU149" s="43">
        <f t="shared" ref="AU149" si="541">SUM(AU150:AU156)</f>
        <v>0</v>
      </c>
      <c r="AV149" s="105">
        <f t="shared" ref="AV149" si="542">SUM(AV150:AV156)</f>
        <v>0</v>
      </c>
      <c r="AW149" s="42">
        <f t="shared" ref="AW149" si="543">SUM(AW150:AW156)</f>
        <v>0</v>
      </c>
      <c r="AX149" s="42">
        <f t="shared" ref="AX149" si="544">SUM(AX150:AX156)</f>
        <v>0</v>
      </c>
      <c r="AY149" s="42">
        <f t="shared" ref="AY149" si="545">SUM(AY150:AY156)</f>
        <v>0</v>
      </c>
      <c r="AZ149" s="106">
        <f t="shared" ref="AZ149" si="546">SUM(AZ150:AZ156)</f>
        <v>0</v>
      </c>
      <c r="BA149" s="44" t="s">
        <v>1685</v>
      </c>
      <c r="BB149" s="44" t="s">
        <v>1686</v>
      </c>
      <c r="BC149" s="45" t="s">
        <v>1687</v>
      </c>
    </row>
    <row r="150" spans="1:55" ht="17.25" hidden="1" customHeight="1" x14ac:dyDescent="0.2">
      <c r="A150" s="879"/>
      <c r="B150" s="881" t="str">
        <f>VLOOKUP($D$9,'PROYECTOS REGISTRADOS'!$A$2:$D$82,4,0)</f>
        <v>Implementación de las estrategias del Plan Decenal de Salud Pública del Municipio de Tocancipá, Cundinamarca, Centro Oriente</v>
      </c>
      <c r="C150" s="884" t="str">
        <f>VLOOKUP($D$9,'PROYECTOS REGISTRADOS'!$A$2:$D$82,3,0)</f>
        <v>2016-25817-0042</v>
      </c>
      <c r="D150" s="887"/>
      <c r="E150" s="890" t="str">
        <f>IF(D150=0,"0-0",(VLOOKUP(D150,'CONSOLIDADO PLAN DESARROLLO'!$EL$9:$ET$304,2,0)))</f>
        <v>0-0</v>
      </c>
      <c r="F150" s="893" t="str">
        <f>IF(D150=0,"0-0",(VLOOKUP(D150,'CONSOLIDADO PLAN DESARROLLO'!$EL$9:$ET$304,3,0)))</f>
        <v>0-0</v>
      </c>
      <c r="G150" s="896" t="str">
        <f>IF(D150=0,"0-0",(VLOOKUP(D150,'CONSOLIDADO PLAN DESARROLLO'!$EL$9:$ET$304,4,0)))</f>
        <v>0-0</v>
      </c>
      <c r="H150" s="899" t="str">
        <f>IF(D150=0,"0-0",(VLOOKUP(D150,'CONSOLIDADO PLAN DESARROLLO'!$EL$9:$ET$304,5,0)))</f>
        <v>0-0</v>
      </c>
      <c r="I150" s="902" t="str">
        <f>IF(D150=0,"0-0",(VLOOKUP(D150,'CONSOLIDADO PLAN DESARROLLO'!$EL$9:$ET$304,$R$3,0)))</f>
        <v>0-0</v>
      </c>
      <c r="J150" s="903"/>
      <c r="K150" s="911"/>
      <c r="L150" s="914"/>
      <c r="M150" s="175"/>
      <c r="N150" s="176"/>
      <c r="O150" s="177"/>
      <c r="P150" s="46"/>
      <c r="Q150" s="47"/>
      <c r="R150" s="917"/>
      <c r="S150" s="48"/>
      <c r="T150" s="875"/>
      <c r="U150" s="49"/>
      <c r="V150" s="875"/>
      <c r="W150" s="49"/>
      <c r="X150" s="875"/>
      <c r="Y150" s="49"/>
      <c r="Z150" s="875"/>
      <c r="AA150" s="49"/>
      <c r="AB150" s="875"/>
      <c r="AC150" s="49"/>
      <c r="AD150" s="875"/>
      <c r="AE150" s="49"/>
      <c r="AF150" s="875"/>
      <c r="AG150" s="50"/>
      <c r="AH150" s="872"/>
      <c r="AI150" s="872"/>
      <c r="AJ150" s="908">
        <f>+R150+T150+V150+X150+Z150+AB150+AD150+AF150</f>
        <v>0</v>
      </c>
      <c r="AK150" s="104">
        <f t="shared" ref="AK150:AK155" si="547">AC150+AE150+AG150+S150+U150+W150+Y150+AA150</f>
        <v>0</v>
      </c>
      <c r="AL150" s="51"/>
      <c r="AM150" s="52"/>
      <c r="AN150" s="52"/>
      <c r="AO150" s="52"/>
      <c r="AP150" s="52"/>
      <c r="AQ150" s="52"/>
      <c r="AR150" s="53">
        <f t="shared" ref="AR150:AR155" si="548">SUM(AL150:AQ150)</f>
        <v>0</v>
      </c>
      <c r="AS150" s="54"/>
      <c r="AT150" s="52"/>
      <c r="AU150" s="53">
        <f t="shared" ref="AU150:AU154" si="549">SUM(AS150:AT150)</f>
        <v>0</v>
      </c>
      <c r="AV150" s="54"/>
      <c r="AW150" s="52"/>
      <c r="AX150" s="52"/>
      <c r="AY150" s="52"/>
      <c r="AZ150" s="55"/>
      <c r="BA150" s="56"/>
      <c r="BB150" s="56"/>
      <c r="BC150" s="57"/>
    </row>
    <row r="151" spans="1:55" ht="17.25" hidden="1" customHeight="1" x14ac:dyDescent="0.2">
      <c r="A151" s="879"/>
      <c r="B151" s="881"/>
      <c r="C151" s="884"/>
      <c r="D151" s="887"/>
      <c r="E151" s="891"/>
      <c r="F151" s="893"/>
      <c r="G151" s="896"/>
      <c r="H151" s="899"/>
      <c r="I151" s="904"/>
      <c r="J151" s="905"/>
      <c r="K151" s="911"/>
      <c r="L151" s="915"/>
      <c r="M151" s="175"/>
      <c r="N151" s="176"/>
      <c r="O151" s="177"/>
      <c r="P151" s="46"/>
      <c r="Q151" s="47"/>
      <c r="R151" s="918"/>
      <c r="S151" s="48"/>
      <c r="T151" s="876"/>
      <c r="U151" s="49"/>
      <c r="V151" s="876"/>
      <c r="W151" s="49"/>
      <c r="X151" s="876"/>
      <c r="Y151" s="49"/>
      <c r="Z151" s="876"/>
      <c r="AA151" s="49"/>
      <c r="AB151" s="876"/>
      <c r="AC151" s="49"/>
      <c r="AD151" s="876"/>
      <c r="AE151" s="49"/>
      <c r="AF151" s="876"/>
      <c r="AG151" s="50"/>
      <c r="AH151" s="873"/>
      <c r="AI151" s="873"/>
      <c r="AJ151" s="909"/>
      <c r="AK151" s="104">
        <f t="shared" si="547"/>
        <v>0</v>
      </c>
      <c r="AL151" s="51"/>
      <c r="AM151" s="52"/>
      <c r="AN151" s="52"/>
      <c r="AO151" s="52"/>
      <c r="AP151" s="52"/>
      <c r="AQ151" s="52"/>
      <c r="AR151" s="53">
        <f t="shared" si="548"/>
        <v>0</v>
      </c>
      <c r="AS151" s="54"/>
      <c r="AT151" s="52"/>
      <c r="AU151" s="53">
        <f t="shared" si="549"/>
        <v>0</v>
      </c>
      <c r="AV151" s="54"/>
      <c r="AW151" s="52"/>
      <c r="AX151" s="52"/>
      <c r="AY151" s="52"/>
      <c r="AZ151" s="55"/>
      <c r="BA151" s="56"/>
      <c r="BB151" s="56"/>
      <c r="BC151" s="57"/>
    </row>
    <row r="152" spans="1:55" ht="17.25" hidden="1" customHeight="1" x14ac:dyDescent="0.2">
      <c r="A152" s="879"/>
      <c r="B152" s="881"/>
      <c r="C152" s="884"/>
      <c r="D152" s="887"/>
      <c r="E152" s="891"/>
      <c r="F152" s="893"/>
      <c r="G152" s="896"/>
      <c r="H152" s="899"/>
      <c r="I152" s="904"/>
      <c r="J152" s="905"/>
      <c r="K152" s="911"/>
      <c r="L152" s="915"/>
      <c r="M152" s="175"/>
      <c r="N152" s="176"/>
      <c r="O152" s="177"/>
      <c r="P152" s="46"/>
      <c r="Q152" s="47"/>
      <c r="R152" s="918"/>
      <c r="S152" s="48"/>
      <c r="T152" s="876"/>
      <c r="U152" s="49"/>
      <c r="V152" s="876"/>
      <c r="W152" s="49"/>
      <c r="X152" s="876"/>
      <c r="Y152" s="49"/>
      <c r="Z152" s="876"/>
      <c r="AA152" s="49"/>
      <c r="AB152" s="876"/>
      <c r="AC152" s="49"/>
      <c r="AD152" s="876"/>
      <c r="AE152" s="49"/>
      <c r="AF152" s="876"/>
      <c r="AG152" s="50"/>
      <c r="AH152" s="873"/>
      <c r="AI152" s="873"/>
      <c r="AJ152" s="909"/>
      <c r="AK152" s="104">
        <f t="shared" si="547"/>
        <v>0</v>
      </c>
      <c r="AL152" s="51"/>
      <c r="AM152" s="52"/>
      <c r="AN152" s="52"/>
      <c r="AO152" s="52"/>
      <c r="AP152" s="52"/>
      <c r="AQ152" s="52"/>
      <c r="AR152" s="53">
        <f t="shared" si="548"/>
        <v>0</v>
      </c>
      <c r="AS152" s="54"/>
      <c r="AT152" s="52"/>
      <c r="AU152" s="53">
        <f t="shared" si="549"/>
        <v>0</v>
      </c>
      <c r="AV152" s="54"/>
      <c r="AW152" s="52"/>
      <c r="AX152" s="52"/>
      <c r="AY152" s="52"/>
      <c r="AZ152" s="55"/>
      <c r="BA152" s="56"/>
      <c r="BB152" s="56"/>
      <c r="BC152" s="57"/>
    </row>
    <row r="153" spans="1:55" ht="17.25" hidden="1" customHeight="1" x14ac:dyDescent="0.2">
      <c r="A153" s="879"/>
      <c r="B153" s="881"/>
      <c r="C153" s="884"/>
      <c r="D153" s="887"/>
      <c r="E153" s="891"/>
      <c r="F153" s="893"/>
      <c r="G153" s="896"/>
      <c r="H153" s="899"/>
      <c r="I153" s="904"/>
      <c r="J153" s="905"/>
      <c r="K153" s="911"/>
      <c r="L153" s="915"/>
      <c r="M153" s="175"/>
      <c r="N153" s="176"/>
      <c r="O153" s="177"/>
      <c r="P153" s="46"/>
      <c r="Q153" s="47"/>
      <c r="R153" s="918"/>
      <c r="S153" s="48"/>
      <c r="T153" s="876"/>
      <c r="U153" s="49"/>
      <c r="V153" s="876"/>
      <c r="W153" s="49"/>
      <c r="X153" s="876"/>
      <c r="Y153" s="49"/>
      <c r="Z153" s="876"/>
      <c r="AA153" s="49"/>
      <c r="AB153" s="876"/>
      <c r="AC153" s="49"/>
      <c r="AD153" s="876"/>
      <c r="AE153" s="49"/>
      <c r="AF153" s="876"/>
      <c r="AG153" s="50"/>
      <c r="AH153" s="873"/>
      <c r="AI153" s="873"/>
      <c r="AJ153" s="909"/>
      <c r="AK153" s="104">
        <f t="shared" si="547"/>
        <v>0</v>
      </c>
      <c r="AL153" s="51"/>
      <c r="AM153" s="52"/>
      <c r="AN153" s="52"/>
      <c r="AO153" s="52"/>
      <c r="AP153" s="52"/>
      <c r="AQ153" s="52"/>
      <c r="AR153" s="53">
        <f t="shared" si="548"/>
        <v>0</v>
      </c>
      <c r="AS153" s="54"/>
      <c r="AT153" s="52"/>
      <c r="AU153" s="53">
        <f t="shared" si="549"/>
        <v>0</v>
      </c>
      <c r="AV153" s="54"/>
      <c r="AW153" s="52"/>
      <c r="AX153" s="52"/>
      <c r="AY153" s="52"/>
      <c r="AZ153" s="55"/>
      <c r="BA153" s="56"/>
      <c r="BB153" s="56"/>
      <c r="BC153" s="57"/>
    </row>
    <row r="154" spans="1:55" ht="17.25" hidden="1" customHeight="1" x14ac:dyDescent="0.2">
      <c r="A154" s="879"/>
      <c r="B154" s="881"/>
      <c r="C154" s="884"/>
      <c r="D154" s="887"/>
      <c r="E154" s="891"/>
      <c r="F154" s="893"/>
      <c r="G154" s="896"/>
      <c r="H154" s="899"/>
      <c r="I154" s="904"/>
      <c r="J154" s="905"/>
      <c r="K154" s="911"/>
      <c r="L154" s="915"/>
      <c r="M154" s="175"/>
      <c r="N154" s="176"/>
      <c r="O154" s="177"/>
      <c r="P154" s="46"/>
      <c r="Q154" s="47"/>
      <c r="R154" s="918"/>
      <c r="S154" s="48"/>
      <c r="T154" s="876"/>
      <c r="U154" s="49"/>
      <c r="V154" s="876"/>
      <c r="W154" s="49"/>
      <c r="X154" s="876"/>
      <c r="Y154" s="49"/>
      <c r="Z154" s="876"/>
      <c r="AA154" s="49"/>
      <c r="AB154" s="876"/>
      <c r="AC154" s="49"/>
      <c r="AD154" s="876"/>
      <c r="AE154" s="49"/>
      <c r="AF154" s="876"/>
      <c r="AG154" s="50"/>
      <c r="AH154" s="873"/>
      <c r="AI154" s="873"/>
      <c r="AJ154" s="909"/>
      <c r="AK154" s="104">
        <f t="shared" si="547"/>
        <v>0</v>
      </c>
      <c r="AL154" s="51"/>
      <c r="AM154" s="52"/>
      <c r="AN154" s="52"/>
      <c r="AO154" s="52"/>
      <c r="AP154" s="52"/>
      <c r="AQ154" s="52"/>
      <c r="AR154" s="53">
        <f t="shared" si="548"/>
        <v>0</v>
      </c>
      <c r="AS154" s="54"/>
      <c r="AT154" s="52"/>
      <c r="AU154" s="53">
        <f t="shared" si="549"/>
        <v>0</v>
      </c>
      <c r="AV154" s="54"/>
      <c r="AW154" s="52"/>
      <c r="AX154" s="52"/>
      <c r="AY154" s="52"/>
      <c r="AZ154" s="55"/>
      <c r="BA154" s="56"/>
      <c r="BB154" s="56"/>
      <c r="BC154" s="57"/>
    </row>
    <row r="155" spans="1:55" ht="17.25" hidden="1" customHeight="1" x14ac:dyDescent="0.2">
      <c r="A155" s="879"/>
      <c r="B155" s="882"/>
      <c r="C155" s="885"/>
      <c r="D155" s="888"/>
      <c r="E155" s="891"/>
      <c r="F155" s="894"/>
      <c r="G155" s="897"/>
      <c r="H155" s="900"/>
      <c r="I155" s="904"/>
      <c r="J155" s="905"/>
      <c r="K155" s="912"/>
      <c r="L155" s="915"/>
      <c r="M155" s="178"/>
      <c r="N155" s="179"/>
      <c r="O155" s="180"/>
      <c r="P155" s="107"/>
      <c r="Q155" s="108"/>
      <c r="R155" s="918"/>
      <c r="S155" s="109"/>
      <c r="T155" s="876"/>
      <c r="U155" s="110"/>
      <c r="V155" s="876"/>
      <c r="W155" s="110"/>
      <c r="X155" s="876"/>
      <c r="Y155" s="110"/>
      <c r="Z155" s="876"/>
      <c r="AA155" s="110"/>
      <c r="AB155" s="876"/>
      <c r="AC155" s="110"/>
      <c r="AD155" s="876"/>
      <c r="AE155" s="110"/>
      <c r="AF155" s="876"/>
      <c r="AG155" s="111"/>
      <c r="AH155" s="873"/>
      <c r="AI155" s="873"/>
      <c r="AJ155" s="910"/>
      <c r="AK155" s="104">
        <f t="shared" si="547"/>
        <v>0</v>
      </c>
      <c r="AL155" s="112"/>
      <c r="AM155" s="113"/>
      <c r="AN155" s="113"/>
      <c r="AO155" s="113"/>
      <c r="AP155" s="113"/>
      <c r="AQ155" s="113"/>
      <c r="AR155" s="53">
        <f t="shared" si="548"/>
        <v>0</v>
      </c>
      <c r="AS155" s="114"/>
      <c r="AT155" s="113"/>
      <c r="AU155" s="53">
        <f>SUM(AS155:AT155)</f>
        <v>0</v>
      </c>
      <c r="AV155" s="114"/>
      <c r="AW155" s="113"/>
      <c r="AX155" s="113"/>
      <c r="AY155" s="113"/>
      <c r="AZ155" s="115"/>
      <c r="BA155" s="116"/>
      <c r="BB155" s="116"/>
      <c r="BC155" s="117"/>
    </row>
    <row r="156" spans="1:55" ht="9.9499999999999993" hidden="1" customHeight="1" thickBot="1" x14ac:dyDescent="0.25">
      <c r="A156" s="880"/>
      <c r="B156" s="883"/>
      <c r="C156" s="886"/>
      <c r="D156" s="889"/>
      <c r="E156" s="892"/>
      <c r="F156" s="895"/>
      <c r="G156" s="898"/>
      <c r="H156" s="901"/>
      <c r="I156" s="906"/>
      <c r="J156" s="907"/>
      <c r="K156" s="913"/>
      <c r="L156" s="916"/>
      <c r="M156" s="181"/>
      <c r="N156" s="182"/>
      <c r="O156" s="183"/>
      <c r="P156" s="118"/>
      <c r="Q156" s="118"/>
      <c r="R156" s="919"/>
      <c r="S156" s="184"/>
      <c r="T156" s="877"/>
      <c r="U156" s="185"/>
      <c r="V156" s="877"/>
      <c r="W156" s="185"/>
      <c r="X156" s="877"/>
      <c r="Y156" s="185"/>
      <c r="Z156" s="877"/>
      <c r="AA156" s="185"/>
      <c r="AB156" s="877"/>
      <c r="AC156" s="185"/>
      <c r="AD156" s="877"/>
      <c r="AE156" s="185"/>
      <c r="AF156" s="877"/>
      <c r="AG156" s="186"/>
      <c r="AH156" s="874"/>
      <c r="AI156" s="874"/>
      <c r="AJ156" s="119"/>
      <c r="AK156" s="120"/>
      <c r="AL156" s="187"/>
      <c r="AM156" s="188"/>
      <c r="AN156" s="188"/>
      <c r="AO156" s="188"/>
      <c r="AP156" s="188"/>
      <c r="AQ156" s="188"/>
      <c r="AR156" s="121"/>
      <c r="AS156" s="189"/>
      <c r="AT156" s="188"/>
      <c r="AU156" s="121"/>
      <c r="AV156" s="189"/>
      <c r="AW156" s="188"/>
      <c r="AX156" s="188"/>
      <c r="AY156" s="188"/>
      <c r="AZ156" s="190"/>
      <c r="BA156" s="191"/>
      <c r="BB156" s="191"/>
      <c r="BC156" s="192"/>
    </row>
    <row r="157" spans="1:55" ht="6" hidden="1" customHeight="1" x14ac:dyDescent="0.2">
      <c r="A157" s="157"/>
      <c r="B157" s="193"/>
      <c r="C157" s="193"/>
      <c r="D157" s="193"/>
      <c r="E157" s="193"/>
      <c r="F157" s="193"/>
      <c r="G157" s="193"/>
      <c r="H157" s="193"/>
      <c r="I157" s="920"/>
      <c r="J157" s="920"/>
      <c r="K157" s="193"/>
      <c r="L157" s="193"/>
      <c r="M157" s="193"/>
      <c r="N157" s="193"/>
      <c r="O157" s="193"/>
      <c r="P157" s="193"/>
      <c r="Q157" s="193"/>
      <c r="R157" s="193"/>
      <c r="S157" s="193"/>
      <c r="T157" s="193"/>
      <c r="U157" s="193"/>
      <c r="V157" s="193"/>
      <c r="W157" s="193"/>
      <c r="X157" s="193"/>
      <c r="Y157" s="193"/>
      <c r="Z157" s="193"/>
      <c r="AA157" s="193"/>
      <c r="AB157" s="193"/>
      <c r="AC157" s="193"/>
      <c r="AD157" s="193"/>
      <c r="AE157" s="193"/>
      <c r="AF157" s="193"/>
      <c r="AG157" s="193"/>
      <c r="AH157" s="193"/>
      <c r="AI157" s="193"/>
      <c r="AJ157" s="193"/>
      <c r="AK157" s="194"/>
      <c r="AL157" s="194"/>
      <c r="AM157" s="194"/>
      <c r="AN157" s="194"/>
      <c r="AO157" s="194"/>
      <c r="AP157" s="194"/>
      <c r="AQ157" s="195"/>
      <c r="AR157" s="194"/>
      <c r="AS157" s="194"/>
      <c r="AT157" s="194"/>
      <c r="AU157" s="194"/>
      <c r="AV157" s="194"/>
      <c r="AW157" s="194"/>
      <c r="AX157" s="194"/>
      <c r="AY157" s="194"/>
      <c r="AZ157" s="194"/>
      <c r="BA157" s="194"/>
      <c r="BB157" s="194"/>
      <c r="BC157" s="157"/>
    </row>
    <row r="158" spans="1:55" ht="72" hidden="1" customHeight="1" x14ac:dyDescent="0.2">
      <c r="A158" s="878">
        <v>17</v>
      </c>
      <c r="B158" s="162" t="s">
        <v>1705</v>
      </c>
      <c r="C158" s="163" t="s">
        <v>1706</v>
      </c>
      <c r="D158" s="164" t="s">
        <v>21</v>
      </c>
      <c r="E158" s="164" t="s">
        <v>1894</v>
      </c>
      <c r="F158" s="163" t="s">
        <v>1707</v>
      </c>
      <c r="G158" s="165" t="s">
        <v>1679</v>
      </c>
      <c r="H158" s="165" t="s">
        <v>1680</v>
      </c>
      <c r="I158" s="166" t="s">
        <v>1910</v>
      </c>
      <c r="J158" s="167">
        <f>+$N$3</f>
        <v>2018</v>
      </c>
      <c r="K158" s="165" t="s">
        <v>1927</v>
      </c>
      <c r="L158" s="166" t="s">
        <v>1928</v>
      </c>
      <c r="M158" s="163" t="s">
        <v>1708</v>
      </c>
      <c r="N158" s="163" t="s">
        <v>1709</v>
      </c>
      <c r="O158" s="163" t="s">
        <v>1710</v>
      </c>
      <c r="P158" s="163" t="s">
        <v>1711</v>
      </c>
      <c r="Q158" s="163" t="s">
        <v>1712</v>
      </c>
      <c r="R158" s="168">
        <f t="shared" ref="R158" si="550">SUM(R159:R165)</f>
        <v>0</v>
      </c>
      <c r="S158" s="169">
        <f t="shared" ref="S158" si="551">SUM(S159:S165)</f>
        <v>0</v>
      </c>
      <c r="T158" s="170">
        <f t="shared" ref="T158" si="552">SUM(T159:T165)</f>
        <v>0</v>
      </c>
      <c r="U158" s="171">
        <f t="shared" ref="U158" si="553">SUM(U159:U165)</f>
        <v>0</v>
      </c>
      <c r="V158" s="170">
        <f t="shared" ref="V158" si="554">SUM(V159:V165)</f>
        <v>0</v>
      </c>
      <c r="W158" s="171">
        <f t="shared" ref="W158" si="555">SUM(W159:W165)</f>
        <v>0</v>
      </c>
      <c r="X158" s="170">
        <f t="shared" ref="X158" si="556">SUM(X159:X165)</f>
        <v>0</v>
      </c>
      <c r="Y158" s="171">
        <f t="shared" ref="Y158" si="557">SUM(Y159:Y165)</f>
        <v>0</v>
      </c>
      <c r="Z158" s="170">
        <f t="shared" ref="Z158" si="558">SUM(Z159:Z165)</f>
        <v>0</v>
      </c>
      <c r="AA158" s="171">
        <f t="shared" ref="AA158" si="559">SUM(AA159:AA165)</f>
        <v>0</v>
      </c>
      <c r="AB158" s="170">
        <f t="shared" ref="AB158" si="560">SUM(AB159:AB165)</f>
        <v>0</v>
      </c>
      <c r="AC158" s="171">
        <f t="shared" ref="AC158" si="561">SUM(AC159:AC165)</f>
        <v>0</v>
      </c>
      <c r="AD158" s="170">
        <f t="shared" ref="AD158" si="562">SUM(AD159:AD165)</f>
        <v>0</v>
      </c>
      <c r="AE158" s="171">
        <f t="shared" ref="AE158" si="563">SUM(AE159:AE165)</f>
        <v>0</v>
      </c>
      <c r="AF158" s="170">
        <f t="shared" ref="AF158" si="564">SUM(AF159:AF165)</f>
        <v>0</v>
      </c>
      <c r="AG158" s="172">
        <f t="shared" ref="AG158" si="565">SUM(AG159:AG165)</f>
        <v>0</v>
      </c>
      <c r="AH158" s="871"/>
      <c r="AI158" s="871"/>
      <c r="AJ158" s="173">
        <f t="shared" ref="AJ158" si="566">SUM(AJ159:AJ165)</f>
        <v>0</v>
      </c>
      <c r="AK158" s="174">
        <f t="shared" ref="AK158" si="567">SUM(AK159:AK165)</f>
        <v>0</v>
      </c>
      <c r="AL158" s="41">
        <f t="shared" ref="AL158" si="568">SUM(AL159:AL165)</f>
        <v>0</v>
      </c>
      <c r="AM158" s="42">
        <f t="shared" ref="AM158" si="569">SUM(AM159:AM165)</f>
        <v>0</v>
      </c>
      <c r="AN158" s="42">
        <f t="shared" ref="AN158" si="570">SUM(AN159:AN165)</f>
        <v>0</v>
      </c>
      <c r="AO158" s="42">
        <f t="shared" ref="AO158" si="571">SUM(AO159:AO165)</f>
        <v>0</v>
      </c>
      <c r="AP158" s="42">
        <f t="shared" ref="AP158" si="572">SUM(AP159:AP165)</f>
        <v>0</v>
      </c>
      <c r="AQ158" s="42">
        <f t="shared" ref="AQ158" si="573">SUM(AQ159:AQ165)</f>
        <v>0</v>
      </c>
      <c r="AR158" s="43">
        <f t="shared" ref="AR158" si="574">SUM(AR159:AR165)</f>
        <v>0</v>
      </c>
      <c r="AS158" s="105">
        <f t="shared" ref="AS158" si="575">SUM(AS159:AS165)</f>
        <v>0</v>
      </c>
      <c r="AT158" s="42">
        <f t="shared" ref="AT158" si="576">SUM(AT159:AT165)</f>
        <v>0</v>
      </c>
      <c r="AU158" s="43">
        <f t="shared" ref="AU158" si="577">SUM(AU159:AU165)</f>
        <v>0</v>
      </c>
      <c r="AV158" s="105">
        <f t="shared" ref="AV158" si="578">SUM(AV159:AV165)</f>
        <v>0</v>
      </c>
      <c r="AW158" s="42">
        <f t="shared" ref="AW158" si="579">SUM(AW159:AW165)</f>
        <v>0</v>
      </c>
      <c r="AX158" s="42">
        <f t="shared" ref="AX158" si="580">SUM(AX159:AX165)</f>
        <v>0</v>
      </c>
      <c r="AY158" s="42">
        <f t="shared" ref="AY158" si="581">SUM(AY159:AY165)</f>
        <v>0</v>
      </c>
      <c r="AZ158" s="106">
        <f t="shared" ref="AZ158" si="582">SUM(AZ159:AZ165)</f>
        <v>0</v>
      </c>
      <c r="BA158" s="44" t="s">
        <v>1685</v>
      </c>
      <c r="BB158" s="44" t="s">
        <v>1686</v>
      </c>
      <c r="BC158" s="45" t="s">
        <v>1687</v>
      </c>
    </row>
    <row r="159" spans="1:55" ht="17.25" hidden="1" customHeight="1" x14ac:dyDescent="0.2">
      <c r="A159" s="879"/>
      <c r="B159" s="881" t="str">
        <f>VLOOKUP($D$9,'PROYECTOS REGISTRADOS'!$A$2:$D$82,4,0)</f>
        <v>Implementación de las estrategias del Plan Decenal de Salud Pública del Municipio de Tocancipá, Cundinamarca, Centro Oriente</v>
      </c>
      <c r="C159" s="884" t="str">
        <f>VLOOKUP($D$9,'PROYECTOS REGISTRADOS'!$A$2:$D$82,3,0)</f>
        <v>2016-25817-0042</v>
      </c>
      <c r="D159" s="887"/>
      <c r="E159" s="890" t="str">
        <f>IF(D159=0,"0-0",(VLOOKUP(D159,'CONSOLIDADO PLAN DESARROLLO'!$EL$9:$ET$304,2,0)))</f>
        <v>0-0</v>
      </c>
      <c r="F159" s="893" t="str">
        <f>IF(D159=0,"0-0",(VLOOKUP(D159,'CONSOLIDADO PLAN DESARROLLO'!$EL$9:$ET$304,3,0)))</f>
        <v>0-0</v>
      </c>
      <c r="G159" s="896" t="str">
        <f>IF(D159=0,"0-0",(VLOOKUP(D159,'CONSOLIDADO PLAN DESARROLLO'!$EL$9:$ET$304,4,0)))</f>
        <v>0-0</v>
      </c>
      <c r="H159" s="899" t="str">
        <f>IF(D159=0,"0-0",(VLOOKUP(D159,'CONSOLIDADO PLAN DESARROLLO'!$EL$9:$ET$304,5,0)))</f>
        <v>0-0</v>
      </c>
      <c r="I159" s="902" t="str">
        <f>IF(D159=0,"0-0",(VLOOKUP(D159,'CONSOLIDADO PLAN DESARROLLO'!$EL$9:$ET$304,$R$3,0)))</f>
        <v>0-0</v>
      </c>
      <c r="J159" s="903"/>
      <c r="K159" s="911"/>
      <c r="L159" s="914"/>
      <c r="M159" s="175"/>
      <c r="N159" s="176"/>
      <c r="O159" s="177"/>
      <c r="P159" s="46"/>
      <c r="Q159" s="47"/>
      <c r="R159" s="917"/>
      <c r="S159" s="48"/>
      <c r="T159" s="875"/>
      <c r="U159" s="49"/>
      <c r="V159" s="875"/>
      <c r="W159" s="49"/>
      <c r="X159" s="875"/>
      <c r="Y159" s="49"/>
      <c r="Z159" s="875"/>
      <c r="AA159" s="49"/>
      <c r="AB159" s="875"/>
      <c r="AC159" s="49"/>
      <c r="AD159" s="875"/>
      <c r="AE159" s="49"/>
      <c r="AF159" s="875"/>
      <c r="AG159" s="50"/>
      <c r="AH159" s="872"/>
      <c r="AI159" s="872"/>
      <c r="AJ159" s="908">
        <f>+R159+T159+V159+X159+Z159+AB159+AD159+AF159</f>
        <v>0</v>
      </c>
      <c r="AK159" s="104">
        <f t="shared" ref="AK159:AK164" si="583">AC159+AE159+AG159+S159+U159+W159+Y159+AA159</f>
        <v>0</v>
      </c>
      <c r="AL159" s="51"/>
      <c r="AM159" s="52"/>
      <c r="AN159" s="52"/>
      <c r="AO159" s="52"/>
      <c r="AP159" s="52"/>
      <c r="AQ159" s="52"/>
      <c r="AR159" s="53">
        <f t="shared" ref="AR159:AR164" si="584">SUM(AL159:AQ159)</f>
        <v>0</v>
      </c>
      <c r="AS159" s="54"/>
      <c r="AT159" s="52"/>
      <c r="AU159" s="53">
        <f t="shared" ref="AU159:AU163" si="585">SUM(AS159:AT159)</f>
        <v>0</v>
      </c>
      <c r="AV159" s="54"/>
      <c r="AW159" s="52"/>
      <c r="AX159" s="52"/>
      <c r="AY159" s="52"/>
      <c r="AZ159" s="55"/>
      <c r="BA159" s="56"/>
      <c r="BB159" s="56"/>
      <c r="BC159" s="57"/>
    </row>
    <row r="160" spans="1:55" ht="17.25" hidden="1" customHeight="1" x14ac:dyDescent="0.2">
      <c r="A160" s="879"/>
      <c r="B160" s="881"/>
      <c r="C160" s="884"/>
      <c r="D160" s="887"/>
      <c r="E160" s="891"/>
      <c r="F160" s="893"/>
      <c r="G160" s="896"/>
      <c r="H160" s="899"/>
      <c r="I160" s="904"/>
      <c r="J160" s="905"/>
      <c r="K160" s="911"/>
      <c r="L160" s="915"/>
      <c r="M160" s="175"/>
      <c r="N160" s="176"/>
      <c r="O160" s="177"/>
      <c r="P160" s="46"/>
      <c r="Q160" s="47"/>
      <c r="R160" s="918"/>
      <c r="S160" s="48"/>
      <c r="T160" s="876"/>
      <c r="U160" s="49"/>
      <c r="V160" s="876"/>
      <c r="W160" s="49"/>
      <c r="X160" s="876"/>
      <c r="Y160" s="49"/>
      <c r="Z160" s="876"/>
      <c r="AA160" s="49"/>
      <c r="AB160" s="876"/>
      <c r="AC160" s="49"/>
      <c r="AD160" s="876"/>
      <c r="AE160" s="49"/>
      <c r="AF160" s="876"/>
      <c r="AG160" s="50"/>
      <c r="AH160" s="873"/>
      <c r="AI160" s="873"/>
      <c r="AJ160" s="909"/>
      <c r="AK160" s="104">
        <f t="shared" si="583"/>
        <v>0</v>
      </c>
      <c r="AL160" s="51"/>
      <c r="AM160" s="52"/>
      <c r="AN160" s="52"/>
      <c r="AO160" s="52"/>
      <c r="AP160" s="52"/>
      <c r="AQ160" s="52"/>
      <c r="AR160" s="53">
        <f t="shared" si="584"/>
        <v>0</v>
      </c>
      <c r="AS160" s="54"/>
      <c r="AT160" s="52"/>
      <c r="AU160" s="53">
        <f t="shared" si="585"/>
        <v>0</v>
      </c>
      <c r="AV160" s="54"/>
      <c r="AW160" s="52"/>
      <c r="AX160" s="52"/>
      <c r="AY160" s="52"/>
      <c r="AZ160" s="55"/>
      <c r="BA160" s="56"/>
      <c r="BB160" s="56"/>
      <c r="BC160" s="57"/>
    </row>
    <row r="161" spans="1:55" ht="17.25" hidden="1" customHeight="1" x14ac:dyDescent="0.2">
      <c r="A161" s="879"/>
      <c r="B161" s="881"/>
      <c r="C161" s="884"/>
      <c r="D161" s="887"/>
      <c r="E161" s="891"/>
      <c r="F161" s="893"/>
      <c r="G161" s="896"/>
      <c r="H161" s="899"/>
      <c r="I161" s="904"/>
      <c r="J161" s="905"/>
      <c r="K161" s="911"/>
      <c r="L161" s="915"/>
      <c r="M161" s="175"/>
      <c r="N161" s="176"/>
      <c r="O161" s="177"/>
      <c r="P161" s="46"/>
      <c r="Q161" s="47"/>
      <c r="R161" s="918"/>
      <c r="S161" s="48"/>
      <c r="T161" s="876"/>
      <c r="U161" s="49"/>
      <c r="V161" s="876"/>
      <c r="W161" s="49"/>
      <c r="X161" s="876"/>
      <c r="Y161" s="49"/>
      <c r="Z161" s="876"/>
      <c r="AA161" s="49"/>
      <c r="AB161" s="876"/>
      <c r="AC161" s="49"/>
      <c r="AD161" s="876"/>
      <c r="AE161" s="49"/>
      <c r="AF161" s="876"/>
      <c r="AG161" s="50"/>
      <c r="AH161" s="873"/>
      <c r="AI161" s="873"/>
      <c r="AJ161" s="909"/>
      <c r="AK161" s="104">
        <f t="shared" si="583"/>
        <v>0</v>
      </c>
      <c r="AL161" s="51"/>
      <c r="AM161" s="52"/>
      <c r="AN161" s="52"/>
      <c r="AO161" s="52"/>
      <c r="AP161" s="52"/>
      <c r="AQ161" s="52"/>
      <c r="AR161" s="53">
        <f t="shared" si="584"/>
        <v>0</v>
      </c>
      <c r="AS161" s="54"/>
      <c r="AT161" s="52"/>
      <c r="AU161" s="53">
        <f t="shared" si="585"/>
        <v>0</v>
      </c>
      <c r="AV161" s="54"/>
      <c r="AW161" s="52"/>
      <c r="AX161" s="52"/>
      <c r="AY161" s="52"/>
      <c r="AZ161" s="55"/>
      <c r="BA161" s="56"/>
      <c r="BB161" s="56"/>
      <c r="BC161" s="57"/>
    </row>
    <row r="162" spans="1:55" ht="17.25" hidden="1" customHeight="1" x14ac:dyDescent="0.2">
      <c r="A162" s="879"/>
      <c r="B162" s="881"/>
      <c r="C162" s="884"/>
      <c r="D162" s="887"/>
      <c r="E162" s="891"/>
      <c r="F162" s="893"/>
      <c r="G162" s="896"/>
      <c r="H162" s="899"/>
      <c r="I162" s="904"/>
      <c r="J162" s="905"/>
      <c r="K162" s="911"/>
      <c r="L162" s="915"/>
      <c r="M162" s="175"/>
      <c r="N162" s="176"/>
      <c r="O162" s="177"/>
      <c r="P162" s="46"/>
      <c r="Q162" s="47"/>
      <c r="R162" s="918"/>
      <c r="S162" s="48"/>
      <c r="T162" s="876"/>
      <c r="U162" s="49"/>
      <c r="V162" s="876"/>
      <c r="W162" s="49"/>
      <c r="X162" s="876"/>
      <c r="Y162" s="49"/>
      <c r="Z162" s="876"/>
      <c r="AA162" s="49"/>
      <c r="AB162" s="876"/>
      <c r="AC162" s="49"/>
      <c r="AD162" s="876"/>
      <c r="AE162" s="49"/>
      <c r="AF162" s="876"/>
      <c r="AG162" s="50"/>
      <c r="AH162" s="873"/>
      <c r="AI162" s="873"/>
      <c r="AJ162" s="909"/>
      <c r="AK162" s="104">
        <f t="shared" si="583"/>
        <v>0</v>
      </c>
      <c r="AL162" s="51"/>
      <c r="AM162" s="52"/>
      <c r="AN162" s="52"/>
      <c r="AO162" s="52"/>
      <c r="AP162" s="52"/>
      <c r="AQ162" s="52"/>
      <c r="AR162" s="53">
        <f t="shared" si="584"/>
        <v>0</v>
      </c>
      <c r="AS162" s="54"/>
      <c r="AT162" s="52"/>
      <c r="AU162" s="53">
        <f t="shared" si="585"/>
        <v>0</v>
      </c>
      <c r="AV162" s="54"/>
      <c r="AW162" s="52"/>
      <c r="AX162" s="52"/>
      <c r="AY162" s="52"/>
      <c r="AZ162" s="55"/>
      <c r="BA162" s="56"/>
      <c r="BB162" s="56"/>
      <c r="BC162" s="57"/>
    </row>
    <row r="163" spans="1:55" ht="17.25" hidden="1" customHeight="1" x14ac:dyDescent="0.2">
      <c r="A163" s="879"/>
      <c r="B163" s="881"/>
      <c r="C163" s="884"/>
      <c r="D163" s="887"/>
      <c r="E163" s="891"/>
      <c r="F163" s="893"/>
      <c r="G163" s="896"/>
      <c r="H163" s="899"/>
      <c r="I163" s="904"/>
      <c r="J163" s="905"/>
      <c r="K163" s="911"/>
      <c r="L163" s="915"/>
      <c r="M163" s="175"/>
      <c r="N163" s="176"/>
      <c r="O163" s="177"/>
      <c r="P163" s="46"/>
      <c r="Q163" s="47"/>
      <c r="R163" s="918"/>
      <c r="S163" s="48"/>
      <c r="T163" s="876"/>
      <c r="U163" s="49"/>
      <c r="V163" s="876"/>
      <c r="W163" s="49"/>
      <c r="X163" s="876"/>
      <c r="Y163" s="49"/>
      <c r="Z163" s="876"/>
      <c r="AA163" s="49"/>
      <c r="AB163" s="876"/>
      <c r="AC163" s="49"/>
      <c r="AD163" s="876"/>
      <c r="AE163" s="49"/>
      <c r="AF163" s="876"/>
      <c r="AG163" s="50"/>
      <c r="AH163" s="873"/>
      <c r="AI163" s="873"/>
      <c r="AJ163" s="909"/>
      <c r="AK163" s="104">
        <f t="shared" si="583"/>
        <v>0</v>
      </c>
      <c r="AL163" s="51"/>
      <c r="AM163" s="52"/>
      <c r="AN163" s="52"/>
      <c r="AO163" s="52"/>
      <c r="AP163" s="52"/>
      <c r="AQ163" s="52"/>
      <c r="AR163" s="53">
        <f t="shared" si="584"/>
        <v>0</v>
      </c>
      <c r="AS163" s="54"/>
      <c r="AT163" s="52"/>
      <c r="AU163" s="53">
        <f t="shared" si="585"/>
        <v>0</v>
      </c>
      <c r="AV163" s="54"/>
      <c r="AW163" s="52"/>
      <c r="AX163" s="52"/>
      <c r="AY163" s="52"/>
      <c r="AZ163" s="55"/>
      <c r="BA163" s="56"/>
      <c r="BB163" s="56"/>
      <c r="BC163" s="57"/>
    </row>
    <row r="164" spans="1:55" ht="17.25" hidden="1" customHeight="1" x14ac:dyDescent="0.2">
      <c r="A164" s="879"/>
      <c r="B164" s="882"/>
      <c r="C164" s="885"/>
      <c r="D164" s="888"/>
      <c r="E164" s="891"/>
      <c r="F164" s="894"/>
      <c r="G164" s="897"/>
      <c r="H164" s="900"/>
      <c r="I164" s="904"/>
      <c r="J164" s="905"/>
      <c r="K164" s="912"/>
      <c r="L164" s="915"/>
      <c r="M164" s="178"/>
      <c r="N164" s="179"/>
      <c r="O164" s="180"/>
      <c r="P164" s="107"/>
      <c r="Q164" s="108"/>
      <c r="R164" s="918"/>
      <c r="S164" s="109"/>
      <c r="T164" s="876"/>
      <c r="U164" s="110"/>
      <c r="V164" s="876"/>
      <c r="W164" s="110"/>
      <c r="X164" s="876"/>
      <c r="Y164" s="110"/>
      <c r="Z164" s="876"/>
      <c r="AA164" s="110"/>
      <c r="AB164" s="876"/>
      <c r="AC164" s="110"/>
      <c r="AD164" s="876"/>
      <c r="AE164" s="110"/>
      <c r="AF164" s="876"/>
      <c r="AG164" s="111"/>
      <c r="AH164" s="873"/>
      <c r="AI164" s="873"/>
      <c r="AJ164" s="910"/>
      <c r="AK164" s="104">
        <f t="shared" si="583"/>
        <v>0</v>
      </c>
      <c r="AL164" s="112"/>
      <c r="AM164" s="113"/>
      <c r="AN164" s="113"/>
      <c r="AO164" s="113"/>
      <c r="AP164" s="113"/>
      <c r="AQ164" s="113"/>
      <c r="AR164" s="53">
        <f t="shared" si="584"/>
        <v>0</v>
      </c>
      <c r="AS164" s="114"/>
      <c r="AT164" s="113"/>
      <c r="AU164" s="53">
        <f>SUM(AS164:AT164)</f>
        <v>0</v>
      </c>
      <c r="AV164" s="114"/>
      <c r="AW164" s="113"/>
      <c r="AX164" s="113"/>
      <c r="AY164" s="113"/>
      <c r="AZ164" s="115"/>
      <c r="BA164" s="116"/>
      <c r="BB164" s="116"/>
      <c r="BC164" s="117"/>
    </row>
    <row r="165" spans="1:55" ht="9.9499999999999993" hidden="1" customHeight="1" thickBot="1" x14ac:dyDescent="0.25">
      <c r="A165" s="880"/>
      <c r="B165" s="883"/>
      <c r="C165" s="886"/>
      <c r="D165" s="889"/>
      <c r="E165" s="892"/>
      <c r="F165" s="895"/>
      <c r="G165" s="898"/>
      <c r="H165" s="901"/>
      <c r="I165" s="906"/>
      <c r="J165" s="907"/>
      <c r="K165" s="913"/>
      <c r="L165" s="916"/>
      <c r="M165" s="181"/>
      <c r="N165" s="182"/>
      <c r="O165" s="183"/>
      <c r="P165" s="118"/>
      <c r="Q165" s="118"/>
      <c r="R165" s="919"/>
      <c r="S165" s="184"/>
      <c r="T165" s="877"/>
      <c r="U165" s="185"/>
      <c r="V165" s="877"/>
      <c r="W165" s="185"/>
      <c r="X165" s="877"/>
      <c r="Y165" s="185"/>
      <c r="Z165" s="877"/>
      <c r="AA165" s="185"/>
      <c r="AB165" s="877"/>
      <c r="AC165" s="185"/>
      <c r="AD165" s="877"/>
      <c r="AE165" s="185"/>
      <c r="AF165" s="877"/>
      <c r="AG165" s="186"/>
      <c r="AH165" s="874"/>
      <c r="AI165" s="874"/>
      <c r="AJ165" s="119"/>
      <c r="AK165" s="120"/>
      <c r="AL165" s="187"/>
      <c r="AM165" s="188"/>
      <c r="AN165" s="188"/>
      <c r="AO165" s="188"/>
      <c r="AP165" s="188"/>
      <c r="AQ165" s="188"/>
      <c r="AR165" s="121"/>
      <c r="AS165" s="189"/>
      <c r="AT165" s="188"/>
      <c r="AU165" s="121"/>
      <c r="AV165" s="189"/>
      <c r="AW165" s="188"/>
      <c r="AX165" s="188"/>
      <c r="AY165" s="188"/>
      <c r="AZ165" s="190"/>
      <c r="BA165" s="191"/>
      <c r="BB165" s="191"/>
      <c r="BC165" s="192"/>
    </row>
    <row r="166" spans="1:55" ht="6" hidden="1" customHeight="1" x14ac:dyDescent="0.2">
      <c r="A166" s="157"/>
      <c r="B166" s="193"/>
      <c r="C166" s="193"/>
      <c r="D166" s="193"/>
      <c r="E166" s="193"/>
      <c r="F166" s="193"/>
      <c r="G166" s="193"/>
      <c r="H166" s="193"/>
      <c r="I166" s="920"/>
      <c r="J166" s="920"/>
      <c r="K166" s="193"/>
      <c r="L166" s="193"/>
      <c r="M166" s="193"/>
      <c r="N166" s="193"/>
      <c r="O166" s="193"/>
      <c r="P166" s="193"/>
      <c r="Q166" s="193"/>
      <c r="R166" s="193"/>
      <c r="S166" s="193"/>
      <c r="T166" s="193"/>
      <c r="U166" s="193"/>
      <c r="V166" s="193"/>
      <c r="W166" s="193"/>
      <c r="X166" s="193"/>
      <c r="Y166" s="193"/>
      <c r="Z166" s="193"/>
      <c r="AA166" s="193"/>
      <c r="AB166" s="193"/>
      <c r="AC166" s="193"/>
      <c r="AD166" s="193"/>
      <c r="AE166" s="193"/>
      <c r="AF166" s="193"/>
      <c r="AG166" s="193"/>
      <c r="AH166" s="193"/>
      <c r="AI166" s="193"/>
      <c r="AJ166" s="193"/>
      <c r="AK166" s="194"/>
      <c r="AL166" s="194"/>
      <c r="AM166" s="194"/>
      <c r="AN166" s="194"/>
      <c r="AO166" s="194"/>
      <c r="AP166" s="194"/>
      <c r="AQ166" s="195"/>
      <c r="AR166" s="194"/>
      <c r="AS166" s="194"/>
      <c r="AT166" s="194"/>
      <c r="AU166" s="194"/>
      <c r="AV166" s="194"/>
      <c r="AW166" s="194"/>
      <c r="AX166" s="194"/>
      <c r="AY166" s="194"/>
      <c r="AZ166" s="194"/>
      <c r="BA166" s="194"/>
      <c r="BB166" s="194"/>
      <c r="BC166" s="157"/>
    </row>
    <row r="167" spans="1:55" ht="72" hidden="1" customHeight="1" x14ac:dyDescent="0.2">
      <c r="A167" s="878">
        <v>18</v>
      </c>
      <c r="B167" s="162" t="s">
        <v>1705</v>
      </c>
      <c r="C167" s="163" t="s">
        <v>1706</v>
      </c>
      <c r="D167" s="164" t="s">
        <v>21</v>
      </c>
      <c r="E167" s="164" t="s">
        <v>1894</v>
      </c>
      <c r="F167" s="163" t="s">
        <v>1707</v>
      </c>
      <c r="G167" s="165" t="s">
        <v>1679</v>
      </c>
      <c r="H167" s="165" t="s">
        <v>1680</v>
      </c>
      <c r="I167" s="166" t="s">
        <v>1910</v>
      </c>
      <c r="J167" s="167">
        <f>+$N$3</f>
        <v>2018</v>
      </c>
      <c r="K167" s="165" t="s">
        <v>1927</v>
      </c>
      <c r="L167" s="166" t="s">
        <v>1928</v>
      </c>
      <c r="M167" s="163" t="s">
        <v>1708</v>
      </c>
      <c r="N167" s="163" t="s">
        <v>1709</v>
      </c>
      <c r="O167" s="163" t="s">
        <v>1710</v>
      </c>
      <c r="P167" s="163" t="s">
        <v>1711</v>
      </c>
      <c r="Q167" s="163" t="s">
        <v>1712</v>
      </c>
      <c r="R167" s="168">
        <f t="shared" ref="R167" si="586">SUM(R168:R174)</f>
        <v>0</v>
      </c>
      <c r="S167" s="169">
        <f t="shared" ref="S167" si="587">SUM(S168:S174)</f>
        <v>0</v>
      </c>
      <c r="T167" s="170">
        <f t="shared" ref="T167" si="588">SUM(T168:T174)</f>
        <v>0</v>
      </c>
      <c r="U167" s="171">
        <f t="shared" ref="U167" si="589">SUM(U168:U174)</f>
        <v>0</v>
      </c>
      <c r="V167" s="170">
        <f t="shared" ref="V167" si="590">SUM(V168:V174)</f>
        <v>0</v>
      </c>
      <c r="W167" s="171">
        <f t="shared" ref="W167" si="591">SUM(W168:W174)</f>
        <v>0</v>
      </c>
      <c r="X167" s="170">
        <f t="shared" ref="X167" si="592">SUM(X168:X174)</f>
        <v>0</v>
      </c>
      <c r="Y167" s="171">
        <f t="shared" ref="Y167" si="593">SUM(Y168:Y174)</f>
        <v>0</v>
      </c>
      <c r="Z167" s="170">
        <f t="shared" ref="Z167" si="594">SUM(Z168:Z174)</f>
        <v>0</v>
      </c>
      <c r="AA167" s="171">
        <f t="shared" ref="AA167" si="595">SUM(AA168:AA174)</f>
        <v>0</v>
      </c>
      <c r="AB167" s="170">
        <f t="shared" ref="AB167" si="596">SUM(AB168:AB174)</f>
        <v>0</v>
      </c>
      <c r="AC167" s="171">
        <f t="shared" ref="AC167" si="597">SUM(AC168:AC174)</f>
        <v>0</v>
      </c>
      <c r="AD167" s="170">
        <f t="shared" ref="AD167" si="598">SUM(AD168:AD174)</f>
        <v>0</v>
      </c>
      <c r="AE167" s="171">
        <f t="shared" ref="AE167" si="599">SUM(AE168:AE174)</f>
        <v>0</v>
      </c>
      <c r="AF167" s="170">
        <f t="shared" ref="AF167" si="600">SUM(AF168:AF174)</f>
        <v>0</v>
      </c>
      <c r="AG167" s="172">
        <f t="shared" ref="AG167" si="601">SUM(AG168:AG174)</f>
        <v>0</v>
      </c>
      <c r="AH167" s="871"/>
      <c r="AI167" s="871"/>
      <c r="AJ167" s="173">
        <f t="shared" ref="AJ167" si="602">SUM(AJ168:AJ174)</f>
        <v>0</v>
      </c>
      <c r="AK167" s="174">
        <f t="shared" ref="AK167" si="603">SUM(AK168:AK174)</f>
        <v>0</v>
      </c>
      <c r="AL167" s="41">
        <f t="shared" ref="AL167" si="604">SUM(AL168:AL174)</f>
        <v>0</v>
      </c>
      <c r="AM167" s="42">
        <f t="shared" ref="AM167" si="605">SUM(AM168:AM174)</f>
        <v>0</v>
      </c>
      <c r="AN167" s="42">
        <f t="shared" ref="AN167" si="606">SUM(AN168:AN174)</f>
        <v>0</v>
      </c>
      <c r="AO167" s="42">
        <f t="shared" ref="AO167" si="607">SUM(AO168:AO174)</f>
        <v>0</v>
      </c>
      <c r="AP167" s="42">
        <f t="shared" ref="AP167" si="608">SUM(AP168:AP174)</f>
        <v>0</v>
      </c>
      <c r="AQ167" s="42">
        <f t="shared" ref="AQ167" si="609">SUM(AQ168:AQ174)</f>
        <v>0</v>
      </c>
      <c r="AR167" s="43">
        <f t="shared" ref="AR167" si="610">SUM(AR168:AR174)</f>
        <v>0</v>
      </c>
      <c r="AS167" s="105">
        <f t="shared" ref="AS167" si="611">SUM(AS168:AS174)</f>
        <v>0</v>
      </c>
      <c r="AT167" s="42">
        <f t="shared" ref="AT167" si="612">SUM(AT168:AT174)</f>
        <v>0</v>
      </c>
      <c r="AU167" s="43">
        <f t="shared" ref="AU167" si="613">SUM(AU168:AU174)</f>
        <v>0</v>
      </c>
      <c r="AV167" s="105">
        <f t="shared" ref="AV167" si="614">SUM(AV168:AV174)</f>
        <v>0</v>
      </c>
      <c r="AW167" s="42">
        <f t="shared" ref="AW167" si="615">SUM(AW168:AW174)</f>
        <v>0</v>
      </c>
      <c r="AX167" s="42">
        <f t="shared" ref="AX167" si="616">SUM(AX168:AX174)</f>
        <v>0</v>
      </c>
      <c r="AY167" s="42">
        <f t="shared" ref="AY167" si="617">SUM(AY168:AY174)</f>
        <v>0</v>
      </c>
      <c r="AZ167" s="106">
        <f t="shared" ref="AZ167" si="618">SUM(AZ168:AZ174)</f>
        <v>0</v>
      </c>
      <c r="BA167" s="44" t="s">
        <v>1685</v>
      </c>
      <c r="BB167" s="44" t="s">
        <v>1686</v>
      </c>
      <c r="BC167" s="45" t="s">
        <v>1687</v>
      </c>
    </row>
    <row r="168" spans="1:55" ht="17.25" hidden="1" customHeight="1" x14ac:dyDescent="0.2">
      <c r="A168" s="879"/>
      <c r="B168" s="881" t="str">
        <f>VLOOKUP($D$9,'PROYECTOS REGISTRADOS'!$A$2:$D$82,4,0)</f>
        <v>Implementación de las estrategias del Plan Decenal de Salud Pública del Municipio de Tocancipá, Cundinamarca, Centro Oriente</v>
      </c>
      <c r="C168" s="884" t="str">
        <f>VLOOKUP($D$9,'PROYECTOS REGISTRADOS'!$A$2:$D$82,3,0)</f>
        <v>2016-25817-0042</v>
      </c>
      <c r="D168" s="887"/>
      <c r="E168" s="890" t="str">
        <f>IF(D168=0,"0-0",(VLOOKUP(D168,'CONSOLIDADO PLAN DESARROLLO'!$EL$9:$ET$304,2,0)))</f>
        <v>0-0</v>
      </c>
      <c r="F168" s="893" t="str">
        <f>IF(D168=0,"0-0",(VLOOKUP(D168,'CONSOLIDADO PLAN DESARROLLO'!$EL$9:$ET$304,3,0)))</f>
        <v>0-0</v>
      </c>
      <c r="G168" s="896" t="str">
        <f>IF(D168=0,"0-0",(VLOOKUP(D168,'CONSOLIDADO PLAN DESARROLLO'!$EL$9:$ET$304,4,0)))</f>
        <v>0-0</v>
      </c>
      <c r="H168" s="899" t="str">
        <f>IF(D168=0,"0-0",(VLOOKUP(D168,'CONSOLIDADO PLAN DESARROLLO'!$EL$9:$ET$304,5,0)))</f>
        <v>0-0</v>
      </c>
      <c r="I168" s="902" t="str">
        <f>IF(D168=0,"0-0",(VLOOKUP(D168,'CONSOLIDADO PLAN DESARROLLO'!$EL$9:$ET$304,$R$3,0)))</f>
        <v>0-0</v>
      </c>
      <c r="J168" s="903"/>
      <c r="K168" s="911"/>
      <c r="L168" s="914"/>
      <c r="M168" s="175"/>
      <c r="N168" s="176"/>
      <c r="O168" s="177"/>
      <c r="P168" s="46"/>
      <c r="Q168" s="47"/>
      <c r="R168" s="917"/>
      <c r="S168" s="48"/>
      <c r="T168" s="875"/>
      <c r="U168" s="49"/>
      <c r="V168" s="875"/>
      <c r="W168" s="49"/>
      <c r="X168" s="875"/>
      <c r="Y168" s="49"/>
      <c r="Z168" s="875"/>
      <c r="AA168" s="49"/>
      <c r="AB168" s="875"/>
      <c r="AC168" s="49"/>
      <c r="AD168" s="875"/>
      <c r="AE168" s="49"/>
      <c r="AF168" s="875"/>
      <c r="AG168" s="50"/>
      <c r="AH168" s="872"/>
      <c r="AI168" s="872"/>
      <c r="AJ168" s="908">
        <f>+R168+T168+V168+X168+Z168+AB168+AD168+AF168</f>
        <v>0</v>
      </c>
      <c r="AK168" s="104">
        <f t="shared" ref="AK168:AK173" si="619">AC168+AE168+AG168+S168+U168+W168+Y168+AA168</f>
        <v>0</v>
      </c>
      <c r="AL168" s="51"/>
      <c r="AM168" s="52"/>
      <c r="AN168" s="52"/>
      <c r="AO168" s="52"/>
      <c r="AP168" s="52"/>
      <c r="AQ168" s="52"/>
      <c r="AR168" s="53">
        <f t="shared" ref="AR168:AR173" si="620">SUM(AL168:AQ168)</f>
        <v>0</v>
      </c>
      <c r="AS168" s="54"/>
      <c r="AT168" s="52"/>
      <c r="AU168" s="53">
        <f t="shared" ref="AU168:AU172" si="621">SUM(AS168:AT168)</f>
        <v>0</v>
      </c>
      <c r="AV168" s="54"/>
      <c r="AW168" s="52"/>
      <c r="AX168" s="52"/>
      <c r="AY168" s="52"/>
      <c r="AZ168" s="55"/>
      <c r="BA168" s="56"/>
      <c r="BB168" s="56"/>
      <c r="BC168" s="57"/>
    </row>
    <row r="169" spans="1:55" ht="17.25" hidden="1" customHeight="1" x14ac:dyDescent="0.2">
      <c r="A169" s="879"/>
      <c r="B169" s="881"/>
      <c r="C169" s="884"/>
      <c r="D169" s="887"/>
      <c r="E169" s="891"/>
      <c r="F169" s="893"/>
      <c r="G169" s="896"/>
      <c r="H169" s="899"/>
      <c r="I169" s="904"/>
      <c r="J169" s="905"/>
      <c r="K169" s="911"/>
      <c r="L169" s="915"/>
      <c r="M169" s="175"/>
      <c r="N169" s="176"/>
      <c r="O169" s="177"/>
      <c r="P169" s="46"/>
      <c r="Q169" s="47"/>
      <c r="R169" s="918"/>
      <c r="S169" s="48"/>
      <c r="T169" s="876"/>
      <c r="U169" s="49"/>
      <c r="V169" s="876"/>
      <c r="W169" s="49"/>
      <c r="X169" s="876"/>
      <c r="Y169" s="49"/>
      <c r="Z169" s="876"/>
      <c r="AA169" s="49"/>
      <c r="AB169" s="876"/>
      <c r="AC169" s="49"/>
      <c r="AD169" s="876"/>
      <c r="AE169" s="49"/>
      <c r="AF169" s="876"/>
      <c r="AG169" s="50"/>
      <c r="AH169" s="873"/>
      <c r="AI169" s="873"/>
      <c r="AJ169" s="909"/>
      <c r="AK169" s="104">
        <f t="shared" si="619"/>
        <v>0</v>
      </c>
      <c r="AL169" s="51"/>
      <c r="AM169" s="52"/>
      <c r="AN169" s="52"/>
      <c r="AO169" s="52"/>
      <c r="AP169" s="52"/>
      <c r="AQ169" s="52"/>
      <c r="AR169" s="53">
        <f t="shared" si="620"/>
        <v>0</v>
      </c>
      <c r="AS169" s="54"/>
      <c r="AT169" s="52"/>
      <c r="AU169" s="53">
        <f t="shared" si="621"/>
        <v>0</v>
      </c>
      <c r="AV169" s="54"/>
      <c r="AW169" s="52"/>
      <c r="AX169" s="52"/>
      <c r="AY169" s="52"/>
      <c r="AZ169" s="55"/>
      <c r="BA169" s="56"/>
      <c r="BB169" s="56"/>
      <c r="BC169" s="57"/>
    </row>
    <row r="170" spans="1:55" ht="17.25" hidden="1" customHeight="1" x14ac:dyDescent="0.2">
      <c r="A170" s="879"/>
      <c r="B170" s="881"/>
      <c r="C170" s="884"/>
      <c r="D170" s="887"/>
      <c r="E170" s="891"/>
      <c r="F170" s="893"/>
      <c r="G170" s="896"/>
      <c r="H170" s="899"/>
      <c r="I170" s="904"/>
      <c r="J170" s="905"/>
      <c r="K170" s="911"/>
      <c r="L170" s="915"/>
      <c r="M170" s="175"/>
      <c r="N170" s="176"/>
      <c r="O170" s="177"/>
      <c r="P170" s="46"/>
      <c r="Q170" s="47"/>
      <c r="R170" s="918"/>
      <c r="S170" s="48"/>
      <c r="T170" s="876"/>
      <c r="U170" s="49"/>
      <c r="V170" s="876"/>
      <c r="W170" s="49"/>
      <c r="X170" s="876"/>
      <c r="Y170" s="49"/>
      <c r="Z170" s="876"/>
      <c r="AA170" s="49"/>
      <c r="AB170" s="876"/>
      <c r="AC170" s="49"/>
      <c r="AD170" s="876"/>
      <c r="AE170" s="49"/>
      <c r="AF170" s="876"/>
      <c r="AG170" s="50"/>
      <c r="AH170" s="873"/>
      <c r="AI170" s="873"/>
      <c r="AJ170" s="909"/>
      <c r="AK170" s="104">
        <f t="shared" si="619"/>
        <v>0</v>
      </c>
      <c r="AL170" s="51"/>
      <c r="AM170" s="52"/>
      <c r="AN170" s="52"/>
      <c r="AO170" s="52"/>
      <c r="AP170" s="52"/>
      <c r="AQ170" s="52"/>
      <c r="AR170" s="53">
        <f t="shared" si="620"/>
        <v>0</v>
      </c>
      <c r="AS170" s="54"/>
      <c r="AT170" s="52"/>
      <c r="AU170" s="53">
        <f t="shared" si="621"/>
        <v>0</v>
      </c>
      <c r="AV170" s="54"/>
      <c r="AW170" s="52"/>
      <c r="AX170" s="52"/>
      <c r="AY170" s="52"/>
      <c r="AZ170" s="55"/>
      <c r="BA170" s="56"/>
      <c r="BB170" s="56"/>
      <c r="BC170" s="57"/>
    </row>
    <row r="171" spans="1:55" ht="17.25" hidden="1" customHeight="1" x14ac:dyDescent="0.2">
      <c r="A171" s="879"/>
      <c r="B171" s="881"/>
      <c r="C171" s="884"/>
      <c r="D171" s="887"/>
      <c r="E171" s="891"/>
      <c r="F171" s="893"/>
      <c r="G171" s="896"/>
      <c r="H171" s="899"/>
      <c r="I171" s="904"/>
      <c r="J171" s="905"/>
      <c r="K171" s="911"/>
      <c r="L171" s="915"/>
      <c r="M171" s="175"/>
      <c r="N171" s="176"/>
      <c r="O171" s="177"/>
      <c r="P171" s="46"/>
      <c r="Q171" s="47"/>
      <c r="R171" s="918"/>
      <c r="S171" s="48"/>
      <c r="T171" s="876"/>
      <c r="U171" s="49"/>
      <c r="V171" s="876"/>
      <c r="W171" s="49"/>
      <c r="X171" s="876"/>
      <c r="Y171" s="49"/>
      <c r="Z171" s="876"/>
      <c r="AA171" s="49"/>
      <c r="AB171" s="876"/>
      <c r="AC171" s="49"/>
      <c r="AD171" s="876"/>
      <c r="AE171" s="49"/>
      <c r="AF171" s="876"/>
      <c r="AG171" s="50"/>
      <c r="AH171" s="873"/>
      <c r="AI171" s="873"/>
      <c r="AJ171" s="909"/>
      <c r="AK171" s="104">
        <f t="shared" si="619"/>
        <v>0</v>
      </c>
      <c r="AL171" s="51"/>
      <c r="AM171" s="52"/>
      <c r="AN171" s="52"/>
      <c r="AO171" s="52"/>
      <c r="AP171" s="52"/>
      <c r="AQ171" s="52"/>
      <c r="AR171" s="53">
        <f t="shared" si="620"/>
        <v>0</v>
      </c>
      <c r="AS171" s="54"/>
      <c r="AT171" s="52"/>
      <c r="AU171" s="53">
        <f t="shared" si="621"/>
        <v>0</v>
      </c>
      <c r="AV171" s="54"/>
      <c r="AW171" s="52"/>
      <c r="AX171" s="52"/>
      <c r="AY171" s="52"/>
      <c r="AZ171" s="55"/>
      <c r="BA171" s="56"/>
      <c r="BB171" s="56"/>
      <c r="BC171" s="57"/>
    </row>
    <row r="172" spans="1:55" ht="17.25" hidden="1" customHeight="1" x14ac:dyDescent="0.2">
      <c r="A172" s="879"/>
      <c r="B172" s="881"/>
      <c r="C172" s="884"/>
      <c r="D172" s="887"/>
      <c r="E172" s="891"/>
      <c r="F172" s="893"/>
      <c r="G172" s="896"/>
      <c r="H172" s="899"/>
      <c r="I172" s="904"/>
      <c r="J172" s="905"/>
      <c r="K172" s="911"/>
      <c r="L172" s="915"/>
      <c r="M172" s="175"/>
      <c r="N172" s="176"/>
      <c r="O172" s="177"/>
      <c r="P172" s="46"/>
      <c r="Q172" s="47"/>
      <c r="R172" s="918"/>
      <c r="S172" s="48"/>
      <c r="T172" s="876"/>
      <c r="U172" s="49"/>
      <c r="V172" s="876"/>
      <c r="W172" s="49"/>
      <c r="X172" s="876"/>
      <c r="Y172" s="49"/>
      <c r="Z172" s="876"/>
      <c r="AA172" s="49"/>
      <c r="AB172" s="876"/>
      <c r="AC172" s="49"/>
      <c r="AD172" s="876"/>
      <c r="AE172" s="49"/>
      <c r="AF172" s="876"/>
      <c r="AG172" s="50"/>
      <c r="AH172" s="873"/>
      <c r="AI172" s="873"/>
      <c r="AJ172" s="909"/>
      <c r="AK172" s="104">
        <f t="shared" si="619"/>
        <v>0</v>
      </c>
      <c r="AL172" s="51"/>
      <c r="AM172" s="52"/>
      <c r="AN172" s="52"/>
      <c r="AO172" s="52"/>
      <c r="AP172" s="52"/>
      <c r="AQ172" s="52"/>
      <c r="AR172" s="53">
        <f t="shared" si="620"/>
        <v>0</v>
      </c>
      <c r="AS172" s="54"/>
      <c r="AT172" s="52"/>
      <c r="AU172" s="53">
        <f t="shared" si="621"/>
        <v>0</v>
      </c>
      <c r="AV172" s="54"/>
      <c r="AW172" s="52"/>
      <c r="AX172" s="52"/>
      <c r="AY172" s="52"/>
      <c r="AZ172" s="55"/>
      <c r="BA172" s="56"/>
      <c r="BB172" s="56"/>
      <c r="BC172" s="57"/>
    </row>
    <row r="173" spans="1:55" ht="17.25" hidden="1" customHeight="1" x14ac:dyDescent="0.2">
      <c r="A173" s="879"/>
      <c r="B173" s="882"/>
      <c r="C173" s="885"/>
      <c r="D173" s="888"/>
      <c r="E173" s="891"/>
      <c r="F173" s="894"/>
      <c r="G173" s="897"/>
      <c r="H173" s="900"/>
      <c r="I173" s="904"/>
      <c r="J173" s="905"/>
      <c r="K173" s="912"/>
      <c r="L173" s="915"/>
      <c r="M173" s="178"/>
      <c r="N173" s="179"/>
      <c r="O173" s="180"/>
      <c r="P173" s="107"/>
      <c r="Q173" s="108"/>
      <c r="R173" s="918"/>
      <c r="S173" s="109"/>
      <c r="T173" s="876"/>
      <c r="U173" s="110"/>
      <c r="V173" s="876"/>
      <c r="W173" s="110"/>
      <c r="X173" s="876"/>
      <c r="Y173" s="110"/>
      <c r="Z173" s="876"/>
      <c r="AA173" s="110"/>
      <c r="AB173" s="876"/>
      <c r="AC173" s="110"/>
      <c r="AD173" s="876"/>
      <c r="AE173" s="110"/>
      <c r="AF173" s="876"/>
      <c r="AG173" s="111"/>
      <c r="AH173" s="873"/>
      <c r="AI173" s="873"/>
      <c r="AJ173" s="910"/>
      <c r="AK173" s="104">
        <f t="shared" si="619"/>
        <v>0</v>
      </c>
      <c r="AL173" s="112"/>
      <c r="AM173" s="113"/>
      <c r="AN173" s="113"/>
      <c r="AO173" s="113"/>
      <c r="AP173" s="113"/>
      <c r="AQ173" s="113"/>
      <c r="AR173" s="53">
        <f t="shared" si="620"/>
        <v>0</v>
      </c>
      <c r="AS173" s="114"/>
      <c r="AT173" s="113"/>
      <c r="AU173" s="53">
        <f>SUM(AS173:AT173)</f>
        <v>0</v>
      </c>
      <c r="AV173" s="114"/>
      <c r="AW173" s="113"/>
      <c r="AX173" s="113"/>
      <c r="AY173" s="113"/>
      <c r="AZ173" s="115"/>
      <c r="BA173" s="116"/>
      <c r="BB173" s="116"/>
      <c r="BC173" s="117"/>
    </row>
    <row r="174" spans="1:55" ht="9.9499999999999993" hidden="1" customHeight="1" thickBot="1" x14ac:dyDescent="0.25">
      <c r="A174" s="880"/>
      <c r="B174" s="883"/>
      <c r="C174" s="886"/>
      <c r="D174" s="889"/>
      <c r="E174" s="892"/>
      <c r="F174" s="895"/>
      <c r="G174" s="898"/>
      <c r="H174" s="901"/>
      <c r="I174" s="906"/>
      <c r="J174" s="907"/>
      <c r="K174" s="913"/>
      <c r="L174" s="916"/>
      <c r="M174" s="181"/>
      <c r="N174" s="182"/>
      <c r="O174" s="183"/>
      <c r="P174" s="118"/>
      <c r="Q174" s="118"/>
      <c r="R174" s="919"/>
      <c r="S174" s="184"/>
      <c r="T174" s="877"/>
      <c r="U174" s="185"/>
      <c r="V174" s="877"/>
      <c r="W174" s="185"/>
      <c r="X174" s="877"/>
      <c r="Y174" s="185"/>
      <c r="Z174" s="877"/>
      <c r="AA174" s="185"/>
      <c r="AB174" s="877"/>
      <c r="AC174" s="185"/>
      <c r="AD174" s="877"/>
      <c r="AE174" s="185"/>
      <c r="AF174" s="877"/>
      <c r="AG174" s="186"/>
      <c r="AH174" s="874"/>
      <c r="AI174" s="874"/>
      <c r="AJ174" s="119"/>
      <c r="AK174" s="120"/>
      <c r="AL174" s="187"/>
      <c r="AM174" s="188"/>
      <c r="AN174" s="188"/>
      <c r="AO174" s="188"/>
      <c r="AP174" s="188"/>
      <c r="AQ174" s="188"/>
      <c r="AR174" s="121"/>
      <c r="AS174" s="189"/>
      <c r="AT174" s="188"/>
      <c r="AU174" s="121"/>
      <c r="AV174" s="189"/>
      <c r="AW174" s="188"/>
      <c r="AX174" s="188"/>
      <c r="AY174" s="188"/>
      <c r="AZ174" s="190"/>
      <c r="BA174" s="191"/>
      <c r="BB174" s="191"/>
      <c r="BC174" s="192"/>
    </row>
    <row r="175" spans="1:55" ht="6" hidden="1" customHeight="1" x14ac:dyDescent="0.2">
      <c r="A175" s="157"/>
      <c r="B175" s="193"/>
      <c r="C175" s="193"/>
      <c r="D175" s="193"/>
      <c r="E175" s="193"/>
      <c r="F175" s="193"/>
      <c r="G175" s="193"/>
      <c r="H175" s="193"/>
      <c r="I175" s="920"/>
      <c r="J175" s="920"/>
      <c r="K175" s="193"/>
      <c r="L175" s="193"/>
      <c r="M175" s="193"/>
      <c r="N175" s="193"/>
      <c r="O175" s="193"/>
      <c r="P175" s="193"/>
      <c r="Q175" s="193"/>
      <c r="R175" s="193"/>
      <c r="S175" s="193"/>
      <c r="T175" s="193"/>
      <c r="U175" s="193"/>
      <c r="V175" s="193"/>
      <c r="W175" s="193"/>
      <c r="X175" s="193"/>
      <c r="Y175" s="193"/>
      <c r="Z175" s="193"/>
      <c r="AA175" s="193"/>
      <c r="AB175" s="193"/>
      <c r="AC175" s="193"/>
      <c r="AD175" s="193"/>
      <c r="AE175" s="193"/>
      <c r="AF175" s="193"/>
      <c r="AG175" s="193"/>
      <c r="AH175" s="193"/>
      <c r="AI175" s="193"/>
      <c r="AJ175" s="193"/>
      <c r="AK175" s="194"/>
      <c r="AL175" s="194"/>
      <c r="AM175" s="194"/>
      <c r="AN175" s="194"/>
      <c r="AO175" s="194"/>
      <c r="AP175" s="194"/>
      <c r="AQ175" s="195"/>
      <c r="AR175" s="194"/>
      <c r="AS175" s="194"/>
      <c r="AT175" s="194"/>
      <c r="AU175" s="194"/>
      <c r="AV175" s="194"/>
      <c r="AW175" s="194"/>
      <c r="AX175" s="194"/>
      <c r="AY175" s="194"/>
      <c r="AZ175" s="194"/>
      <c r="BA175" s="194"/>
      <c r="BB175" s="194"/>
      <c r="BC175" s="157"/>
    </row>
    <row r="176" spans="1:55" ht="72" hidden="1" customHeight="1" x14ac:dyDescent="0.2">
      <c r="A176" s="878">
        <v>19</v>
      </c>
      <c r="B176" s="162" t="s">
        <v>1705</v>
      </c>
      <c r="C176" s="163" t="s">
        <v>1706</v>
      </c>
      <c r="D176" s="164" t="s">
        <v>21</v>
      </c>
      <c r="E176" s="164" t="s">
        <v>1894</v>
      </c>
      <c r="F176" s="163" t="s">
        <v>1707</v>
      </c>
      <c r="G176" s="165" t="s">
        <v>1679</v>
      </c>
      <c r="H176" s="165" t="s">
        <v>1680</v>
      </c>
      <c r="I176" s="166" t="s">
        <v>1910</v>
      </c>
      <c r="J176" s="167">
        <f>+$N$3</f>
        <v>2018</v>
      </c>
      <c r="K176" s="165" t="s">
        <v>1927</v>
      </c>
      <c r="L176" s="166" t="s">
        <v>1928</v>
      </c>
      <c r="M176" s="163" t="s">
        <v>1708</v>
      </c>
      <c r="N176" s="163" t="s">
        <v>1709</v>
      </c>
      <c r="O176" s="163" t="s">
        <v>1710</v>
      </c>
      <c r="P176" s="163" t="s">
        <v>1711</v>
      </c>
      <c r="Q176" s="163" t="s">
        <v>1712</v>
      </c>
      <c r="R176" s="168">
        <f t="shared" ref="R176" si="622">SUM(R177:R183)</f>
        <v>0</v>
      </c>
      <c r="S176" s="169">
        <f t="shared" ref="S176" si="623">SUM(S177:S183)</f>
        <v>0</v>
      </c>
      <c r="T176" s="170">
        <f t="shared" ref="T176" si="624">SUM(T177:T183)</f>
        <v>0</v>
      </c>
      <c r="U176" s="171">
        <f t="shared" ref="U176" si="625">SUM(U177:U183)</f>
        <v>0</v>
      </c>
      <c r="V176" s="170">
        <f t="shared" ref="V176" si="626">SUM(V177:V183)</f>
        <v>0</v>
      </c>
      <c r="W176" s="171">
        <f t="shared" ref="W176" si="627">SUM(W177:W183)</f>
        <v>0</v>
      </c>
      <c r="X176" s="170">
        <f t="shared" ref="X176" si="628">SUM(X177:X183)</f>
        <v>0</v>
      </c>
      <c r="Y176" s="171">
        <f t="shared" ref="Y176" si="629">SUM(Y177:Y183)</f>
        <v>0</v>
      </c>
      <c r="Z176" s="170">
        <f t="shared" ref="Z176" si="630">SUM(Z177:Z183)</f>
        <v>0</v>
      </c>
      <c r="AA176" s="171">
        <f t="shared" ref="AA176" si="631">SUM(AA177:AA183)</f>
        <v>0</v>
      </c>
      <c r="AB176" s="170">
        <f t="shared" ref="AB176" si="632">SUM(AB177:AB183)</f>
        <v>0</v>
      </c>
      <c r="AC176" s="171">
        <f t="shared" ref="AC176" si="633">SUM(AC177:AC183)</f>
        <v>0</v>
      </c>
      <c r="AD176" s="170">
        <f t="shared" ref="AD176" si="634">SUM(AD177:AD183)</f>
        <v>0</v>
      </c>
      <c r="AE176" s="171">
        <f t="shared" ref="AE176" si="635">SUM(AE177:AE183)</f>
        <v>0</v>
      </c>
      <c r="AF176" s="170">
        <f t="shared" ref="AF176" si="636">SUM(AF177:AF183)</f>
        <v>0</v>
      </c>
      <c r="AG176" s="172">
        <f t="shared" ref="AG176" si="637">SUM(AG177:AG183)</f>
        <v>0</v>
      </c>
      <c r="AH176" s="871"/>
      <c r="AI176" s="871"/>
      <c r="AJ176" s="173">
        <f t="shared" ref="AJ176" si="638">SUM(AJ177:AJ183)</f>
        <v>0</v>
      </c>
      <c r="AK176" s="174">
        <f t="shared" ref="AK176" si="639">SUM(AK177:AK183)</f>
        <v>0</v>
      </c>
      <c r="AL176" s="41">
        <f t="shared" ref="AL176" si="640">SUM(AL177:AL183)</f>
        <v>0</v>
      </c>
      <c r="AM176" s="42">
        <f t="shared" ref="AM176" si="641">SUM(AM177:AM183)</f>
        <v>0</v>
      </c>
      <c r="AN176" s="42">
        <f t="shared" ref="AN176" si="642">SUM(AN177:AN183)</f>
        <v>0</v>
      </c>
      <c r="AO176" s="42">
        <f t="shared" ref="AO176" si="643">SUM(AO177:AO183)</f>
        <v>0</v>
      </c>
      <c r="AP176" s="42">
        <f t="shared" ref="AP176" si="644">SUM(AP177:AP183)</f>
        <v>0</v>
      </c>
      <c r="AQ176" s="42">
        <f t="shared" ref="AQ176" si="645">SUM(AQ177:AQ183)</f>
        <v>0</v>
      </c>
      <c r="AR176" s="43">
        <f t="shared" ref="AR176" si="646">SUM(AR177:AR183)</f>
        <v>0</v>
      </c>
      <c r="AS176" s="105">
        <f t="shared" ref="AS176" si="647">SUM(AS177:AS183)</f>
        <v>0</v>
      </c>
      <c r="AT176" s="42">
        <f t="shared" ref="AT176" si="648">SUM(AT177:AT183)</f>
        <v>0</v>
      </c>
      <c r="AU176" s="43">
        <f t="shared" ref="AU176" si="649">SUM(AU177:AU183)</f>
        <v>0</v>
      </c>
      <c r="AV176" s="105">
        <f t="shared" ref="AV176" si="650">SUM(AV177:AV183)</f>
        <v>0</v>
      </c>
      <c r="AW176" s="42">
        <f t="shared" ref="AW176" si="651">SUM(AW177:AW183)</f>
        <v>0</v>
      </c>
      <c r="AX176" s="42">
        <f t="shared" ref="AX176" si="652">SUM(AX177:AX183)</f>
        <v>0</v>
      </c>
      <c r="AY176" s="42">
        <f t="shared" ref="AY176" si="653">SUM(AY177:AY183)</f>
        <v>0</v>
      </c>
      <c r="AZ176" s="106">
        <f t="shared" ref="AZ176" si="654">SUM(AZ177:AZ183)</f>
        <v>0</v>
      </c>
      <c r="BA176" s="44" t="s">
        <v>1685</v>
      </c>
      <c r="BB176" s="44" t="s">
        <v>1686</v>
      </c>
      <c r="BC176" s="45" t="s">
        <v>1687</v>
      </c>
    </row>
    <row r="177" spans="1:55" ht="17.25" hidden="1" customHeight="1" x14ac:dyDescent="0.2">
      <c r="A177" s="879"/>
      <c r="B177" s="881" t="str">
        <f>VLOOKUP($D$9,'PROYECTOS REGISTRADOS'!$A$2:$D$82,4,0)</f>
        <v>Implementación de las estrategias del Plan Decenal de Salud Pública del Municipio de Tocancipá, Cundinamarca, Centro Oriente</v>
      </c>
      <c r="C177" s="884" t="str">
        <f>VLOOKUP($D$9,'PROYECTOS REGISTRADOS'!$A$2:$D$82,3,0)</f>
        <v>2016-25817-0042</v>
      </c>
      <c r="D177" s="887"/>
      <c r="E177" s="890" t="str">
        <f>IF(D177=0,"0-0",(VLOOKUP(D177,'CONSOLIDADO PLAN DESARROLLO'!$EL$9:$ET$304,2,0)))</f>
        <v>0-0</v>
      </c>
      <c r="F177" s="893" t="str">
        <f>IF(D177=0,"0-0",(VLOOKUP(D177,'CONSOLIDADO PLAN DESARROLLO'!$EL$9:$ET$304,3,0)))</f>
        <v>0-0</v>
      </c>
      <c r="G177" s="896" t="str">
        <f>IF(D177=0,"0-0",(VLOOKUP(D177,'CONSOLIDADO PLAN DESARROLLO'!$EL$9:$ET$304,4,0)))</f>
        <v>0-0</v>
      </c>
      <c r="H177" s="899" t="str">
        <f>IF(D177=0,"0-0",(VLOOKUP(D177,'CONSOLIDADO PLAN DESARROLLO'!$EL$9:$ET$304,5,0)))</f>
        <v>0-0</v>
      </c>
      <c r="I177" s="902" t="str">
        <f>IF(D177=0,"0-0",(VLOOKUP(D177,'CONSOLIDADO PLAN DESARROLLO'!$EL$9:$ET$304,$R$3,0)))</f>
        <v>0-0</v>
      </c>
      <c r="J177" s="903"/>
      <c r="K177" s="911"/>
      <c r="L177" s="914"/>
      <c r="M177" s="175"/>
      <c r="N177" s="176"/>
      <c r="O177" s="177"/>
      <c r="P177" s="46"/>
      <c r="Q177" s="47"/>
      <c r="R177" s="917"/>
      <c r="S177" s="48"/>
      <c r="T177" s="875"/>
      <c r="U177" s="49"/>
      <c r="V177" s="875"/>
      <c r="W177" s="49"/>
      <c r="X177" s="875"/>
      <c r="Y177" s="49"/>
      <c r="Z177" s="875"/>
      <c r="AA177" s="49"/>
      <c r="AB177" s="875"/>
      <c r="AC177" s="49"/>
      <c r="AD177" s="875"/>
      <c r="AE177" s="49"/>
      <c r="AF177" s="875"/>
      <c r="AG177" s="50"/>
      <c r="AH177" s="872"/>
      <c r="AI177" s="872"/>
      <c r="AJ177" s="908">
        <f>+R177+T177+V177+X177+Z177+AB177+AD177+AF177</f>
        <v>0</v>
      </c>
      <c r="AK177" s="104">
        <f t="shared" ref="AK177:AK182" si="655">AC177+AE177+AG177+S177+U177+W177+Y177+AA177</f>
        <v>0</v>
      </c>
      <c r="AL177" s="51"/>
      <c r="AM177" s="52"/>
      <c r="AN177" s="52"/>
      <c r="AO177" s="52"/>
      <c r="AP177" s="52"/>
      <c r="AQ177" s="52"/>
      <c r="AR177" s="53">
        <f t="shared" ref="AR177:AR182" si="656">SUM(AL177:AQ177)</f>
        <v>0</v>
      </c>
      <c r="AS177" s="54"/>
      <c r="AT177" s="52"/>
      <c r="AU177" s="53">
        <f t="shared" ref="AU177:AU181" si="657">SUM(AS177:AT177)</f>
        <v>0</v>
      </c>
      <c r="AV177" s="54"/>
      <c r="AW177" s="52"/>
      <c r="AX177" s="52"/>
      <c r="AY177" s="52"/>
      <c r="AZ177" s="55"/>
      <c r="BA177" s="56"/>
      <c r="BB177" s="56"/>
      <c r="BC177" s="57"/>
    </row>
    <row r="178" spans="1:55" ht="17.25" hidden="1" customHeight="1" x14ac:dyDescent="0.2">
      <c r="A178" s="879"/>
      <c r="B178" s="881"/>
      <c r="C178" s="884"/>
      <c r="D178" s="887"/>
      <c r="E178" s="891"/>
      <c r="F178" s="893"/>
      <c r="G178" s="896"/>
      <c r="H178" s="899"/>
      <c r="I178" s="904"/>
      <c r="J178" s="905"/>
      <c r="K178" s="911"/>
      <c r="L178" s="915"/>
      <c r="M178" s="175"/>
      <c r="N178" s="176"/>
      <c r="O178" s="177"/>
      <c r="P178" s="46"/>
      <c r="Q178" s="47"/>
      <c r="R178" s="918"/>
      <c r="S178" s="48"/>
      <c r="T178" s="876"/>
      <c r="U178" s="49"/>
      <c r="V178" s="876"/>
      <c r="W178" s="49"/>
      <c r="X178" s="876"/>
      <c r="Y178" s="49"/>
      <c r="Z178" s="876"/>
      <c r="AA178" s="49"/>
      <c r="AB178" s="876"/>
      <c r="AC178" s="49"/>
      <c r="AD178" s="876"/>
      <c r="AE178" s="49"/>
      <c r="AF178" s="876"/>
      <c r="AG178" s="50"/>
      <c r="AH178" s="873"/>
      <c r="AI178" s="873"/>
      <c r="AJ178" s="909"/>
      <c r="AK178" s="104">
        <f t="shared" si="655"/>
        <v>0</v>
      </c>
      <c r="AL178" s="51"/>
      <c r="AM178" s="52"/>
      <c r="AN178" s="52"/>
      <c r="AO178" s="52"/>
      <c r="AP178" s="52"/>
      <c r="AQ178" s="52"/>
      <c r="AR178" s="53">
        <f t="shared" si="656"/>
        <v>0</v>
      </c>
      <c r="AS178" s="54"/>
      <c r="AT178" s="52"/>
      <c r="AU178" s="53">
        <f t="shared" si="657"/>
        <v>0</v>
      </c>
      <c r="AV178" s="54"/>
      <c r="AW178" s="52"/>
      <c r="AX178" s="52"/>
      <c r="AY178" s="52"/>
      <c r="AZ178" s="55"/>
      <c r="BA178" s="56"/>
      <c r="BB178" s="56"/>
      <c r="BC178" s="57"/>
    </row>
    <row r="179" spans="1:55" ht="17.25" hidden="1" customHeight="1" x14ac:dyDescent="0.2">
      <c r="A179" s="879"/>
      <c r="B179" s="881"/>
      <c r="C179" s="884"/>
      <c r="D179" s="887"/>
      <c r="E179" s="891"/>
      <c r="F179" s="893"/>
      <c r="G179" s="896"/>
      <c r="H179" s="899"/>
      <c r="I179" s="904"/>
      <c r="J179" s="905"/>
      <c r="K179" s="911"/>
      <c r="L179" s="915"/>
      <c r="M179" s="175"/>
      <c r="N179" s="176"/>
      <c r="O179" s="177"/>
      <c r="P179" s="46"/>
      <c r="Q179" s="47"/>
      <c r="R179" s="918"/>
      <c r="S179" s="48"/>
      <c r="T179" s="876"/>
      <c r="U179" s="49"/>
      <c r="V179" s="876"/>
      <c r="W179" s="49"/>
      <c r="X179" s="876"/>
      <c r="Y179" s="49"/>
      <c r="Z179" s="876"/>
      <c r="AA179" s="49"/>
      <c r="AB179" s="876"/>
      <c r="AC179" s="49"/>
      <c r="AD179" s="876"/>
      <c r="AE179" s="49"/>
      <c r="AF179" s="876"/>
      <c r="AG179" s="50"/>
      <c r="AH179" s="873"/>
      <c r="AI179" s="873"/>
      <c r="AJ179" s="909"/>
      <c r="AK179" s="104">
        <f t="shared" si="655"/>
        <v>0</v>
      </c>
      <c r="AL179" s="51"/>
      <c r="AM179" s="52"/>
      <c r="AN179" s="52"/>
      <c r="AO179" s="52"/>
      <c r="AP179" s="52"/>
      <c r="AQ179" s="52"/>
      <c r="AR179" s="53">
        <f t="shared" si="656"/>
        <v>0</v>
      </c>
      <c r="AS179" s="54"/>
      <c r="AT179" s="52"/>
      <c r="AU179" s="53">
        <f t="shared" si="657"/>
        <v>0</v>
      </c>
      <c r="AV179" s="54"/>
      <c r="AW179" s="52"/>
      <c r="AX179" s="52"/>
      <c r="AY179" s="52"/>
      <c r="AZ179" s="55"/>
      <c r="BA179" s="56"/>
      <c r="BB179" s="56"/>
      <c r="BC179" s="57"/>
    </row>
    <row r="180" spans="1:55" ht="17.25" hidden="1" customHeight="1" x14ac:dyDescent="0.2">
      <c r="A180" s="879"/>
      <c r="B180" s="881"/>
      <c r="C180" s="884"/>
      <c r="D180" s="887"/>
      <c r="E180" s="891"/>
      <c r="F180" s="893"/>
      <c r="G180" s="896"/>
      <c r="H180" s="899"/>
      <c r="I180" s="904"/>
      <c r="J180" s="905"/>
      <c r="K180" s="911"/>
      <c r="L180" s="915"/>
      <c r="M180" s="175"/>
      <c r="N180" s="176"/>
      <c r="O180" s="177"/>
      <c r="P180" s="46"/>
      <c r="Q180" s="47"/>
      <c r="R180" s="918"/>
      <c r="S180" s="48"/>
      <c r="T180" s="876"/>
      <c r="U180" s="49"/>
      <c r="V180" s="876"/>
      <c r="W180" s="49"/>
      <c r="X180" s="876"/>
      <c r="Y180" s="49"/>
      <c r="Z180" s="876"/>
      <c r="AA180" s="49"/>
      <c r="AB180" s="876"/>
      <c r="AC180" s="49"/>
      <c r="AD180" s="876"/>
      <c r="AE180" s="49"/>
      <c r="AF180" s="876"/>
      <c r="AG180" s="50"/>
      <c r="AH180" s="873"/>
      <c r="AI180" s="873"/>
      <c r="AJ180" s="909"/>
      <c r="AK180" s="104">
        <f t="shared" si="655"/>
        <v>0</v>
      </c>
      <c r="AL180" s="51"/>
      <c r="AM180" s="52"/>
      <c r="AN180" s="52"/>
      <c r="AO180" s="52"/>
      <c r="AP180" s="52"/>
      <c r="AQ180" s="52"/>
      <c r="AR180" s="53">
        <f t="shared" si="656"/>
        <v>0</v>
      </c>
      <c r="AS180" s="54"/>
      <c r="AT180" s="52"/>
      <c r="AU180" s="53">
        <f t="shared" si="657"/>
        <v>0</v>
      </c>
      <c r="AV180" s="54"/>
      <c r="AW180" s="52"/>
      <c r="AX180" s="52"/>
      <c r="AY180" s="52"/>
      <c r="AZ180" s="55"/>
      <c r="BA180" s="56"/>
      <c r="BB180" s="56"/>
      <c r="BC180" s="57"/>
    </row>
    <row r="181" spans="1:55" ht="17.25" hidden="1" customHeight="1" x14ac:dyDescent="0.2">
      <c r="A181" s="879"/>
      <c r="B181" s="881"/>
      <c r="C181" s="884"/>
      <c r="D181" s="887"/>
      <c r="E181" s="891"/>
      <c r="F181" s="893"/>
      <c r="G181" s="896"/>
      <c r="H181" s="899"/>
      <c r="I181" s="904"/>
      <c r="J181" s="905"/>
      <c r="K181" s="911"/>
      <c r="L181" s="915"/>
      <c r="M181" s="175"/>
      <c r="N181" s="176"/>
      <c r="O181" s="177"/>
      <c r="P181" s="46"/>
      <c r="Q181" s="47"/>
      <c r="R181" s="918"/>
      <c r="S181" s="48"/>
      <c r="T181" s="876"/>
      <c r="U181" s="49"/>
      <c r="V181" s="876"/>
      <c r="W181" s="49"/>
      <c r="X181" s="876"/>
      <c r="Y181" s="49"/>
      <c r="Z181" s="876"/>
      <c r="AA181" s="49"/>
      <c r="AB181" s="876"/>
      <c r="AC181" s="49"/>
      <c r="AD181" s="876"/>
      <c r="AE181" s="49"/>
      <c r="AF181" s="876"/>
      <c r="AG181" s="50"/>
      <c r="AH181" s="873"/>
      <c r="AI181" s="873"/>
      <c r="AJ181" s="909"/>
      <c r="AK181" s="104">
        <f t="shared" si="655"/>
        <v>0</v>
      </c>
      <c r="AL181" s="51"/>
      <c r="AM181" s="52"/>
      <c r="AN181" s="52"/>
      <c r="AO181" s="52"/>
      <c r="AP181" s="52"/>
      <c r="AQ181" s="52"/>
      <c r="AR181" s="53">
        <f t="shared" si="656"/>
        <v>0</v>
      </c>
      <c r="AS181" s="54"/>
      <c r="AT181" s="52"/>
      <c r="AU181" s="53">
        <f t="shared" si="657"/>
        <v>0</v>
      </c>
      <c r="AV181" s="54"/>
      <c r="AW181" s="52"/>
      <c r="AX181" s="52"/>
      <c r="AY181" s="52"/>
      <c r="AZ181" s="55"/>
      <c r="BA181" s="56"/>
      <c r="BB181" s="56"/>
      <c r="BC181" s="57"/>
    </row>
    <row r="182" spans="1:55" ht="17.25" hidden="1" customHeight="1" x14ac:dyDescent="0.2">
      <c r="A182" s="879"/>
      <c r="B182" s="882"/>
      <c r="C182" s="885"/>
      <c r="D182" s="888"/>
      <c r="E182" s="891"/>
      <c r="F182" s="894"/>
      <c r="G182" s="897"/>
      <c r="H182" s="900"/>
      <c r="I182" s="904"/>
      <c r="J182" s="905"/>
      <c r="K182" s="912"/>
      <c r="L182" s="915"/>
      <c r="M182" s="178"/>
      <c r="N182" s="179"/>
      <c r="O182" s="180"/>
      <c r="P182" s="107"/>
      <c r="Q182" s="108"/>
      <c r="R182" s="918"/>
      <c r="S182" s="109"/>
      <c r="T182" s="876"/>
      <c r="U182" s="110"/>
      <c r="V182" s="876"/>
      <c r="W182" s="110"/>
      <c r="X182" s="876"/>
      <c r="Y182" s="110"/>
      <c r="Z182" s="876"/>
      <c r="AA182" s="110"/>
      <c r="AB182" s="876"/>
      <c r="AC182" s="110"/>
      <c r="AD182" s="876"/>
      <c r="AE182" s="110"/>
      <c r="AF182" s="876"/>
      <c r="AG182" s="111"/>
      <c r="AH182" s="873"/>
      <c r="AI182" s="873"/>
      <c r="AJ182" s="910"/>
      <c r="AK182" s="104">
        <f t="shared" si="655"/>
        <v>0</v>
      </c>
      <c r="AL182" s="112"/>
      <c r="AM182" s="113"/>
      <c r="AN182" s="113"/>
      <c r="AO182" s="113"/>
      <c r="AP182" s="113"/>
      <c r="AQ182" s="113"/>
      <c r="AR182" s="53">
        <f t="shared" si="656"/>
        <v>0</v>
      </c>
      <c r="AS182" s="114"/>
      <c r="AT182" s="113"/>
      <c r="AU182" s="53">
        <f>SUM(AS182:AT182)</f>
        <v>0</v>
      </c>
      <c r="AV182" s="114"/>
      <c r="AW182" s="113"/>
      <c r="AX182" s="113"/>
      <c r="AY182" s="113"/>
      <c r="AZ182" s="115"/>
      <c r="BA182" s="116"/>
      <c r="BB182" s="116"/>
      <c r="BC182" s="117"/>
    </row>
    <row r="183" spans="1:55" ht="9.9499999999999993" hidden="1" customHeight="1" thickBot="1" x14ac:dyDescent="0.25">
      <c r="A183" s="880"/>
      <c r="B183" s="883"/>
      <c r="C183" s="886"/>
      <c r="D183" s="889"/>
      <c r="E183" s="892"/>
      <c r="F183" s="895"/>
      <c r="G183" s="898"/>
      <c r="H183" s="901"/>
      <c r="I183" s="906"/>
      <c r="J183" s="907"/>
      <c r="K183" s="913"/>
      <c r="L183" s="916"/>
      <c r="M183" s="181"/>
      <c r="N183" s="182"/>
      <c r="O183" s="183"/>
      <c r="P183" s="118"/>
      <c r="Q183" s="118"/>
      <c r="R183" s="919"/>
      <c r="S183" s="184"/>
      <c r="T183" s="877"/>
      <c r="U183" s="185"/>
      <c r="V183" s="877"/>
      <c r="W183" s="185"/>
      <c r="X183" s="877"/>
      <c r="Y183" s="185"/>
      <c r="Z183" s="877"/>
      <c r="AA183" s="185"/>
      <c r="AB183" s="877"/>
      <c r="AC183" s="185"/>
      <c r="AD183" s="877"/>
      <c r="AE183" s="185"/>
      <c r="AF183" s="877"/>
      <c r="AG183" s="186"/>
      <c r="AH183" s="874"/>
      <c r="AI183" s="874"/>
      <c r="AJ183" s="119"/>
      <c r="AK183" s="120"/>
      <c r="AL183" s="187"/>
      <c r="AM183" s="188"/>
      <c r="AN183" s="188"/>
      <c r="AO183" s="188"/>
      <c r="AP183" s="188"/>
      <c r="AQ183" s="188"/>
      <c r="AR183" s="121"/>
      <c r="AS183" s="189"/>
      <c r="AT183" s="188"/>
      <c r="AU183" s="121"/>
      <c r="AV183" s="189"/>
      <c r="AW183" s="188"/>
      <c r="AX183" s="188"/>
      <c r="AY183" s="188"/>
      <c r="AZ183" s="190"/>
      <c r="BA183" s="191"/>
      <c r="BB183" s="191"/>
      <c r="BC183" s="192"/>
    </row>
    <row r="184" spans="1:55" ht="6" hidden="1" customHeight="1" x14ac:dyDescent="0.2">
      <c r="A184" s="157"/>
      <c r="B184" s="193"/>
      <c r="C184" s="193"/>
      <c r="D184" s="193"/>
      <c r="E184" s="193"/>
      <c r="F184" s="193"/>
      <c r="G184" s="193"/>
      <c r="H184" s="193"/>
      <c r="I184" s="920"/>
      <c r="J184" s="920"/>
      <c r="K184" s="193"/>
      <c r="L184" s="193"/>
      <c r="M184" s="193"/>
      <c r="N184" s="193"/>
      <c r="O184" s="193"/>
      <c r="P184" s="193"/>
      <c r="Q184" s="193"/>
      <c r="R184" s="193"/>
      <c r="S184" s="193"/>
      <c r="T184" s="193"/>
      <c r="U184" s="193"/>
      <c r="V184" s="193"/>
      <c r="W184" s="193"/>
      <c r="X184" s="193"/>
      <c r="Y184" s="193"/>
      <c r="Z184" s="193"/>
      <c r="AA184" s="193"/>
      <c r="AB184" s="193"/>
      <c r="AC184" s="193"/>
      <c r="AD184" s="193"/>
      <c r="AE184" s="193"/>
      <c r="AF184" s="193"/>
      <c r="AG184" s="193"/>
      <c r="AH184" s="193"/>
      <c r="AI184" s="193"/>
      <c r="AJ184" s="193"/>
      <c r="AK184" s="194"/>
      <c r="AL184" s="194"/>
      <c r="AM184" s="194"/>
      <c r="AN184" s="194"/>
      <c r="AO184" s="194"/>
      <c r="AP184" s="194"/>
      <c r="AQ184" s="195"/>
      <c r="AR184" s="194"/>
      <c r="AS184" s="194"/>
      <c r="AT184" s="194"/>
      <c r="AU184" s="194"/>
      <c r="AV184" s="194"/>
      <c r="AW184" s="194"/>
      <c r="AX184" s="194"/>
      <c r="AY184" s="194"/>
      <c r="AZ184" s="194"/>
      <c r="BA184" s="194"/>
      <c r="BB184" s="194"/>
      <c r="BC184" s="157"/>
    </row>
    <row r="185" spans="1:55" ht="72" hidden="1" customHeight="1" x14ac:dyDescent="0.2">
      <c r="A185" s="878">
        <v>20</v>
      </c>
      <c r="B185" s="162" t="s">
        <v>1705</v>
      </c>
      <c r="C185" s="163" t="s">
        <v>1706</v>
      </c>
      <c r="D185" s="164" t="s">
        <v>21</v>
      </c>
      <c r="E185" s="164" t="s">
        <v>1894</v>
      </c>
      <c r="F185" s="163" t="s">
        <v>1707</v>
      </c>
      <c r="G185" s="165" t="s">
        <v>1679</v>
      </c>
      <c r="H185" s="165" t="s">
        <v>1680</v>
      </c>
      <c r="I185" s="166" t="s">
        <v>1910</v>
      </c>
      <c r="J185" s="167">
        <f>+$N$3</f>
        <v>2018</v>
      </c>
      <c r="K185" s="165" t="s">
        <v>1927</v>
      </c>
      <c r="L185" s="166" t="s">
        <v>1928</v>
      </c>
      <c r="M185" s="163" t="s">
        <v>1708</v>
      </c>
      <c r="N185" s="163" t="s">
        <v>1709</v>
      </c>
      <c r="O185" s="163" t="s">
        <v>1710</v>
      </c>
      <c r="P185" s="163" t="s">
        <v>1711</v>
      </c>
      <c r="Q185" s="163" t="s">
        <v>1712</v>
      </c>
      <c r="R185" s="168">
        <f t="shared" ref="R185" si="658">SUM(R186:R192)</f>
        <v>0</v>
      </c>
      <c r="S185" s="169">
        <f t="shared" ref="S185" si="659">SUM(S186:S192)</f>
        <v>0</v>
      </c>
      <c r="T185" s="170">
        <f t="shared" ref="T185" si="660">SUM(T186:T192)</f>
        <v>0</v>
      </c>
      <c r="U185" s="171">
        <f t="shared" ref="U185" si="661">SUM(U186:U192)</f>
        <v>0</v>
      </c>
      <c r="V185" s="170">
        <f t="shared" ref="V185" si="662">SUM(V186:V192)</f>
        <v>0</v>
      </c>
      <c r="W185" s="171">
        <f t="shared" ref="W185" si="663">SUM(W186:W192)</f>
        <v>0</v>
      </c>
      <c r="X185" s="170">
        <f t="shared" ref="X185" si="664">SUM(X186:X192)</f>
        <v>0</v>
      </c>
      <c r="Y185" s="171">
        <f t="shared" ref="Y185" si="665">SUM(Y186:Y192)</f>
        <v>0</v>
      </c>
      <c r="Z185" s="170">
        <f t="shared" ref="Z185" si="666">SUM(Z186:Z192)</f>
        <v>0</v>
      </c>
      <c r="AA185" s="171">
        <f t="shared" ref="AA185" si="667">SUM(AA186:AA192)</f>
        <v>0</v>
      </c>
      <c r="AB185" s="170">
        <f t="shared" ref="AB185" si="668">SUM(AB186:AB192)</f>
        <v>0</v>
      </c>
      <c r="AC185" s="171">
        <f t="shared" ref="AC185" si="669">SUM(AC186:AC192)</f>
        <v>0</v>
      </c>
      <c r="AD185" s="170">
        <f t="shared" ref="AD185" si="670">SUM(AD186:AD192)</f>
        <v>0</v>
      </c>
      <c r="AE185" s="171">
        <f t="shared" ref="AE185" si="671">SUM(AE186:AE192)</f>
        <v>0</v>
      </c>
      <c r="AF185" s="170">
        <f t="shared" ref="AF185" si="672">SUM(AF186:AF192)</f>
        <v>0</v>
      </c>
      <c r="AG185" s="172">
        <f t="shared" ref="AG185" si="673">SUM(AG186:AG192)</f>
        <v>0</v>
      </c>
      <c r="AH185" s="871"/>
      <c r="AI185" s="871"/>
      <c r="AJ185" s="173">
        <f t="shared" ref="AJ185" si="674">SUM(AJ186:AJ192)</f>
        <v>0</v>
      </c>
      <c r="AK185" s="174">
        <f t="shared" ref="AK185" si="675">SUM(AK186:AK192)</f>
        <v>0</v>
      </c>
      <c r="AL185" s="41">
        <f t="shared" ref="AL185" si="676">SUM(AL186:AL192)</f>
        <v>0</v>
      </c>
      <c r="AM185" s="42">
        <f t="shared" ref="AM185" si="677">SUM(AM186:AM192)</f>
        <v>0</v>
      </c>
      <c r="AN185" s="42">
        <f t="shared" ref="AN185" si="678">SUM(AN186:AN192)</f>
        <v>0</v>
      </c>
      <c r="AO185" s="42">
        <f t="shared" ref="AO185" si="679">SUM(AO186:AO192)</f>
        <v>0</v>
      </c>
      <c r="AP185" s="42">
        <f t="shared" ref="AP185" si="680">SUM(AP186:AP192)</f>
        <v>0</v>
      </c>
      <c r="AQ185" s="42">
        <f t="shared" ref="AQ185" si="681">SUM(AQ186:AQ192)</f>
        <v>0</v>
      </c>
      <c r="AR185" s="43">
        <f t="shared" ref="AR185" si="682">SUM(AR186:AR192)</f>
        <v>0</v>
      </c>
      <c r="AS185" s="105">
        <f t="shared" ref="AS185" si="683">SUM(AS186:AS192)</f>
        <v>0</v>
      </c>
      <c r="AT185" s="42">
        <f t="shared" ref="AT185" si="684">SUM(AT186:AT192)</f>
        <v>0</v>
      </c>
      <c r="AU185" s="43">
        <f t="shared" ref="AU185" si="685">SUM(AU186:AU192)</f>
        <v>0</v>
      </c>
      <c r="AV185" s="105">
        <f t="shared" ref="AV185" si="686">SUM(AV186:AV192)</f>
        <v>0</v>
      </c>
      <c r="AW185" s="42">
        <f t="shared" ref="AW185" si="687">SUM(AW186:AW192)</f>
        <v>0</v>
      </c>
      <c r="AX185" s="42">
        <f t="shared" ref="AX185" si="688">SUM(AX186:AX192)</f>
        <v>0</v>
      </c>
      <c r="AY185" s="42">
        <f t="shared" ref="AY185" si="689">SUM(AY186:AY192)</f>
        <v>0</v>
      </c>
      <c r="AZ185" s="106">
        <f t="shared" ref="AZ185" si="690">SUM(AZ186:AZ192)</f>
        <v>0</v>
      </c>
      <c r="BA185" s="44" t="s">
        <v>1685</v>
      </c>
      <c r="BB185" s="44" t="s">
        <v>1686</v>
      </c>
      <c r="BC185" s="45" t="s">
        <v>1687</v>
      </c>
    </row>
    <row r="186" spans="1:55" ht="17.25" hidden="1" customHeight="1" x14ac:dyDescent="0.2">
      <c r="A186" s="879"/>
      <c r="B186" s="881" t="str">
        <f>VLOOKUP($D$9,'PROYECTOS REGISTRADOS'!$A$2:$D$82,4,0)</f>
        <v>Implementación de las estrategias del Plan Decenal de Salud Pública del Municipio de Tocancipá, Cundinamarca, Centro Oriente</v>
      </c>
      <c r="C186" s="884" t="str">
        <f>VLOOKUP($D$9,'PROYECTOS REGISTRADOS'!$A$2:$D$82,3,0)</f>
        <v>2016-25817-0042</v>
      </c>
      <c r="D186" s="887"/>
      <c r="E186" s="890" t="str">
        <f>IF(D186=0,"0-0",(VLOOKUP(D186,'CONSOLIDADO PLAN DESARROLLO'!$EL$9:$ET$304,2,0)))</f>
        <v>0-0</v>
      </c>
      <c r="F186" s="893" t="str">
        <f>IF(D186=0,"0-0",(VLOOKUP(D186,'CONSOLIDADO PLAN DESARROLLO'!$EL$9:$ET$304,3,0)))</f>
        <v>0-0</v>
      </c>
      <c r="G186" s="896" t="str">
        <f>IF(D186=0,"0-0",(VLOOKUP(D186,'CONSOLIDADO PLAN DESARROLLO'!$EL$9:$ET$304,4,0)))</f>
        <v>0-0</v>
      </c>
      <c r="H186" s="899" t="str">
        <f>IF(D186=0,"0-0",(VLOOKUP(D186,'CONSOLIDADO PLAN DESARROLLO'!$EL$9:$ET$304,5,0)))</f>
        <v>0-0</v>
      </c>
      <c r="I186" s="902" t="str">
        <f>IF(D186=0,"0-0",(VLOOKUP(D186,'CONSOLIDADO PLAN DESARROLLO'!$EL$9:$ET$304,$R$3,0)))</f>
        <v>0-0</v>
      </c>
      <c r="J186" s="903"/>
      <c r="K186" s="911"/>
      <c r="L186" s="914"/>
      <c r="M186" s="175"/>
      <c r="N186" s="176"/>
      <c r="O186" s="177"/>
      <c r="P186" s="46"/>
      <c r="Q186" s="47"/>
      <c r="R186" s="917"/>
      <c r="S186" s="48"/>
      <c r="T186" s="875"/>
      <c r="U186" s="49"/>
      <c r="V186" s="875"/>
      <c r="W186" s="49"/>
      <c r="X186" s="875"/>
      <c r="Y186" s="49"/>
      <c r="Z186" s="875"/>
      <c r="AA186" s="49"/>
      <c r="AB186" s="875"/>
      <c r="AC186" s="49"/>
      <c r="AD186" s="875"/>
      <c r="AE186" s="49"/>
      <c r="AF186" s="875"/>
      <c r="AG186" s="50"/>
      <c r="AH186" s="872"/>
      <c r="AI186" s="872"/>
      <c r="AJ186" s="908">
        <f>+R186+T186+V186+X186+Z186+AB186+AD186+AF186</f>
        <v>0</v>
      </c>
      <c r="AK186" s="104">
        <f t="shared" ref="AK186:AK191" si="691">AC186+AE186+AG186+S186+U186+W186+Y186+AA186</f>
        <v>0</v>
      </c>
      <c r="AL186" s="51"/>
      <c r="AM186" s="52"/>
      <c r="AN186" s="52"/>
      <c r="AO186" s="52"/>
      <c r="AP186" s="52"/>
      <c r="AQ186" s="52"/>
      <c r="AR186" s="53">
        <f t="shared" ref="AR186:AR191" si="692">SUM(AL186:AQ186)</f>
        <v>0</v>
      </c>
      <c r="AS186" s="54"/>
      <c r="AT186" s="52"/>
      <c r="AU186" s="53">
        <f t="shared" ref="AU186:AU190" si="693">SUM(AS186:AT186)</f>
        <v>0</v>
      </c>
      <c r="AV186" s="54"/>
      <c r="AW186" s="52"/>
      <c r="AX186" s="52"/>
      <c r="AY186" s="52"/>
      <c r="AZ186" s="55"/>
      <c r="BA186" s="56"/>
      <c r="BB186" s="56"/>
      <c r="BC186" s="57"/>
    </row>
    <row r="187" spans="1:55" ht="17.25" hidden="1" customHeight="1" x14ac:dyDescent="0.2">
      <c r="A187" s="879"/>
      <c r="B187" s="881"/>
      <c r="C187" s="884"/>
      <c r="D187" s="887"/>
      <c r="E187" s="891"/>
      <c r="F187" s="893"/>
      <c r="G187" s="896"/>
      <c r="H187" s="899"/>
      <c r="I187" s="904"/>
      <c r="J187" s="905"/>
      <c r="K187" s="911"/>
      <c r="L187" s="915"/>
      <c r="M187" s="175"/>
      <c r="N187" s="176"/>
      <c r="O187" s="177"/>
      <c r="P187" s="46"/>
      <c r="Q187" s="47"/>
      <c r="R187" s="918"/>
      <c r="S187" s="48"/>
      <c r="T187" s="876"/>
      <c r="U187" s="49"/>
      <c r="V187" s="876"/>
      <c r="W187" s="49"/>
      <c r="X187" s="876"/>
      <c r="Y187" s="49"/>
      <c r="Z187" s="876"/>
      <c r="AA187" s="49"/>
      <c r="AB187" s="876"/>
      <c r="AC187" s="49"/>
      <c r="AD187" s="876"/>
      <c r="AE187" s="49"/>
      <c r="AF187" s="876"/>
      <c r="AG187" s="50"/>
      <c r="AH187" s="873"/>
      <c r="AI187" s="873"/>
      <c r="AJ187" s="909"/>
      <c r="AK187" s="104">
        <f t="shared" si="691"/>
        <v>0</v>
      </c>
      <c r="AL187" s="51"/>
      <c r="AM187" s="52"/>
      <c r="AN187" s="52"/>
      <c r="AO187" s="52"/>
      <c r="AP187" s="52"/>
      <c r="AQ187" s="52"/>
      <c r="AR187" s="53">
        <f t="shared" si="692"/>
        <v>0</v>
      </c>
      <c r="AS187" s="54"/>
      <c r="AT187" s="52"/>
      <c r="AU187" s="53">
        <f t="shared" si="693"/>
        <v>0</v>
      </c>
      <c r="AV187" s="54"/>
      <c r="AW187" s="52"/>
      <c r="AX187" s="52"/>
      <c r="AY187" s="52"/>
      <c r="AZ187" s="55"/>
      <c r="BA187" s="56"/>
      <c r="BB187" s="56"/>
      <c r="BC187" s="57"/>
    </row>
    <row r="188" spans="1:55" ht="17.25" hidden="1" customHeight="1" x14ac:dyDescent="0.2">
      <c r="A188" s="879"/>
      <c r="B188" s="881"/>
      <c r="C188" s="884"/>
      <c r="D188" s="887"/>
      <c r="E188" s="891"/>
      <c r="F188" s="893"/>
      <c r="G188" s="896"/>
      <c r="H188" s="899"/>
      <c r="I188" s="904"/>
      <c r="J188" s="905"/>
      <c r="K188" s="911"/>
      <c r="L188" s="915"/>
      <c r="M188" s="175"/>
      <c r="N188" s="176"/>
      <c r="O188" s="177"/>
      <c r="P188" s="46"/>
      <c r="Q188" s="47"/>
      <c r="R188" s="918"/>
      <c r="S188" s="48"/>
      <c r="T188" s="876"/>
      <c r="U188" s="49"/>
      <c r="V188" s="876"/>
      <c r="W188" s="49"/>
      <c r="X188" s="876"/>
      <c r="Y188" s="49"/>
      <c r="Z188" s="876"/>
      <c r="AA188" s="49"/>
      <c r="AB188" s="876"/>
      <c r="AC188" s="49"/>
      <c r="AD188" s="876"/>
      <c r="AE188" s="49"/>
      <c r="AF188" s="876"/>
      <c r="AG188" s="50"/>
      <c r="AH188" s="873"/>
      <c r="AI188" s="873"/>
      <c r="AJ188" s="909"/>
      <c r="AK188" s="104">
        <f t="shared" si="691"/>
        <v>0</v>
      </c>
      <c r="AL188" s="51"/>
      <c r="AM188" s="52"/>
      <c r="AN188" s="52"/>
      <c r="AO188" s="52"/>
      <c r="AP188" s="52"/>
      <c r="AQ188" s="52"/>
      <c r="AR188" s="53">
        <f t="shared" si="692"/>
        <v>0</v>
      </c>
      <c r="AS188" s="54"/>
      <c r="AT188" s="52"/>
      <c r="AU188" s="53">
        <f t="shared" si="693"/>
        <v>0</v>
      </c>
      <c r="AV188" s="54"/>
      <c r="AW188" s="52"/>
      <c r="AX188" s="52"/>
      <c r="AY188" s="52"/>
      <c r="AZ188" s="55"/>
      <c r="BA188" s="56"/>
      <c r="BB188" s="56"/>
      <c r="BC188" s="57"/>
    </row>
    <row r="189" spans="1:55" ht="17.25" hidden="1" customHeight="1" x14ac:dyDescent="0.2">
      <c r="A189" s="879"/>
      <c r="B189" s="881"/>
      <c r="C189" s="884"/>
      <c r="D189" s="887"/>
      <c r="E189" s="891"/>
      <c r="F189" s="893"/>
      <c r="G189" s="896"/>
      <c r="H189" s="899"/>
      <c r="I189" s="904"/>
      <c r="J189" s="905"/>
      <c r="K189" s="911"/>
      <c r="L189" s="915"/>
      <c r="M189" s="175"/>
      <c r="N189" s="176"/>
      <c r="O189" s="177"/>
      <c r="P189" s="46"/>
      <c r="Q189" s="47"/>
      <c r="R189" s="918"/>
      <c r="S189" s="48"/>
      <c r="T189" s="876"/>
      <c r="U189" s="49"/>
      <c r="V189" s="876"/>
      <c r="W189" s="49"/>
      <c r="X189" s="876"/>
      <c r="Y189" s="49"/>
      <c r="Z189" s="876"/>
      <c r="AA189" s="49"/>
      <c r="AB189" s="876"/>
      <c r="AC189" s="49"/>
      <c r="AD189" s="876"/>
      <c r="AE189" s="49"/>
      <c r="AF189" s="876"/>
      <c r="AG189" s="50"/>
      <c r="AH189" s="873"/>
      <c r="AI189" s="873"/>
      <c r="AJ189" s="909"/>
      <c r="AK189" s="104">
        <f t="shared" si="691"/>
        <v>0</v>
      </c>
      <c r="AL189" s="51"/>
      <c r="AM189" s="52"/>
      <c r="AN189" s="52"/>
      <c r="AO189" s="52"/>
      <c r="AP189" s="52"/>
      <c r="AQ189" s="52"/>
      <c r="AR189" s="53">
        <f t="shared" si="692"/>
        <v>0</v>
      </c>
      <c r="AS189" s="54"/>
      <c r="AT189" s="52"/>
      <c r="AU189" s="53">
        <f t="shared" si="693"/>
        <v>0</v>
      </c>
      <c r="AV189" s="54"/>
      <c r="AW189" s="52"/>
      <c r="AX189" s="52"/>
      <c r="AY189" s="52"/>
      <c r="AZ189" s="55"/>
      <c r="BA189" s="56"/>
      <c r="BB189" s="56"/>
      <c r="BC189" s="57"/>
    </row>
    <row r="190" spans="1:55" ht="17.25" hidden="1" customHeight="1" x14ac:dyDescent="0.2">
      <c r="A190" s="879"/>
      <c r="B190" s="881"/>
      <c r="C190" s="884"/>
      <c r="D190" s="887"/>
      <c r="E190" s="891"/>
      <c r="F190" s="893"/>
      <c r="G190" s="896"/>
      <c r="H190" s="899"/>
      <c r="I190" s="904"/>
      <c r="J190" s="905"/>
      <c r="K190" s="911"/>
      <c r="L190" s="915"/>
      <c r="M190" s="175"/>
      <c r="N190" s="176"/>
      <c r="O190" s="177"/>
      <c r="P190" s="46"/>
      <c r="Q190" s="47"/>
      <c r="R190" s="918"/>
      <c r="S190" s="48"/>
      <c r="T190" s="876"/>
      <c r="U190" s="49"/>
      <c r="V190" s="876"/>
      <c r="W190" s="49"/>
      <c r="X190" s="876"/>
      <c r="Y190" s="49"/>
      <c r="Z190" s="876"/>
      <c r="AA190" s="49"/>
      <c r="AB190" s="876"/>
      <c r="AC190" s="49"/>
      <c r="AD190" s="876"/>
      <c r="AE190" s="49"/>
      <c r="AF190" s="876"/>
      <c r="AG190" s="50"/>
      <c r="AH190" s="873"/>
      <c r="AI190" s="873"/>
      <c r="AJ190" s="909"/>
      <c r="AK190" s="104">
        <f t="shared" si="691"/>
        <v>0</v>
      </c>
      <c r="AL190" s="51"/>
      <c r="AM190" s="52"/>
      <c r="AN190" s="52"/>
      <c r="AO190" s="52"/>
      <c r="AP190" s="52"/>
      <c r="AQ190" s="52"/>
      <c r="AR190" s="53">
        <f t="shared" si="692"/>
        <v>0</v>
      </c>
      <c r="AS190" s="54"/>
      <c r="AT190" s="52"/>
      <c r="AU190" s="53">
        <f t="shared" si="693"/>
        <v>0</v>
      </c>
      <c r="AV190" s="54"/>
      <c r="AW190" s="52"/>
      <c r="AX190" s="52"/>
      <c r="AY190" s="52"/>
      <c r="AZ190" s="55"/>
      <c r="BA190" s="56"/>
      <c r="BB190" s="56"/>
      <c r="BC190" s="57"/>
    </row>
    <row r="191" spans="1:55" ht="17.25" hidden="1" customHeight="1" x14ac:dyDescent="0.2">
      <c r="A191" s="879"/>
      <c r="B191" s="882"/>
      <c r="C191" s="885"/>
      <c r="D191" s="888"/>
      <c r="E191" s="891"/>
      <c r="F191" s="894"/>
      <c r="G191" s="897"/>
      <c r="H191" s="900"/>
      <c r="I191" s="904"/>
      <c r="J191" s="905"/>
      <c r="K191" s="912"/>
      <c r="L191" s="915"/>
      <c r="M191" s="178"/>
      <c r="N191" s="179"/>
      <c r="O191" s="180"/>
      <c r="P191" s="107"/>
      <c r="Q191" s="108"/>
      <c r="R191" s="918"/>
      <c r="S191" s="109"/>
      <c r="T191" s="876"/>
      <c r="U191" s="110"/>
      <c r="V191" s="876"/>
      <c r="W191" s="110"/>
      <c r="X191" s="876"/>
      <c r="Y191" s="110"/>
      <c r="Z191" s="876"/>
      <c r="AA191" s="110"/>
      <c r="AB191" s="876"/>
      <c r="AC191" s="110"/>
      <c r="AD191" s="876"/>
      <c r="AE191" s="110"/>
      <c r="AF191" s="876"/>
      <c r="AG191" s="111"/>
      <c r="AH191" s="873"/>
      <c r="AI191" s="873"/>
      <c r="AJ191" s="910"/>
      <c r="AK191" s="104">
        <f t="shared" si="691"/>
        <v>0</v>
      </c>
      <c r="AL191" s="112"/>
      <c r="AM191" s="113"/>
      <c r="AN191" s="113"/>
      <c r="AO191" s="113"/>
      <c r="AP191" s="113"/>
      <c r="AQ191" s="113"/>
      <c r="AR191" s="53">
        <f t="shared" si="692"/>
        <v>0</v>
      </c>
      <c r="AS191" s="114"/>
      <c r="AT191" s="113"/>
      <c r="AU191" s="53">
        <f>SUM(AS191:AT191)</f>
        <v>0</v>
      </c>
      <c r="AV191" s="114"/>
      <c r="AW191" s="113"/>
      <c r="AX191" s="113"/>
      <c r="AY191" s="113"/>
      <c r="AZ191" s="115"/>
      <c r="BA191" s="116"/>
      <c r="BB191" s="116"/>
      <c r="BC191" s="117"/>
    </row>
    <row r="192" spans="1:55" ht="9.9499999999999993" hidden="1" customHeight="1" thickBot="1" x14ac:dyDescent="0.25">
      <c r="A192" s="880"/>
      <c r="B192" s="883"/>
      <c r="C192" s="886"/>
      <c r="D192" s="889"/>
      <c r="E192" s="892"/>
      <c r="F192" s="895"/>
      <c r="G192" s="898"/>
      <c r="H192" s="901"/>
      <c r="I192" s="906"/>
      <c r="J192" s="907"/>
      <c r="K192" s="913"/>
      <c r="L192" s="916"/>
      <c r="M192" s="181"/>
      <c r="N192" s="182"/>
      <c r="O192" s="183"/>
      <c r="P192" s="118"/>
      <c r="Q192" s="118"/>
      <c r="R192" s="919"/>
      <c r="S192" s="184"/>
      <c r="T192" s="877"/>
      <c r="U192" s="185"/>
      <c r="V192" s="877"/>
      <c r="W192" s="185"/>
      <c r="X192" s="877"/>
      <c r="Y192" s="185"/>
      <c r="Z192" s="877"/>
      <c r="AA192" s="185"/>
      <c r="AB192" s="877"/>
      <c r="AC192" s="185"/>
      <c r="AD192" s="877"/>
      <c r="AE192" s="185"/>
      <c r="AF192" s="877"/>
      <c r="AG192" s="186"/>
      <c r="AH192" s="874"/>
      <c r="AI192" s="874"/>
      <c r="AJ192" s="119"/>
      <c r="AK192" s="120"/>
      <c r="AL192" s="187"/>
      <c r="AM192" s="188"/>
      <c r="AN192" s="188"/>
      <c r="AO192" s="188"/>
      <c r="AP192" s="188"/>
      <c r="AQ192" s="188"/>
      <c r="AR192" s="121"/>
      <c r="AS192" s="189"/>
      <c r="AT192" s="188"/>
      <c r="AU192" s="121"/>
      <c r="AV192" s="189"/>
      <c r="AW192" s="188"/>
      <c r="AX192" s="188"/>
      <c r="AY192" s="188"/>
      <c r="AZ192" s="190"/>
      <c r="BA192" s="191"/>
      <c r="BB192" s="191"/>
      <c r="BC192" s="192"/>
    </row>
    <row r="193" spans="1:55" ht="6" hidden="1" customHeight="1" x14ac:dyDescent="0.2">
      <c r="A193" s="157"/>
      <c r="B193" s="193"/>
      <c r="C193" s="193"/>
      <c r="D193" s="193"/>
      <c r="E193" s="193"/>
      <c r="F193" s="193"/>
      <c r="G193" s="193"/>
      <c r="H193" s="193"/>
      <c r="I193" s="920"/>
      <c r="J193" s="920"/>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3"/>
      <c r="AJ193" s="193"/>
      <c r="AK193" s="194"/>
      <c r="AL193" s="194"/>
      <c r="AM193" s="194"/>
      <c r="AN193" s="194"/>
      <c r="AO193" s="194"/>
      <c r="AP193" s="194"/>
      <c r="AQ193" s="195"/>
      <c r="AR193" s="194"/>
      <c r="AS193" s="194"/>
      <c r="AT193" s="194"/>
      <c r="AU193" s="194"/>
      <c r="AV193" s="194"/>
      <c r="AW193" s="194"/>
      <c r="AX193" s="194"/>
      <c r="AY193" s="194"/>
      <c r="AZ193" s="194"/>
      <c r="BA193" s="194"/>
      <c r="BB193" s="194"/>
      <c r="BC193" s="157"/>
    </row>
    <row r="194" spans="1:55" ht="72" hidden="1" customHeight="1" x14ac:dyDescent="0.2">
      <c r="A194" s="878">
        <v>21</v>
      </c>
      <c r="B194" s="162" t="s">
        <v>1705</v>
      </c>
      <c r="C194" s="163" t="s">
        <v>1706</v>
      </c>
      <c r="D194" s="164" t="s">
        <v>21</v>
      </c>
      <c r="E194" s="164" t="s">
        <v>1894</v>
      </c>
      <c r="F194" s="163" t="s">
        <v>1707</v>
      </c>
      <c r="G194" s="165" t="s">
        <v>1679</v>
      </c>
      <c r="H194" s="165" t="s">
        <v>1680</v>
      </c>
      <c r="I194" s="166" t="s">
        <v>1910</v>
      </c>
      <c r="J194" s="167">
        <f>+$N$3</f>
        <v>2018</v>
      </c>
      <c r="K194" s="165" t="s">
        <v>1927</v>
      </c>
      <c r="L194" s="166" t="s">
        <v>1928</v>
      </c>
      <c r="M194" s="163" t="s">
        <v>1708</v>
      </c>
      <c r="N194" s="163" t="s">
        <v>1709</v>
      </c>
      <c r="O194" s="163" t="s">
        <v>1710</v>
      </c>
      <c r="P194" s="163" t="s">
        <v>1711</v>
      </c>
      <c r="Q194" s="163" t="s">
        <v>1712</v>
      </c>
      <c r="R194" s="168">
        <f t="shared" ref="R194" si="694">SUM(R195:R201)</f>
        <v>0</v>
      </c>
      <c r="S194" s="169">
        <f t="shared" ref="S194" si="695">SUM(S195:S201)</f>
        <v>0</v>
      </c>
      <c r="T194" s="170">
        <f t="shared" ref="T194" si="696">SUM(T195:T201)</f>
        <v>0</v>
      </c>
      <c r="U194" s="171">
        <f t="shared" ref="U194" si="697">SUM(U195:U201)</f>
        <v>0</v>
      </c>
      <c r="V194" s="170">
        <f t="shared" ref="V194" si="698">SUM(V195:V201)</f>
        <v>0</v>
      </c>
      <c r="W194" s="171">
        <f t="shared" ref="W194" si="699">SUM(W195:W201)</f>
        <v>0</v>
      </c>
      <c r="X194" s="170">
        <f t="shared" ref="X194" si="700">SUM(X195:X201)</f>
        <v>0</v>
      </c>
      <c r="Y194" s="171">
        <f t="shared" ref="Y194" si="701">SUM(Y195:Y201)</f>
        <v>0</v>
      </c>
      <c r="Z194" s="170">
        <f t="shared" ref="Z194" si="702">SUM(Z195:Z201)</f>
        <v>0</v>
      </c>
      <c r="AA194" s="171">
        <f t="shared" ref="AA194" si="703">SUM(AA195:AA201)</f>
        <v>0</v>
      </c>
      <c r="AB194" s="170">
        <f t="shared" ref="AB194" si="704">SUM(AB195:AB201)</f>
        <v>0</v>
      </c>
      <c r="AC194" s="171">
        <f t="shared" ref="AC194" si="705">SUM(AC195:AC201)</f>
        <v>0</v>
      </c>
      <c r="AD194" s="170">
        <f t="shared" ref="AD194" si="706">SUM(AD195:AD201)</f>
        <v>0</v>
      </c>
      <c r="AE194" s="171">
        <f t="shared" ref="AE194" si="707">SUM(AE195:AE201)</f>
        <v>0</v>
      </c>
      <c r="AF194" s="170">
        <f t="shared" ref="AF194" si="708">SUM(AF195:AF201)</f>
        <v>0</v>
      </c>
      <c r="AG194" s="172">
        <f t="shared" ref="AG194" si="709">SUM(AG195:AG201)</f>
        <v>0</v>
      </c>
      <c r="AH194" s="871"/>
      <c r="AI194" s="871"/>
      <c r="AJ194" s="173">
        <f t="shared" ref="AJ194" si="710">SUM(AJ195:AJ201)</f>
        <v>0</v>
      </c>
      <c r="AK194" s="174">
        <f t="shared" ref="AK194" si="711">SUM(AK195:AK201)</f>
        <v>0</v>
      </c>
      <c r="AL194" s="41">
        <f t="shared" ref="AL194" si="712">SUM(AL195:AL201)</f>
        <v>0</v>
      </c>
      <c r="AM194" s="42">
        <f t="shared" ref="AM194" si="713">SUM(AM195:AM201)</f>
        <v>0</v>
      </c>
      <c r="AN194" s="42">
        <f t="shared" ref="AN194" si="714">SUM(AN195:AN201)</f>
        <v>0</v>
      </c>
      <c r="AO194" s="42">
        <f t="shared" ref="AO194" si="715">SUM(AO195:AO201)</f>
        <v>0</v>
      </c>
      <c r="AP194" s="42">
        <f t="shared" ref="AP194" si="716">SUM(AP195:AP201)</f>
        <v>0</v>
      </c>
      <c r="AQ194" s="42">
        <f t="shared" ref="AQ194" si="717">SUM(AQ195:AQ201)</f>
        <v>0</v>
      </c>
      <c r="AR194" s="43">
        <f t="shared" ref="AR194" si="718">SUM(AR195:AR201)</f>
        <v>0</v>
      </c>
      <c r="AS194" s="105">
        <f t="shared" ref="AS194" si="719">SUM(AS195:AS201)</f>
        <v>0</v>
      </c>
      <c r="AT194" s="42">
        <f t="shared" ref="AT194" si="720">SUM(AT195:AT201)</f>
        <v>0</v>
      </c>
      <c r="AU194" s="43">
        <f t="shared" ref="AU194" si="721">SUM(AU195:AU201)</f>
        <v>0</v>
      </c>
      <c r="AV194" s="105">
        <f t="shared" ref="AV194" si="722">SUM(AV195:AV201)</f>
        <v>0</v>
      </c>
      <c r="AW194" s="42">
        <f t="shared" ref="AW194" si="723">SUM(AW195:AW201)</f>
        <v>0</v>
      </c>
      <c r="AX194" s="42">
        <f t="shared" ref="AX194" si="724">SUM(AX195:AX201)</f>
        <v>0</v>
      </c>
      <c r="AY194" s="42">
        <f t="shared" ref="AY194" si="725">SUM(AY195:AY201)</f>
        <v>0</v>
      </c>
      <c r="AZ194" s="106">
        <f t="shared" ref="AZ194" si="726">SUM(AZ195:AZ201)</f>
        <v>0</v>
      </c>
      <c r="BA194" s="44" t="s">
        <v>1685</v>
      </c>
      <c r="BB194" s="44" t="s">
        <v>1686</v>
      </c>
      <c r="BC194" s="45" t="s">
        <v>1687</v>
      </c>
    </row>
    <row r="195" spans="1:55" ht="17.25" hidden="1" customHeight="1" x14ac:dyDescent="0.2">
      <c r="A195" s="879"/>
      <c r="B195" s="881" t="str">
        <f>VLOOKUP($D$9,'PROYECTOS REGISTRADOS'!$A$2:$D$82,4,0)</f>
        <v>Implementación de las estrategias del Plan Decenal de Salud Pública del Municipio de Tocancipá, Cundinamarca, Centro Oriente</v>
      </c>
      <c r="C195" s="884" t="str">
        <f>VLOOKUP($D$9,'PROYECTOS REGISTRADOS'!$A$2:$D$82,3,0)</f>
        <v>2016-25817-0042</v>
      </c>
      <c r="D195" s="887"/>
      <c r="E195" s="890" t="str">
        <f>IF(D195=0,"0-0",(VLOOKUP(D195,'CONSOLIDADO PLAN DESARROLLO'!$EL$9:$ET$304,2,0)))</f>
        <v>0-0</v>
      </c>
      <c r="F195" s="893" t="str">
        <f>IF(D195=0,"0-0",(VLOOKUP(D195,'CONSOLIDADO PLAN DESARROLLO'!$EL$9:$ET$304,3,0)))</f>
        <v>0-0</v>
      </c>
      <c r="G195" s="896" t="str">
        <f>IF(D195=0,"0-0",(VLOOKUP(D195,'CONSOLIDADO PLAN DESARROLLO'!$EL$9:$ET$304,4,0)))</f>
        <v>0-0</v>
      </c>
      <c r="H195" s="899" t="str">
        <f>IF(D195=0,"0-0",(VLOOKUP(D195,'CONSOLIDADO PLAN DESARROLLO'!$EL$9:$ET$304,5,0)))</f>
        <v>0-0</v>
      </c>
      <c r="I195" s="902" t="str">
        <f>IF(D195=0,"0-0",(VLOOKUP(D195,'CONSOLIDADO PLAN DESARROLLO'!$EL$9:$ET$304,$R$3,0)))</f>
        <v>0-0</v>
      </c>
      <c r="J195" s="903"/>
      <c r="K195" s="911"/>
      <c r="L195" s="914"/>
      <c r="M195" s="175"/>
      <c r="N195" s="176"/>
      <c r="O195" s="177"/>
      <c r="P195" s="46"/>
      <c r="Q195" s="47"/>
      <c r="R195" s="917"/>
      <c r="S195" s="48"/>
      <c r="T195" s="875"/>
      <c r="U195" s="49"/>
      <c r="V195" s="875"/>
      <c r="W195" s="49"/>
      <c r="X195" s="875"/>
      <c r="Y195" s="49"/>
      <c r="Z195" s="875"/>
      <c r="AA195" s="49"/>
      <c r="AB195" s="875"/>
      <c r="AC195" s="49"/>
      <c r="AD195" s="875"/>
      <c r="AE195" s="49"/>
      <c r="AF195" s="875"/>
      <c r="AG195" s="50"/>
      <c r="AH195" s="872"/>
      <c r="AI195" s="872"/>
      <c r="AJ195" s="908">
        <f>+R195+T195+V195+X195+Z195+AB195+AD195+AF195</f>
        <v>0</v>
      </c>
      <c r="AK195" s="104">
        <f t="shared" ref="AK195:AK200" si="727">AC195+AE195+AG195+S195+U195+W195+Y195+AA195</f>
        <v>0</v>
      </c>
      <c r="AL195" s="51"/>
      <c r="AM195" s="52"/>
      <c r="AN195" s="52"/>
      <c r="AO195" s="52"/>
      <c r="AP195" s="52"/>
      <c r="AQ195" s="52"/>
      <c r="AR195" s="53">
        <f t="shared" ref="AR195:AR200" si="728">SUM(AL195:AQ195)</f>
        <v>0</v>
      </c>
      <c r="AS195" s="54"/>
      <c r="AT195" s="52"/>
      <c r="AU195" s="53">
        <f t="shared" ref="AU195:AU199" si="729">SUM(AS195:AT195)</f>
        <v>0</v>
      </c>
      <c r="AV195" s="54"/>
      <c r="AW195" s="52"/>
      <c r="AX195" s="52"/>
      <c r="AY195" s="52"/>
      <c r="AZ195" s="55"/>
      <c r="BA195" s="56"/>
      <c r="BB195" s="56"/>
      <c r="BC195" s="57"/>
    </row>
    <row r="196" spans="1:55" ht="17.25" hidden="1" customHeight="1" x14ac:dyDescent="0.2">
      <c r="A196" s="879"/>
      <c r="B196" s="881"/>
      <c r="C196" s="884"/>
      <c r="D196" s="887"/>
      <c r="E196" s="891"/>
      <c r="F196" s="893"/>
      <c r="G196" s="896"/>
      <c r="H196" s="899"/>
      <c r="I196" s="904"/>
      <c r="J196" s="905"/>
      <c r="K196" s="911"/>
      <c r="L196" s="915"/>
      <c r="M196" s="175"/>
      <c r="N196" s="176"/>
      <c r="O196" s="177"/>
      <c r="P196" s="46"/>
      <c r="Q196" s="47"/>
      <c r="R196" s="918"/>
      <c r="S196" s="48"/>
      <c r="T196" s="876"/>
      <c r="U196" s="49"/>
      <c r="V196" s="876"/>
      <c r="W196" s="49"/>
      <c r="X196" s="876"/>
      <c r="Y196" s="49"/>
      <c r="Z196" s="876"/>
      <c r="AA196" s="49"/>
      <c r="AB196" s="876"/>
      <c r="AC196" s="49"/>
      <c r="AD196" s="876"/>
      <c r="AE196" s="49"/>
      <c r="AF196" s="876"/>
      <c r="AG196" s="50"/>
      <c r="AH196" s="873"/>
      <c r="AI196" s="873"/>
      <c r="AJ196" s="909"/>
      <c r="AK196" s="104">
        <f t="shared" si="727"/>
        <v>0</v>
      </c>
      <c r="AL196" s="51"/>
      <c r="AM196" s="52"/>
      <c r="AN196" s="52"/>
      <c r="AO196" s="52"/>
      <c r="AP196" s="52"/>
      <c r="AQ196" s="52"/>
      <c r="AR196" s="53">
        <f t="shared" si="728"/>
        <v>0</v>
      </c>
      <c r="AS196" s="54"/>
      <c r="AT196" s="52"/>
      <c r="AU196" s="53">
        <f t="shared" si="729"/>
        <v>0</v>
      </c>
      <c r="AV196" s="54"/>
      <c r="AW196" s="52"/>
      <c r="AX196" s="52"/>
      <c r="AY196" s="52"/>
      <c r="AZ196" s="55"/>
      <c r="BA196" s="56"/>
      <c r="BB196" s="56"/>
      <c r="BC196" s="57"/>
    </row>
    <row r="197" spans="1:55" ht="17.25" hidden="1" customHeight="1" x14ac:dyDescent="0.2">
      <c r="A197" s="879"/>
      <c r="B197" s="881"/>
      <c r="C197" s="884"/>
      <c r="D197" s="887"/>
      <c r="E197" s="891"/>
      <c r="F197" s="893"/>
      <c r="G197" s="896"/>
      <c r="H197" s="899"/>
      <c r="I197" s="904"/>
      <c r="J197" s="905"/>
      <c r="K197" s="911"/>
      <c r="L197" s="915"/>
      <c r="M197" s="175"/>
      <c r="N197" s="176"/>
      <c r="O197" s="177"/>
      <c r="P197" s="46"/>
      <c r="Q197" s="47"/>
      <c r="R197" s="918"/>
      <c r="S197" s="48"/>
      <c r="T197" s="876"/>
      <c r="U197" s="49"/>
      <c r="V197" s="876"/>
      <c r="W197" s="49"/>
      <c r="X197" s="876"/>
      <c r="Y197" s="49"/>
      <c r="Z197" s="876"/>
      <c r="AA197" s="49"/>
      <c r="AB197" s="876"/>
      <c r="AC197" s="49"/>
      <c r="AD197" s="876"/>
      <c r="AE197" s="49"/>
      <c r="AF197" s="876"/>
      <c r="AG197" s="50"/>
      <c r="AH197" s="873"/>
      <c r="AI197" s="873"/>
      <c r="AJ197" s="909"/>
      <c r="AK197" s="104">
        <f t="shared" si="727"/>
        <v>0</v>
      </c>
      <c r="AL197" s="51"/>
      <c r="AM197" s="52"/>
      <c r="AN197" s="52"/>
      <c r="AO197" s="52"/>
      <c r="AP197" s="52"/>
      <c r="AQ197" s="52"/>
      <c r="AR197" s="53">
        <f t="shared" si="728"/>
        <v>0</v>
      </c>
      <c r="AS197" s="54"/>
      <c r="AT197" s="52"/>
      <c r="AU197" s="53">
        <f t="shared" si="729"/>
        <v>0</v>
      </c>
      <c r="AV197" s="54"/>
      <c r="AW197" s="52"/>
      <c r="AX197" s="52"/>
      <c r="AY197" s="52"/>
      <c r="AZ197" s="55"/>
      <c r="BA197" s="56"/>
      <c r="BB197" s="56"/>
      <c r="BC197" s="57"/>
    </row>
    <row r="198" spans="1:55" ht="17.25" hidden="1" customHeight="1" x14ac:dyDescent="0.2">
      <c r="A198" s="879"/>
      <c r="B198" s="881"/>
      <c r="C198" s="884"/>
      <c r="D198" s="887"/>
      <c r="E198" s="891"/>
      <c r="F198" s="893"/>
      <c r="G198" s="896"/>
      <c r="H198" s="899"/>
      <c r="I198" s="904"/>
      <c r="J198" s="905"/>
      <c r="K198" s="911"/>
      <c r="L198" s="915"/>
      <c r="M198" s="175"/>
      <c r="N198" s="176"/>
      <c r="O198" s="177"/>
      <c r="P198" s="46"/>
      <c r="Q198" s="47"/>
      <c r="R198" s="918"/>
      <c r="S198" s="48"/>
      <c r="T198" s="876"/>
      <c r="U198" s="49"/>
      <c r="V198" s="876"/>
      <c r="W198" s="49"/>
      <c r="X198" s="876"/>
      <c r="Y198" s="49"/>
      <c r="Z198" s="876"/>
      <c r="AA198" s="49"/>
      <c r="AB198" s="876"/>
      <c r="AC198" s="49"/>
      <c r="AD198" s="876"/>
      <c r="AE198" s="49"/>
      <c r="AF198" s="876"/>
      <c r="AG198" s="50"/>
      <c r="AH198" s="873"/>
      <c r="AI198" s="873"/>
      <c r="AJ198" s="909"/>
      <c r="AK198" s="104">
        <f t="shared" si="727"/>
        <v>0</v>
      </c>
      <c r="AL198" s="51"/>
      <c r="AM198" s="52"/>
      <c r="AN198" s="52"/>
      <c r="AO198" s="52"/>
      <c r="AP198" s="52"/>
      <c r="AQ198" s="52"/>
      <c r="AR198" s="53">
        <f t="shared" si="728"/>
        <v>0</v>
      </c>
      <c r="AS198" s="54"/>
      <c r="AT198" s="52"/>
      <c r="AU198" s="53">
        <f t="shared" si="729"/>
        <v>0</v>
      </c>
      <c r="AV198" s="54"/>
      <c r="AW198" s="52"/>
      <c r="AX198" s="52"/>
      <c r="AY198" s="52"/>
      <c r="AZ198" s="55"/>
      <c r="BA198" s="56"/>
      <c r="BB198" s="56"/>
      <c r="BC198" s="57"/>
    </row>
    <row r="199" spans="1:55" ht="17.25" hidden="1" customHeight="1" x14ac:dyDescent="0.2">
      <c r="A199" s="879"/>
      <c r="B199" s="881"/>
      <c r="C199" s="884"/>
      <c r="D199" s="887"/>
      <c r="E199" s="891"/>
      <c r="F199" s="893"/>
      <c r="G199" s="896"/>
      <c r="H199" s="899"/>
      <c r="I199" s="904"/>
      <c r="J199" s="905"/>
      <c r="K199" s="911"/>
      <c r="L199" s="915"/>
      <c r="M199" s="175"/>
      <c r="N199" s="176"/>
      <c r="O199" s="177"/>
      <c r="P199" s="46"/>
      <c r="Q199" s="47"/>
      <c r="R199" s="918"/>
      <c r="S199" s="48"/>
      <c r="T199" s="876"/>
      <c r="U199" s="49"/>
      <c r="V199" s="876"/>
      <c r="W199" s="49"/>
      <c r="X199" s="876"/>
      <c r="Y199" s="49"/>
      <c r="Z199" s="876"/>
      <c r="AA199" s="49"/>
      <c r="AB199" s="876"/>
      <c r="AC199" s="49"/>
      <c r="AD199" s="876"/>
      <c r="AE199" s="49"/>
      <c r="AF199" s="876"/>
      <c r="AG199" s="50"/>
      <c r="AH199" s="873"/>
      <c r="AI199" s="873"/>
      <c r="AJ199" s="909"/>
      <c r="AK199" s="104">
        <f t="shared" si="727"/>
        <v>0</v>
      </c>
      <c r="AL199" s="51"/>
      <c r="AM199" s="52"/>
      <c r="AN199" s="52"/>
      <c r="AO199" s="52"/>
      <c r="AP199" s="52"/>
      <c r="AQ199" s="52"/>
      <c r="AR199" s="53">
        <f t="shared" si="728"/>
        <v>0</v>
      </c>
      <c r="AS199" s="54"/>
      <c r="AT199" s="52"/>
      <c r="AU199" s="53">
        <f t="shared" si="729"/>
        <v>0</v>
      </c>
      <c r="AV199" s="54"/>
      <c r="AW199" s="52"/>
      <c r="AX199" s="52"/>
      <c r="AY199" s="52"/>
      <c r="AZ199" s="55"/>
      <c r="BA199" s="56"/>
      <c r="BB199" s="56"/>
      <c r="BC199" s="57"/>
    </row>
    <row r="200" spans="1:55" ht="17.25" hidden="1" customHeight="1" x14ac:dyDescent="0.2">
      <c r="A200" s="879"/>
      <c r="B200" s="882"/>
      <c r="C200" s="885"/>
      <c r="D200" s="888"/>
      <c r="E200" s="891"/>
      <c r="F200" s="894"/>
      <c r="G200" s="897"/>
      <c r="H200" s="900"/>
      <c r="I200" s="904"/>
      <c r="J200" s="905"/>
      <c r="K200" s="912"/>
      <c r="L200" s="915"/>
      <c r="M200" s="178"/>
      <c r="N200" s="179"/>
      <c r="O200" s="180"/>
      <c r="P200" s="107"/>
      <c r="Q200" s="108"/>
      <c r="R200" s="918"/>
      <c r="S200" s="109"/>
      <c r="T200" s="876"/>
      <c r="U200" s="110"/>
      <c r="V200" s="876"/>
      <c r="W200" s="110"/>
      <c r="X200" s="876"/>
      <c r="Y200" s="110"/>
      <c r="Z200" s="876"/>
      <c r="AA200" s="110"/>
      <c r="AB200" s="876"/>
      <c r="AC200" s="110"/>
      <c r="AD200" s="876"/>
      <c r="AE200" s="110"/>
      <c r="AF200" s="876"/>
      <c r="AG200" s="111"/>
      <c r="AH200" s="873"/>
      <c r="AI200" s="873"/>
      <c r="AJ200" s="910"/>
      <c r="AK200" s="104">
        <f t="shared" si="727"/>
        <v>0</v>
      </c>
      <c r="AL200" s="112"/>
      <c r="AM200" s="113"/>
      <c r="AN200" s="113"/>
      <c r="AO200" s="113"/>
      <c r="AP200" s="113"/>
      <c r="AQ200" s="113"/>
      <c r="AR200" s="53">
        <f t="shared" si="728"/>
        <v>0</v>
      </c>
      <c r="AS200" s="114"/>
      <c r="AT200" s="113"/>
      <c r="AU200" s="53">
        <f>SUM(AS200:AT200)</f>
        <v>0</v>
      </c>
      <c r="AV200" s="114"/>
      <c r="AW200" s="113"/>
      <c r="AX200" s="113"/>
      <c r="AY200" s="113"/>
      <c r="AZ200" s="115"/>
      <c r="BA200" s="116"/>
      <c r="BB200" s="116"/>
      <c r="BC200" s="117"/>
    </row>
    <row r="201" spans="1:55" ht="9.9499999999999993" hidden="1" customHeight="1" thickBot="1" x14ac:dyDescent="0.25">
      <c r="A201" s="880"/>
      <c r="B201" s="883"/>
      <c r="C201" s="886"/>
      <c r="D201" s="889"/>
      <c r="E201" s="892"/>
      <c r="F201" s="895"/>
      <c r="G201" s="898"/>
      <c r="H201" s="901"/>
      <c r="I201" s="906"/>
      <c r="J201" s="907"/>
      <c r="K201" s="913"/>
      <c r="L201" s="916"/>
      <c r="M201" s="181"/>
      <c r="N201" s="182"/>
      <c r="O201" s="183"/>
      <c r="P201" s="118"/>
      <c r="Q201" s="118"/>
      <c r="R201" s="919"/>
      <c r="S201" s="184"/>
      <c r="T201" s="877"/>
      <c r="U201" s="185"/>
      <c r="V201" s="877"/>
      <c r="W201" s="185"/>
      <c r="X201" s="877"/>
      <c r="Y201" s="185"/>
      <c r="Z201" s="877"/>
      <c r="AA201" s="185"/>
      <c r="AB201" s="877"/>
      <c r="AC201" s="185"/>
      <c r="AD201" s="877"/>
      <c r="AE201" s="185"/>
      <c r="AF201" s="877"/>
      <c r="AG201" s="186"/>
      <c r="AH201" s="874"/>
      <c r="AI201" s="874"/>
      <c r="AJ201" s="119"/>
      <c r="AK201" s="120"/>
      <c r="AL201" s="187"/>
      <c r="AM201" s="188"/>
      <c r="AN201" s="188"/>
      <c r="AO201" s="188"/>
      <c r="AP201" s="188"/>
      <c r="AQ201" s="188"/>
      <c r="AR201" s="121"/>
      <c r="AS201" s="189"/>
      <c r="AT201" s="188"/>
      <c r="AU201" s="121"/>
      <c r="AV201" s="189"/>
      <c r="AW201" s="188"/>
      <c r="AX201" s="188"/>
      <c r="AY201" s="188"/>
      <c r="AZ201" s="190"/>
      <c r="BA201" s="191"/>
      <c r="BB201" s="191"/>
      <c r="BC201" s="192"/>
    </row>
    <row r="202" spans="1:55" ht="6" customHeight="1" x14ac:dyDescent="0.2">
      <c r="A202" s="157"/>
      <c r="B202" s="193"/>
      <c r="C202" s="193"/>
      <c r="D202" s="193"/>
      <c r="E202" s="193"/>
      <c r="F202" s="193"/>
      <c r="G202" s="193"/>
      <c r="H202" s="193"/>
      <c r="I202" s="920"/>
      <c r="J202" s="920"/>
      <c r="K202" s="193"/>
      <c r="L202" s="193"/>
      <c r="M202" s="193"/>
      <c r="N202" s="193"/>
      <c r="O202" s="193"/>
      <c r="P202" s="193"/>
      <c r="Q202" s="193"/>
      <c r="R202" s="193"/>
      <c r="S202" s="193"/>
      <c r="T202" s="193"/>
      <c r="U202" s="193"/>
      <c r="V202" s="193"/>
      <c r="W202" s="193"/>
      <c r="X202" s="193"/>
      <c r="Y202" s="193"/>
      <c r="Z202" s="193"/>
      <c r="AA202" s="193"/>
      <c r="AB202" s="193"/>
      <c r="AC202" s="193"/>
      <c r="AD202" s="193"/>
      <c r="AE202" s="193"/>
      <c r="AF202" s="193"/>
      <c r="AG202" s="193"/>
      <c r="AH202" s="193"/>
      <c r="AI202" s="193"/>
      <c r="AJ202" s="193"/>
      <c r="AK202" s="194"/>
      <c r="AL202" s="194"/>
      <c r="AM202" s="194"/>
      <c r="AN202" s="194"/>
      <c r="AO202" s="194"/>
      <c r="AP202" s="194"/>
      <c r="AQ202" s="195"/>
      <c r="AR202" s="194"/>
      <c r="AS202" s="194"/>
      <c r="AT202" s="194"/>
      <c r="AU202" s="194"/>
      <c r="AV202" s="194"/>
      <c r="AW202" s="194"/>
      <c r="AX202" s="194"/>
      <c r="AY202" s="194"/>
      <c r="AZ202" s="194"/>
      <c r="BA202" s="194"/>
      <c r="BB202" s="194"/>
      <c r="BC202" s="157"/>
    </row>
    <row r="204" spans="1:55" x14ac:dyDescent="0.2">
      <c r="B204" s="921"/>
      <c r="C204" s="923" t="s">
        <v>1669</v>
      </c>
      <c r="D204" s="924"/>
      <c r="E204" s="924"/>
      <c r="F204" s="924"/>
      <c r="G204" s="924"/>
      <c r="H204" s="924"/>
      <c r="I204" s="924"/>
      <c r="J204" s="924"/>
    </row>
    <row r="205" spans="1:55" x14ac:dyDescent="0.2">
      <c r="B205" s="922"/>
      <c r="C205" s="923"/>
      <c r="D205" s="924"/>
      <c r="E205" s="924"/>
      <c r="F205" s="924"/>
      <c r="G205" s="924"/>
      <c r="H205" s="924"/>
      <c r="I205" s="924"/>
      <c r="J205" s="924"/>
    </row>
    <row r="311" spans="14:15" x14ac:dyDescent="0.2">
      <c r="N311" s="122" t="s">
        <v>1908</v>
      </c>
      <c r="O311" s="122" t="s">
        <v>1909</v>
      </c>
    </row>
    <row r="312" spans="14:15" x14ac:dyDescent="0.2">
      <c r="N312" s="122">
        <v>2016</v>
      </c>
      <c r="O312" s="122">
        <v>6</v>
      </c>
    </row>
    <row r="313" spans="14:15" x14ac:dyDescent="0.2">
      <c r="N313" s="122">
        <v>2017</v>
      </c>
      <c r="O313" s="122">
        <v>7</v>
      </c>
    </row>
    <row r="314" spans="14:15" x14ac:dyDescent="0.2">
      <c r="N314" s="122">
        <v>2018</v>
      </c>
      <c r="O314" s="122">
        <v>8</v>
      </c>
    </row>
    <row r="315" spans="14:15" x14ac:dyDescent="0.2">
      <c r="N315" s="122">
        <v>2019</v>
      </c>
      <c r="O315" s="122">
        <v>9</v>
      </c>
    </row>
    <row r="316" spans="14:15" x14ac:dyDescent="0.2">
      <c r="N316" s="122">
        <v>2020</v>
      </c>
      <c r="O316" s="122">
        <v>10</v>
      </c>
    </row>
  </sheetData>
  <mergeCells count="499">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4:B205"/>
    <mergeCell ref="C204:J205"/>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4:AF120"/>
    <mergeCell ref="AJ114:AJ119"/>
    <mergeCell ref="K114:K120"/>
    <mergeCell ref="L114:L120"/>
    <mergeCell ref="R114:R120"/>
    <mergeCell ref="T114:T120"/>
    <mergeCell ref="V114:V120"/>
    <mergeCell ref="X114:X120"/>
    <mergeCell ref="Z114:Z120"/>
    <mergeCell ref="AB114:AB120"/>
    <mergeCell ref="AD114:AD120"/>
    <mergeCell ref="AF105:AF111"/>
    <mergeCell ref="AJ105:AJ110"/>
    <mergeCell ref="I112:J112"/>
    <mergeCell ref="K105:K111"/>
    <mergeCell ref="L105:L111"/>
    <mergeCell ref="R105:R111"/>
    <mergeCell ref="T105:T111"/>
    <mergeCell ref="V105:V111"/>
    <mergeCell ref="X105:X111"/>
    <mergeCell ref="Z105:Z111"/>
    <mergeCell ref="AB105:AB111"/>
    <mergeCell ref="AD105:AD111"/>
    <mergeCell ref="V150:V156"/>
    <mergeCell ref="X150:X156"/>
    <mergeCell ref="Z150:Z156"/>
    <mergeCell ref="AB150:AB156"/>
    <mergeCell ref="AD150:AD156"/>
    <mergeCell ref="AF123:AF129"/>
    <mergeCell ref="AJ123:AJ128"/>
    <mergeCell ref="I130:J130"/>
    <mergeCell ref="K123:K129"/>
    <mergeCell ref="L123:L129"/>
    <mergeCell ref="R123:R129"/>
    <mergeCell ref="T123:T129"/>
    <mergeCell ref="V123:V129"/>
    <mergeCell ref="X123:X129"/>
    <mergeCell ref="Z123:Z129"/>
    <mergeCell ref="AB123:AB129"/>
    <mergeCell ref="AD123:AD129"/>
    <mergeCell ref="T159:T165"/>
    <mergeCell ref="V159:V165"/>
    <mergeCell ref="X159:X165"/>
    <mergeCell ref="Z159:Z165"/>
    <mergeCell ref="AB159:AB165"/>
    <mergeCell ref="AD159:AD165"/>
    <mergeCell ref="I157:J157"/>
    <mergeCell ref="AJ141:AJ146"/>
    <mergeCell ref="I148:J148"/>
    <mergeCell ref="K141:K147"/>
    <mergeCell ref="L141:L147"/>
    <mergeCell ref="R141:R147"/>
    <mergeCell ref="T141:T147"/>
    <mergeCell ref="V141:V147"/>
    <mergeCell ref="X141:X147"/>
    <mergeCell ref="Z141:Z147"/>
    <mergeCell ref="AB141:AB147"/>
    <mergeCell ref="AD141:AD147"/>
    <mergeCell ref="AF150:AF156"/>
    <mergeCell ref="AJ150:AJ155"/>
    <mergeCell ref="K150:K156"/>
    <mergeCell ref="L150:L156"/>
    <mergeCell ref="R150:R156"/>
    <mergeCell ref="T150:T156"/>
    <mergeCell ref="AF22:AF28"/>
    <mergeCell ref="AJ22:AJ27"/>
    <mergeCell ref="I29:J29"/>
    <mergeCell ref="K195:K201"/>
    <mergeCell ref="L195:L201"/>
    <mergeCell ref="R195:R201"/>
    <mergeCell ref="T195:T201"/>
    <mergeCell ref="V195:V201"/>
    <mergeCell ref="X195:X201"/>
    <mergeCell ref="Z195:Z201"/>
    <mergeCell ref="AB195:AB201"/>
    <mergeCell ref="AD195:AD201"/>
    <mergeCell ref="I193:J193"/>
    <mergeCell ref="AF177:AF183"/>
    <mergeCell ref="AJ177:AJ182"/>
    <mergeCell ref="I184:J184"/>
    <mergeCell ref="K177:K183"/>
    <mergeCell ref="L177:L183"/>
    <mergeCell ref="R177:R183"/>
    <mergeCell ref="T177:T183"/>
    <mergeCell ref="V177:V183"/>
    <mergeCell ref="X177:X183"/>
    <mergeCell ref="Z177:Z183"/>
    <mergeCell ref="AB177:AB183"/>
    <mergeCell ref="R22:R28"/>
    <mergeCell ref="T22:T28"/>
    <mergeCell ref="V22:V28"/>
    <mergeCell ref="X22:X28"/>
    <mergeCell ref="Z22:Z28"/>
    <mergeCell ref="AB22:AB28"/>
    <mergeCell ref="AD22:AD28"/>
    <mergeCell ref="I202:J202"/>
    <mergeCell ref="A21:A28"/>
    <mergeCell ref="B22:B28"/>
    <mergeCell ref="C22:C28"/>
    <mergeCell ref="D22:D28"/>
    <mergeCell ref="E22:E28"/>
    <mergeCell ref="F22:F28"/>
    <mergeCell ref="G22:G28"/>
    <mergeCell ref="H22:H28"/>
    <mergeCell ref="I22:J28"/>
    <mergeCell ref="I175:J175"/>
    <mergeCell ref="I166:J166"/>
    <mergeCell ref="I139:J139"/>
    <mergeCell ref="I121:J121"/>
    <mergeCell ref="I103:J103"/>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5:AF201"/>
    <mergeCell ref="AJ195:AJ200"/>
    <mergeCell ref="AD177:AD183"/>
    <mergeCell ref="AF186:AF192"/>
    <mergeCell ref="AJ186:AJ191"/>
    <mergeCell ref="K186:K192"/>
    <mergeCell ref="L186:L192"/>
    <mergeCell ref="R186:R192"/>
    <mergeCell ref="T186:T192"/>
    <mergeCell ref="V186:V192"/>
    <mergeCell ref="X186:X192"/>
    <mergeCell ref="Z186:Z192"/>
    <mergeCell ref="AB186:AB192"/>
    <mergeCell ref="AD186:AD192"/>
    <mergeCell ref="AF159:AF165"/>
    <mergeCell ref="AJ159:AJ164"/>
    <mergeCell ref="K159:K165"/>
    <mergeCell ref="X67:X73"/>
    <mergeCell ref="Z67:Z73"/>
    <mergeCell ref="L159:L165"/>
    <mergeCell ref="R159:R165"/>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2"/>
    <mergeCell ref="C94:C102"/>
    <mergeCell ref="D94:D102"/>
    <mergeCell ref="E94:E102"/>
    <mergeCell ref="F94:F102"/>
    <mergeCell ref="G94:G102"/>
    <mergeCell ref="H94:H102"/>
    <mergeCell ref="I94:J102"/>
    <mergeCell ref="AF76:AF82"/>
    <mergeCell ref="AD94:AD102"/>
    <mergeCell ref="F114:F120"/>
    <mergeCell ref="G114:G120"/>
    <mergeCell ref="H114:H120"/>
    <mergeCell ref="I114:J120"/>
    <mergeCell ref="AF94:AF102"/>
    <mergeCell ref="AJ94:AJ101"/>
    <mergeCell ref="A104:A111"/>
    <mergeCell ref="B105:B111"/>
    <mergeCell ref="C105:C111"/>
    <mergeCell ref="D105:D111"/>
    <mergeCell ref="E105:E111"/>
    <mergeCell ref="F105:F111"/>
    <mergeCell ref="G105:G111"/>
    <mergeCell ref="H105:H111"/>
    <mergeCell ref="I105:J111"/>
    <mergeCell ref="K94:K102"/>
    <mergeCell ref="L94:L102"/>
    <mergeCell ref="R94:R102"/>
    <mergeCell ref="T94:T102"/>
    <mergeCell ref="V94:V102"/>
    <mergeCell ref="X94:X102"/>
    <mergeCell ref="Z94:Z102"/>
    <mergeCell ref="AB94:AB102"/>
    <mergeCell ref="A93:A102"/>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50:F156"/>
    <mergeCell ref="G150:G156"/>
    <mergeCell ref="H150:H156"/>
    <mergeCell ref="I150:J156"/>
    <mergeCell ref="AF132:AF138"/>
    <mergeCell ref="AJ132:AJ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AF168:AF174"/>
    <mergeCell ref="AJ168:AJ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F195:F201"/>
    <mergeCell ref="G195:G201"/>
    <mergeCell ref="H195:H201"/>
    <mergeCell ref="I195:J201"/>
    <mergeCell ref="E186:E192"/>
    <mergeCell ref="F186:F192"/>
    <mergeCell ref="G186:G192"/>
    <mergeCell ref="H186:H192"/>
    <mergeCell ref="I186:J192"/>
    <mergeCell ref="A185:A192"/>
    <mergeCell ref="B186:B192"/>
    <mergeCell ref="C186:C192"/>
    <mergeCell ref="D186:D192"/>
    <mergeCell ref="A194:A201"/>
    <mergeCell ref="B195:B201"/>
    <mergeCell ref="C195:C201"/>
    <mergeCell ref="D195:D201"/>
    <mergeCell ref="E195:E201"/>
    <mergeCell ref="AH22:AH28"/>
    <mergeCell ref="AH31:AH37"/>
    <mergeCell ref="AH40:AH46"/>
    <mergeCell ref="AH49:AH55"/>
    <mergeCell ref="AH58:AH64"/>
    <mergeCell ref="AH67:AH73"/>
    <mergeCell ref="AH76:AH82"/>
    <mergeCell ref="AH85:AH91"/>
    <mergeCell ref="AH94:AH102"/>
  </mergeCells>
  <dataValidations count="4">
    <dataValidation type="list" allowBlank="1" showInputMessage="1" showErrorMessage="1" sqref="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195:D201 D105:D111 D114:D120 D123:D129 D132:D138 D141:D147 D150:D156 D159:D165 D168:D174 D177:D183 D186:D192 D94:D102">
      <formula1>INDIRECT($D$9)</formula1>
    </dataValidation>
    <dataValidation type="list" allowBlank="1" showInputMessage="1" showErrorMessage="1" sqref="N3:P3">
      <formula1>$N$312:$N$316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WVX983154:WVZ983154 WMB983154:WMD983154 WCF983154:WCH983154 VSJ983154:VSL983154 VIN983154:VIP983154 UYR983154:UYT983154 UOV983154:UOX983154 UEZ983154:UFB983154 TVD983154:TVF983154 TLH983154:TLJ983154 TBL983154:TBN983154 SRP983154:SRR983154 SHT983154:SHV983154 RXX983154:RXZ983154 ROB983154:ROD983154 REF983154:REH983154 QUJ983154:QUL983154 QKN983154:QKP983154 QAR983154:QAT983154 PQV983154:PQX983154 PGZ983154:PHB983154 OXD983154:OXF983154 ONH983154:ONJ983154 ODL983154:ODN983154 NTP983154:NTR983154 NJT983154:NJV983154 MZX983154:MZZ983154 MQB983154:MQD983154 MGF983154:MGH983154 LWJ983154:LWL983154 LMN983154:LMP983154 LCR983154:LCT983154 KSV983154:KSX983154 KIZ983154:KJB983154 JZD983154:JZF983154 JPH983154:JPJ983154 JFL983154:JFN983154 IVP983154:IVR983154 ILT983154:ILV983154 IBX983154:IBZ983154 HSB983154:HSD983154 HIF983154:HIH983154 GYJ983154:GYL983154 GON983154:GOP983154 GER983154:GET983154 FUV983154:FUX983154 FKZ983154:FLB983154 FBD983154:FBF983154 ERH983154:ERJ983154 EHL983154:EHN983154 DXP983154:DXR983154 DNT983154:DNV983154 DDX983154:DDZ983154 CUB983154:CUD983154 CKF983154:CKH983154 CAJ983154:CAL983154 BQN983154:BQP983154 BGR983154:BGT983154 AWV983154:AWX983154 AMZ983154:ANB983154 ADD983154:ADF983154 TH983154:TJ983154 JL983154:JN983154 N983154:P983154 WVX917618:WVZ917618 WMB917618:WMD917618 WCF917618:WCH917618 VSJ917618:VSL917618 VIN917618:VIP917618 UYR917618:UYT917618 UOV917618:UOX917618 UEZ917618:UFB917618 TVD917618:TVF917618 TLH917618:TLJ917618 TBL917618:TBN917618 SRP917618:SRR917618 SHT917618:SHV917618 RXX917618:RXZ917618 ROB917618:ROD917618 REF917618:REH917618 QUJ917618:QUL917618 QKN917618:QKP917618 QAR917618:QAT917618 PQV917618:PQX917618 PGZ917618:PHB917618 OXD917618:OXF917618 ONH917618:ONJ917618 ODL917618:ODN917618 NTP917618:NTR917618 NJT917618:NJV917618 MZX917618:MZZ917618 MQB917618:MQD917618 MGF917618:MGH917618 LWJ917618:LWL917618 LMN917618:LMP917618 LCR917618:LCT917618 KSV917618:KSX917618 KIZ917618:KJB917618 JZD917618:JZF917618 JPH917618:JPJ917618 JFL917618:JFN917618 IVP917618:IVR917618 ILT917618:ILV917618 IBX917618:IBZ917618 HSB917618:HSD917618 HIF917618:HIH917618 GYJ917618:GYL917618 GON917618:GOP917618 GER917618:GET917618 FUV917618:FUX917618 FKZ917618:FLB917618 FBD917618:FBF917618 ERH917618:ERJ917618 EHL917618:EHN917618 DXP917618:DXR917618 DNT917618:DNV917618 DDX917618:DDZ917618 CUB917618:CUD917618 CKF917618:CKH917618 CAJ917618:CAL917618 BQN917618:BQP917618 BGR917618:BGT917618 AWV917618:AWX917618 AMZ917618:ANB917618 ADD917618:ADF917618 TH917618:TJ917618 JL917618:JN917618 N917618:P917618 WVX852082:WVZ852082 WMB852082:WMD852082 WCF852082:WCH852082 VSJ852082:VSL852082 VIN852082:VIP852082 UYR852082:UYT852082 UOV852082:UOX852082 UEZ852082:UFB852082 TVD852082:TVF852082 TLH852082:TLJ852082 TBL852082:TBN852082 SRP852082:SRR852082 SHT852082:SHV852082 RXX852082:RXZ852082 ROB852082:ROD852082 REF852082:REH852082 QUJ852082:QUL852082 QKN852082:QKP852082 QAR852082:QAT852082 PQV852082:PQX852082 PGZ852082:PHB852082 OXD852082:OXF852082 ONH852082:ONJ852082 ODL852082:ODN852082 NTP852082:NTR852082 NJT852082:NJV852082 MZX852082:MZZ852082 MQB852082:MQD852082 MGF852082:MGH852082 LWJ852082:LWL852082 LMN852082:LMP852082 LCR852082:LCT852082 KSV852082:KSX852082 KIZ852082:KJB852082 JZD852082:JZF852082 JPH852082:JPJ852082 JFL852082:JFN852082 IVP852082:IVR852082 ILT852082:ILV852082 IBX852082:IBZ852082 HSB852082:HSD852082 HIF852082:HIH852082 GYJ852082:GYL852082 GON852082:GOP852082 GER852082:GET852082 FUV852082:FUX852082 FKZ852082:FLB852082 FBD852082:FBF852082 ERH852082:ERJ852082 EHL852082:EHN852082 DXP852082:DXR852082 DNT852082:DNV852082 DDX852082:DDZ852082 CUB852082:CUD852082 CKF852082:CKH852082 CAJ852082:CAL852082 BQN852082:BQP852082 BGR852082:BGT852082 AWV852082:AWX852082 AMZ852082:ANB852082 ADD852082:ADF852082 TH852082:TJ852082 JL852082:JN852082 N852082:P852082 WVX786546:WVZ786546 WMB786546:WMD786546 WCF786546:WCH786546 VSJ786546:VSL786546 VIN786546:VIP786546 UYR786546:UYT786546 UOV786546:UOX786546 UEZ786546:UFB786546 TVD786546:TVF786546 TLH786546:TLJ786546 TBL786546:TBN786546 SRP786546:SRR786546 SHT786546:SHV786546 RXX786546:RXZ786546 ROB786546:ROD786546 REF786546:REH786546 QUJ786546:QUL786546 QKN786546:QKP786546 QAR786546:QAT786546 PQV786546:PQX786546 PGZ786546:PHB786546 OXD786546:OXF786546 ONH786546:ONJ786546 ODL786546:ODN786546 NTP786546:NTR786546 NJT786546:NJV786546 MZX786546:MZZ786546 MQB786546:MQD786546 MGF786546:MGH786546 LWJ786546:LWL786546 LMN786546:LMP786546 LCR786546:LCT786546 KSV786546:KSX786546 KIZ786546:KJB786546 JZD786546:JZF786546 JPH786546:JPJ786546 JFL786546:JFN786546 IVP786546:IVR786546 ILT786546:ILV786546 IBX786546:IBZ786546 HSB786546:HSD786546 HIF786546:HIH786546 GYJ786546:GYL786546 GON786546:GOP786546 GER786546:GET786546 FUV786546:FUX786546 FKZ786546:FLB786546 FBD786546:FBF786546 ERH786546:ERJ786546 EHL786546:EHN786546 DXP786546:DXR786546 DNT786546:DNV786546 DDX786546:DDZ786546 CUB786546:CUD786546 CKF786546:CKH786546 CAJ786546:CAL786546 BQN786546:BQP786546 BGR786546:BGT786546 AWV786546:AWX786546 AMZ786546:ANB786546 ADD786546:ADF786546 TH786546:TJ786546 JL786546:JN786546 N786546:P786546 WVX721010:WVZ721010 WMB721010:WMD721010 WCF721010:WCH721010 VSJ721010:VSL721010 VIN721010:VIP721010 UYR721010:UYT721010 UOV721010:UOX721010 UEZ721010:UFB721010 TVD721010:TVF721010 TLH721010:TLJ721010 TBL721010:TBN721010 SRP721010:SRR721010 SHT721010:SHV721010 RXX721010:RXZ721010 ROB721010:ROD721010 REF721010:REH721010 QUJ721010:QUL721010 QKN721010:QKP721010 QAR721010:QAT721010 PQV721010:PQX721010 PGZ721010:PHB721010 OXD721010:OXF721010 ONH721010:ONJ721010 ODL721010:ODN721010 NTP721010:NTR721010 NJT721010:NJV721010 MZX721010:MZZ721010 MQB721010:MQD721010 MGF721010:MGH721010 LWJ721010:LWL721010 LMN721010:LMP721010 LCR721010:LCT721010 KSV721010:KSX721010 KIZ721010:KJB721010 JZD721010:JZF721010 JPH721010:JPJ721010 JFL721010:JFN721010 IVP721010:IVR721010 ILT721010:ILV721010 IBX721010:IBZ721010 HSB721010:HSD721010 HIF721010:HIH721010 GYJ721010:GYL721010 GON721010:GOP721010 GER721010:GET721010 FUV721010:FUX721010 FKZ721010:FLB721010 FBD721010:FBF721010 ERH721010:ERJ721010 EHL721010:EHN721010 DXP721010:DXR721010 DNT721010:DNV721010 DDX721010:DDZ721010 CUB721010:CUD721010 CKF721010:CKH721010 CAJ721010:CAL721010 BQN721010:BQP721010 BGR721010:BGT721010 AWV721010:AWX721010 AMZ721010:ANB721010 ADD721010:ADF721010 TH721010:TJ721010 JL721010:JN721010 N721010:P721010 WVX655474:WVZ655474 WMB655474:WMD655474 WCF655474:WCH655474 VSJ655474:VSL655474 VIN655474:VIP655474 UYR655474:UYT655474 UOV655474:UOX655474 UEZ655474:UFB655474 TVD655474:TVF655474 TLH655474:TLJ655474 TBL655474:TBN655474 SRP655474:SRR655474 SHT655474:SHV655474 RXX655474:RXZ655474 ROB655474:ROD655474 REF655474:REH655474 QUJ655474:QUL655474 QKN655474:QKP655474 QAR655474:QAT655474 PQV655474:PQX655474 PGZ655474:PHB655474 OXD655474:OXF655474 ONH655474:ONJ655474 ODL655474:ODN655474 NTP655474:NTR655474 NJT655474:NJV655474 MZX655474:MZZ655474 MQB655474:MQD655474 MGF655474:MGH655474 LWJ655474:LWL655474 LMN655474:LMP655474 LCR655474:LCT655474 KSV655474:KSX655474 KIZ655474:KJB655474 JZD655474:JZF655474 JPH655474:JPJ655474 JFL655474:JFN655474 IVP655474:IVR655474 ILT655474:ILV655474 IBX655474:IBZ655474 HSB655474:HSD655474 HIF655474:HIH655474 GYJ655474:GYL655474 GON655474:GOP655474 GER655474:GET655474 FUV655474:FUX655474 FKZ655474:FLB655474 FBD655474:FBF655474 ERH655474:ERJ655474 EHL655474:EHN655474 DXP655474:DXR655474 DNT655474:DNV655474 DDX655474:DDZ655474 CUB655474:CUD655474 CKF655474:CKH655474 CAJ655474:CAL655474 BQN655474:BQP655474 BGR655474:BGT655474 AWV655474:AWX655474 AMZ655474:ANB655474 ADD655474:ADF655474 TH655474:TJ655474 JL655474:JN655474 N655474:P655474 WVX589938:WVZ589938 WMB589938:WMD589938 WCF589938:WCH589938 VSJ589938:VSL589938 VIN589938:VIP589938 UYR589938:UYT589938 UOV589938:UOX589938 UEZ589938:UFB589938 TVD589938:TVF589938 TLH589938:TLJ589938 TBL589938:TBN589938 SRP589938:SRR589938 SHT589938:SHV589938 RXX589938:RXZ589938 ROB589938:ROD589938 REF589938:REH589938 QUJ589938:QUL589938 QKN589938:QKP589938 QAR589938:QAT589938 PQV589938:PQX589938 PGZ589938:PHB589938 OXD589938:OXF589938 ONH589938:ONJ589938 ODL589938:ODN589938 NTP589938:NTR589938 NJT589938:NJV589938 MZX589938:MZZ589938 MQB589938:MQD589938 MGF589938:MGH589938 LWJ589938:LWL589938 LMN589938:LMP589938 LCR589938:LCT589938 KSV589938:KSX589938 KIZ589938:KJB589938 JZD589938:JZF589938 JPH589938:JPJ589938 JFL589938:JFN589938 IVP589938:IVR589938 ILT589938:ILV589938 IBX589938:IBZ589938 HSB589938:HSD589938 HIF589938:HIH589938 GYJ589938:GYL589938 GON589938:GOP589938 GER589938:GET589938 FUV589938:FUX589938 FKZ589938:FLB589938 FBD589938:FBF589938 ERH589938:ERJ589938 EHL589938:EHN589938 DXP589938:DXR589938 DNT589938:DNV589938 DDX589938:DDZ589938 CUB589938:CUD589938 CKF589938:CKH589938 CAJ589938:CAL589938 BQN589938:BQP589938 BGR589938:BGT589938 AWV589938:AWX589938 AMZ589938:ANB589938 ADD589938:ADF589938 TH589938:TJ589938 JL589938:JN589938 N589938:P589938 WVX524402:WVZ524402 WMB524402:WMD524402 WCF524402:WCH524402 VSJ524402:VSL524402 VIN524402:VIP524402 UYR524402:UYT524402 UOV524402:UOX524402 UEZ524402:UFB524402 TVD524402:TVF524402 TLH524402:TLJ524402 TBL524402:TBN524402 SRP524402:SRR524402 SHT524402:SHV524402 RXX524402:RXZ524402 ROB524402:ROD524402 REF524402:REH524402 QUJ524402:QUL524402 QKN524402:QKP524402 QAR524402:QAT524402 PQV524402:PQX524402 PGZ524402:PHB524402 OXD524402:OXF524402 ONH524402:ONJ524402 ODL524402:ODN524402 NTP524402:NTR524402 NJT524402:NJV524402 MZX524402:MZZ524402 MQB524402:MQD524402 MGF524402:MGH524402 LWJ524402:LWL524402 LMN524402:LMP524402 LCR524402:LCT524402 KSV524402:KSX524402 KIZ524402:KJB524402 JZD524402:JZF524402 JPH524402:JPJ524402 JFL524402:JFN524402 IVP524402:IVR524402 ILT524402:ILV524402 IBX524402:IBZ524402 HSB524402:HSD524402 HIF524402:HIH524402 GYJ524402:GYL524402 GON524402:GOP524402 GER524402:GET524402 FUV524402:FUX524402 FKZ524402:FLB524402 FBD524402:FBF524402 ERH524402:ERJ524402 EHL524402:EHN524402 DXP524402:DXR524402 DNT524402:DNV524402 DDX524402:DDZ524402 CUB524402:CUD524402 CKF524402:CKH524402 CAJ524402:CAL524402 BQN524402:BQP524402 BGR524402:BGT524402 AWV524402:AWX524402 AMZ524402:ANB524402 ADD524402:ADF524402 TH524402:TJ524402 JL524402:JN524402 N524402:P524402 WVX458866:WVZ458866 WMB458866:WMD458866 WCF458866:WCH458866 VSJ458866:VSL458866 VIN458866:VIP458866 UYR458866:UYT458866 UOV458866:UOX458866 UEZ458866:UFB458866 TVD458866:TVF458866 TLH458866:TLJ458866 TBL458866:TBN458866 SRP458866:SRR458866 SHT458866:SHV458866 RXX458866:RXZ458866 ROB458866:ROD458866 REF458866:REH458866 QUJ458866:QUL458866 QKN458866:QKP458866 QAR458866:QAT458866 PQV458866:PQX458866 PGZ458866:PHB458866 OXD458866:OXF458866 ONH458866:ONJ458866 ODL458866:ODN458866 NTP458866:NTR458866 NJT458866:NJV458866 MZX458866:MZZ458866 MQB458866:MQD458866 MGF458866:MGH458866 LWJ458866:LWL458866 LMN458866:LMP458866 LCR458866:LCT458866 KSV458866:KSX458866 KIZ458866:KJB458866 JZD458866:JZF458866 JPH458866:JPJ458866 JFL458866:JFN458866 IVP458866:IVR458866 ILT458866:ILV458866 IBX458866:IBZ458866 HSB458866:HSD458866 HIF458866:HIH458866 GYJ458866:GYL458866 GON458866:GOP458866 GER458866:GET458866 FUV458866:FUX458866 FKZ458866:FLB458866 FBD458866:FBF458866 ERH458866:ERJ458866 EHL458866:EHN458866 DXP458866:DXR458866 DNT458866:DNV458866 DDX458866:DDZ458866 CUB458866:CUD458866 CKF458866:CKH458866 CAJ458866:CAL458866 BQN458866:BQP458866 BGR458866:BGT458866 AWV458866:AWX458866 AMZ458866:ANB458866 ADD458866:ADF458866 TH458866:TJ458866 JL458866:JN458866 N458866:P458866 WVX393330:WVZ393330 WMB393330:WMD393330 WCF393330:WCH393330 VSJ393330:VSL393330 VIN393330:VIP393330 UYR393330:UYT393330 UOV393330:UOX393330 UEZ393330:UFB393330 TVD393330:TVF393330 TLH393330:TLJ393330 TBL393330:TBN393330 SRP393330:SRR393330 SHT393330:SHV393330 RXX393330:RXZ393330 ROB393330:ROD393330 REF393330:REH393330 QUJ393330:QUL393330 QKN393330:QKP393330 QAR393330:QAT393330 PQV393330:PQX393330 PGZ393330:PHB393330 OXD393330:OXF393330 ONH393330:ONJ393330 ODL393330:ODN393330 NTP393330:NTR393330 NJT393330:NJV393330 MZX393330:MZZ393330 MQB393330:MQD393330 MGF393330:MGH393330 LWJ393330:LWL393330 LMN393330:LMP393330 LCR393330:LCT393330 KSV393330:KSX393330 KIZ393330:KJB393330 JZD393330:JZF393330 JPH393330:JPJ393330 JFL393330:JFN393330 IVP393330:IVR393330 ILT393330:ILV393330 IBX393330:IBZ393330 HSB393330:HSD393330 HIF393330:HIH393330 GYJ393330:GYL393330 GON393330:GOP393330 GER393330:GET393330 FUV393330:FUX393330 FKZ393330:FLB393330 FBD393330:FBF393330 ERH393330:ERJ393330 EHL393330:EHN393330 DXP393330:DXR393330 DNT393330:DNV393330 DDX393330:DDZ393330 CUB393330:CUD393330 CKF393330:CKH393330 CAJ393330:CAL393330 BQN393330:BQP393330 BGR393330:BGT393330 AWV393330:AWX393330 AMZ393330:ANB393330 ADD393330:ADF393330 TH393330:TJ393330 JL393330:JN393330 N393330:P393330 WVX327794:WVZ327794 WMB327794:WMD327794 WCF327794:WCH327794 VSJ327794:VSL327794 VIN327794:VIP327794 UYR327794:UYT327794 UOV327794:UOX327794 UEZ327794:UFB327794 TVD327794:TVF327794 TLH327794:TLJ327794 TBL327794:TBN327794 SRP327794:SRR327794 SHT327794:SHV327794 RXX327794:RXZ327794 ROB327794:ROD327794 REF327794:REH327794 QUJ327794:QUL327794 QKN327794:QKP327794 QAR327794:QAT327794 PQV327794:PQX327794 PGZ327794:PHB327794 OXD327794:OXF327794 ONH327794:ONJ327794 ODL327794:ODN327794 NTP327794:NTR327794 NJT327794:NJV327794 MZX327794:MZZ327794 MQB327794:MQD327794 MGF327794:MGH327794 LWJ327794:LWL327794 LMN327794:LMP327794 LCR327794:LCT327794 KSV327794:KSX327794 KIZ327794:KJB327794 JZD327794:JZF327794 JPH327794:JPJ327794 JFL327794:JFN327794 IVP327794:IVR327794 ILT327794:ILV327794 IBX327794:IBZ327794 HSB327794:HSD327794 HIF327794:HIH327794 GYJ327794:GYL327794 GON327794:GOP327794 GER327794:GET327794 FUV327794:FUX327794 FKZ327794:FLB327794 FBD327794:FBF327794 ERH327794:ERJ327794 EHL327794:EHN327794 DXP327794:DXR327794 DNT327794:DNV327794 DDX327794:DDZ327794 CUB327794:CUD327794 CKF327794:CKH327794 CAJ327794:CAL327794 BQN327794:BQP327794 BGR327794:BGT327794 AWV327794:AWX327794 AMZ327794:ANB327794 ADD327794:ADF327794 TH327794:TJ327794 JL327794:JN327794 N327794:P327794 WVX262258:WVZ262258 WMB262258:WMD262258 WCF262258:WCH262258 VSJ262258:VSL262258 VIN262258:VIP262258 UYR262258:UYT262258 UOV262258:UOX262258 UEZ262258:UFB262258 TVD262258:TVF262258 TLH262258:TLJ262258 TBL262258:TBN262258 SRP262258:SRR262258 SHT262258:SHV262258 RXX262258:RXZ262258 ROB262258:ROD262258 REF262258:REH262258 QUJ262258:QUL262258 QKN262258:QKP262258 QAR262258:QAT262258 PQV262258:PQX262258 PGZ262258:PHB262258 OXD262258:OXF262258 ONH262258:ONJ262258 ODL262258:ODN262258 NTP262258:NTR262258 NJT262258:NJV262258 MZX262258:MZZ262258 MQB262258:MQD262258 MGF262258:MGH262258 LWJ262258:LWL262258 LMN262258:LMP262258 LCR262258:LCT262258 KSV262258:KSX262258 KIZ262258:KJB262258 JZD262258:JZF262258 JPH262258:JPJ262258 JFL262258:JFN262258 IVP262258:IVR262258 ILT262258:ILV262258 IBX262258:IBZ262258 HSB262258:HSD262258 HIF262258:HIH262258 GYJ262258:GYL262258 GON262258:GOP262258 GER262258:GET262258 FUV262258:FUX262258 FKZ262258:FLB262258 FBD262258:FBF262258 ERH262258:ERJ262258 EHL262258:EHN262258 DXP262258:DXR262258 DNT262258:DNV262258 DDX262258:DDZ262258 CUB262258:CUD262258 CKF262258:CKH262258 CAJ262258:CAL262258 BQN262258:BQP262258 BGR262258:BGT262258 AWV262258:AWX262258 AMZ262258:ANB262258 ADD262258:ADF262258 TH262258:TJ262258 JL262258:JN262258 N262258:P262258 WVX196722:WVZ196722 WMB196722:WMD196722 WCF196722:WCH196722 VSJ196722:VSL196722 VIN196722:VIP196722 UYR196722:UYT196722 UOV196722:UOX196722 UEZ196722:UFB196722 TVD196722:TVF196722 TLH196722:TLJ196722 TBL196722:TBN196722 SRP196722:SRR196722 SHT196722:SHV196722 RXX196722:RXZ196722 ROB196722:ROD196722 REF196722:REH196722 QUJ196722:QUL196722 QKN196722:QKP196722 QAR196722:QAT196722 PQV196722:PQX196722 PGZ196722:PHB196722 OXD196722:OXF196722 ONH196722:ONJ196722 ODL196722:ODN196722 NTP196722:NTR196722 NJT196722:NJV196722 MZX196722:MZZ196722 MQB196722:MQD196722 MGF196722:MGH196722 LWJ196722:LWL196722 LMN196722:LMP196722 LCR196722:LCT196722 KSV196722:KSX196722 KIZ196722:KJB196722 JZD196722:JZF196722 JPH196722:JPJ196722 JFL196722:JFN196722 IVP196722:IVR196722 ILT196722:ILV196722 IBX196722:IBZ196722 HSB196722:HSD196722 HIF196722:HIH196722 GYJ196722:GYL196722 GON196722:GOP196722 GER196722:GET196722 FUV196722:FUX196722 FKZ196722:FLB196722 FBD196722:FBF196722 ERH196722:ERJ196722 EHL196722:EHN196722 DXP196722:DXR196722 DNT196722:DNV196722 DDX196722:DDZ196722 CUB196722:CUD196722 CKF196722:CKH196722 CAJ196722:CAL196722 BQN196722:BQP196722 BGR196722:BGT196722 AWV196722:AWX196722 AMZ196722:ANB196722 ADD196722:ADF196722 TH196722:TJ196722 JL196722:JN196722 N196722:P196722 WVX131186:WVZ131186 WMB131186:WMD131186 WCF131186:WCH131186 VSJ131186:VSL131186 VIN131186:VIP131186 UYR131186:UYT131186 UOV131186:UOX131186 UEZ131186:UFB131186 TVD131186:TVF131186 TLH131186:TLJ131186 TBL131186:TBN131186 SRP131186:SRR131186 SHT131186:SHV131186 RXX131186:RXZ131186 ROB131186:ROD131186 REF131186:REH131186 QUJ131186:QUL131186 QKN131186:QKP131186 QAR131186:QAT131186 PQV131186:PQX131186 PGZ131186:PHB131186 OXD131186:OXF131186 ONH131186:ONJ131186 ODL131186:ODN131186 NTP131186:NTR131186 NJT131186:NJV131186 MZX131186:MZZ131186 MQB131186:MQD131186 MGF131186:MGH131186 LWJ131186:LWL131186 LMN131186:LMP131186 LCR131186:LCT131186 KSV131186:KSX131186 KIZ131186:KJB131186 JZD131186:JZF131186 JPH131186:JPJ131186 JFL131186:JFN131186 IVP131186:IVR131186 ILT131186:ILV131186 IBX131186:IBZ131186 HSB131186:HSD131186 HIF131186:HIH131186 GYJ131186:GYL131186 GON131186:GOP131186 GER131186:GET131186 FUV131186:FUX131186 FKZ131186:FLB131186 FBD131186:FBF131186 ERH131186:ERJ131186 EHL131186:EHN131186 DXP131186:DXR131186 DNT131186:DNV131186 DDX131186:DDZ131186 CUB131186:CUD131186 CKF131186:CKH131186 CAJ131186:CAL131186 BQN131186:BQP131186 BGR131186:BGT131186 AWV131186:AWX131186 AMZ131186:ANB131186 ADD131186:ADF131186 TH131186:TJ131186 JL131186:JN131186 N131186:P131186 WVX65650:WVZ65650 WMB65650:WMD65650 WCF65650:WCH65650 VSJ65650:VSL65650 VIN65650:VIP65650 UYR65650:UYT65650 UOV65650:UOX65650 UEZ65650:UFB65650 TVD65650:TVF65650 TLH65650:TLJ65650 TBL65650:TBN65650 SRP65650:SRR65650 SHT65650:SHV65650 RXX65650:RXZ65650 ROB65650:ROD65650 REF65650:REH65650 QUJ65650:QUL65650 QKN65650:QKP65650 QAR65650:QAT65650 PQV65650:PQX65650 PGZ65650:PHB65650 OXD65650:OXF65650 ONH65650:ONJ65650 ODL65650:ODN65650 NTP65650:NTR65650 NJT65650:NJV65650 MZX65650:MZZ65650 MQB65650:MQD65650 MGF65650:MGH65650 LWJ65650:LWL65650 LMN65650:LMP65650 LCR65650:LCT65650 KSV65650:KSX65650 KIZ65650:KJB65650 JZD65650:JZF65650 JPH65650:JPJ65650 JFL65650:JFN65650 IVP65650:IVR65650 ILT65650:ILV65650 IBX65650:IBZ65650 HSB65650:HSD65650 HIF65650:HIH65650 GYJ65650:GYL65650 GON65650:GOP65650 GER65650:GET65650 FUV65650:FUX65650 FKZ65650:FLB65650 FBD65650:FBF65650 ERH65650:ERJ65650 EHL65650:EHN65650 DXP65650:DXR65650 DNT65650:DNV65650 DDX65650:DDZ65650 CUB65650:CUD65650 CKF65650:CKH65650 CAJ65650:CAL65650 BQN65650:BQP65650 BGR65650:BGT65650 AWV65650:AWX65650 AMZ65650:ANB65650 ADD65650:ADF65650 TH65650:TJ65650 JL65650:JN65650 N65650:P65650 WVX983155 WMB983155 WCF983155 VSJ983155 VIN983155 UYR983155 UOV983155 UEZ983155 TVD983155 TLH983155 TBL983155 SRP983155 SHT983155 RXX983155 ROB983155 REF983155 QUJ983155 QKN983155 QAR983155 PQV983155 PGZ983155 OXD983155 ONH983155 ODL983155 NTP983155 NJT983155 MZX983155 MQB983155 MGF983155 LWJ983155 LMN983155 LCR983155 KSV983155 KIZ983155 JZD983155 JPH983155 JFL983155 IVP983155 ILT983155 IBX983155 HSB983155 HIF983155 GYJ983155 GON983155 GER983155 FUV983155 FKZ983155 FBD983155 ERH983155 EHL983155 DXP983155 DNT983155 DDX983155 CUB983155 CKF983155 CAJ983155 BQN983155 BGR983155 AWV983155 AMZ983155 ADD983155 TH983155 JL983155 N983155 WVX917619 WMB917619 WCF917619 VSJ917619 VIN917619 UYR917619 UOV917619 UEZ917619 TVD917619 TLH917619 TBL917619 SRP917619 SHT917619 RXX917619 ROB917619 REF917619 QUJ917619 QKN917619 QAR917619 PQV917619 PGZ917619 OXD917619 ONH917619 ODL917619 NTP917619 NJT917619 MZX917619 MQB917619 MGF917619 LWJ917619 LMN917619 LCR917619 KSV917619 KIZ917619 JZD917619 JPH917619 JFL917619 IVP917619 ILT917619 IBX917619 HSB917619 HIF917619 GYJ917619 GON917619 GER917619 FUV917619 FKZ917619 FBD917619 ERH917619 EHL917619 DXP917619 DNT917619 DDX917619 CUB917619 CKF917619 CAJ917619 BQN917619 BGR917619 AWV917619 AMZ917619 ADD917619 TH917619 JL917619 N917619 WVX852083 WMB852083 WCF852083 VSJ852083 VIN852083 UYR852083 UOV852083 UEZ852083 TVD852083 TLH852083 TBL852083 SRP852083 SHT852083 RXX852083 ROB852083 REF852083 QUJ852083 QKN852083 QAR852083 PQV852083 PGZ852083 OXD852083 ONH852083 ODL852083 NTP852083 NJT852083 MZX852083 MQB852083 MGF852083 LWJ852083 LMN852083 LCR852083 KSV852083 KIZ852083 JZD852083 JPH852083 JFL852083 IVP852083 ILT852083 IBX852083 HSB852083 HIF852083 GYJ852083 GON852083 GER852083 FUV852083 FKZ852083 FBD852083 ERH852083 EHL852083 DXP852083 DNT852083 DDX852083 CUB852083 CKF852083 CAJ852083 BQN852083 BGR852083 AWV852083 AMZ852083 ADD852083 TH852083 JL852083 N852083 WVX786547 WMB786547 WCF786547 VSJ786547 VIN786547 UYR786547 UOV786547 UEZ786547 TVD786547 TLH786547 TBL786547 SRP786547 SHT786547 RXX786547 ROB786547 REF786547 QUJ786547 QKN786547 QAR786547 PQV786547 PGZ786547 OXD786547 ONH786547 ODL786547 NTP786547 NJT786547 MZX786547 MQB786547 MGF786547 LWJ786547 LMN786547 LCR786547 KSV786547 KIZ786547 JZD786547 JPH786547 JFL786547 IVP786547 ILT786547 IBX786547 HSB786547 HIF786547 GYJ786547 GON786547 GER786547 FUV786547 FKZ786547 FBD786547 ERH786547 EHL786547 DXP786547 DNT786547 DDX786547 CUB786547 CKF786547 CAJ786547 BQN786547 BGR786547 AWV786547 AMZ786547 ADD786547 TH786547 JL786547 N786547 WVX721011 WMB721011 WCF721011 VSJ721011 VIN721011 UYR721011 UOV721011 UEZ721011 TVD721011 TLH721011 TBL721011 SRP721011 SHT721011 RXX721011 ROB721011 REF721011 QUJ721011 QKN721011 QAR721011 PQV721011 PGZ721011 OXD721011 ONH721011 ODL721011 NTP721011 NJT721011 MZX721011 MQB721011 MGF721011 LWJ721011 LMN721011 LCR721011 KSV721011 KIZ721011 JZD721011 JPH721011 JFL721011 IVP721011 ILT721011 IBX721011 HSB721011 HIF721011 GYJ721011 GON721011 GER721011 FUV721011 FKZ721011 FBD721011 ERH721011 EHL721011 DXP721011 DNT721011 DDX721011 CUB721011 CKF721011 CAJ721011 BQN721011 BGR721011 AWV721011 AMZ721011 ADD721011 TH721011 JL721011 N721011 WVX655475 WMB655475 WCF655475 VSJ655475 VIN655475 UYR655475 UOV655475 UEZ655475 TVD655475 TLH655475 TBL655475 SRP655475 SHT655475 RXX655475 ROB655475 REF655475 QUJ655475 QKN655475 QAR655475 PQV655475 PGZ655475 OXD655475 ONH655475 ODL655475 NTP655475 NJT655475 MZX655475 MQB655475 MGF655475 LWJ655475 LMN655475 LCR655475 KSV655475 KIZ655475 JZD655475 JPH655475 JFL655475 IVP655475 ILT655475 IBX655475 HSB655475 HIF655475 GYJ655475 GON655475 GER655475 FUV655475 FKZ655475 FBD655475 ERH655475 EHL655475 DXP655475 DNT655475 DDX655475 CUB655475 CKF655475 CAJ655475 BQN655475 BGR655475 AWV655475 AMZ655475 ADD655475 TH655475 JL655475 N655475 WVX589939 WMB589939 WCF589939 VSJ589939 VIN589939 UYR589939 UOV589939 UEZ589939 TVD589939 TLH589939 TBL589939 SRP589939 SHT589939 RXX589939 ROB589939 REF589939 QUJ589939 QKN589939 QAR589939 PQV589939 PGZ589939 OXD589939 ONH589939 ODL589939 NTP589939 NJT589939 MZX589939 MQB589939 MGF589939 LWJ589939 LMN589939 LCR589939 KSV589939 KIZ589939 JZD589939 JPH589939 JFL589939 IVP589939 ILT589939 IBX589939 HSB589939 HIF589939 GYJ589939 GON589939 GER589939 FUV589939 FKZ589939 FBD589939 ERH589939 EHL589939 DXP589939 DNT589939 DDX589939 CUB589939 CKF589939 CAJ589939 BQN589939 BGR589939 AWV589939 AMZ589939 ADD589939 TH589939 JL589939 N589939 WVX524403 WMB524403 WCF524403 VSJ524403 VIN524403 UYR524403 UOV524403 UEZ524403 TVD524403 TLH524403 TBL524403 SRP524403 SHT524403 RXX524403 ROB524403 REF524403 QUJ524403 QKN524403 QAR524403 PQV524403 PGZ524403 OXD524403 ONH524403 ODL524403 NTP524403 NJT524403 MZX524403 MQB524403 MGF524403 LWJ524403 LMN524403 LCR524403 KSV524403 KIZ524403 JZD524403 JPH524403 JFL524403 IVP524403 ILT524403 IBX524403 HSB524403 HIF524403 GYJ524403 GON524403 GER524403 FUV524403 FKZ524403 FBD524403 ERH524403 EHL524403 DXP524403 DNT524403 DDX524403 CUB524403 CKF524403 CAJ524403 BQN524403 BGR524403 AWV524403 AMZ524403 ADD524403 TH524403 JL524403 N524403 WVX458867 WMB458867 WCF458867 VSJ458867 VIN458867 UYR458867 UOV458867 UEZ458867 TVD458867 TLH458867 TBL458867 SRP458867 SHT458867 RXX458867 ROB458867 REF458867 QUJ458867 QKN458867 QAR458867 PQV458867 PGZ458867 OXD458867 ONH458867 ODL458867 NTP458867 NJT458867 MZX458867 MQB458867 MGF458867 LWJ458867 LMN458867 LCR458867 KSV458867 KIZ458867 JZD458867 JPH458867 JFL458867 IVP458867 ILT458867 IBX458867 HSB458867 HIF458867 GYJ458867 GON458867 GER458867 FUV458867 FKZ458867 FBD458867 ERH458867 EHL458867 DXP458867 DNT458867 DDX458867 CUB458867 CKF458867 CAJ458867 BQN458867 BGR458867 AWV458867 AMZ458867 ADD458867 TH458867 JL458867 N458867 WVX393331 WMB393331 WCF393331 VSJ393331 VIN393331 UYR393331 UOV393331 UEZ393331 TVD393331 TLH393331 TBL393331 SRP393331 SHT393331 RXX393331 ROB393331 REF393331 QUJ393331 QKN393331 QAR393331 PQV393331 PGZ393331 OXD393331 ONH393331 ODL393331 NTP393331 NJT393331 MZX393331 MQB393331 MGF393331 LWJ393331 LMN393331 LCR393331 KSV393331 KIZ393331 JZD393331 JPH393331 JFL393331 IVP393331 ILT393331 IBX393331 HSB393331 HIF393331 GYJ393331 GON393331 GER393331 FUV393331 FKZ393331 FBD393331 ERH393331 EHL393331 DXP393331 DNT393331 DDX393331 CUB393331 CKF393331 CAJ393331 BQN393331 BGR393331 AWV393331 AMZ393331 ADD393331 TH393331 JL393331 N393331 WVX327795 WMB327795 WCF327795 VSJ327795 VIN327795 UYR327795 UOV327795 UEZ327795 TVD327795 TLH327795 TBL327795 SRP327795 SHT327795 RXX327795 ROB327795 REF327795 QUJ327795 QKN327795 QAR327795 PQV327795 PGZ327795 OXD327795 ONH327795 ODL327795 NTP327795 NJT327795 MZX327795 MQB327795 MGF327795 LWJ327795 LMN327795 LCR327795 KSV327795 KIZ327795 JZD327795 JPH327795 JFL327795 IVP327795 ILT327795 IBX327795 HSB327795 HIF327795 GYJ327795 GON327795 GER327795 FUV327795 FKZ327795 FBD327795 ERH327795 EHL327795 DXP327795 DNT327795 DDX327795 CUB327795 CKF327795 CAJ327795 BQN327795 BGR327795 AWV327795 AMZ327795 ADD327795 TH327795 JL327795 N327795 WVX262259 WMB262259 WCF262259 VSJ262259 VIN262259 UYR262259 UOV262259 UEZ262259 TVD262259 TLH262259 TBL262259 SRP262259 SHT262259 RXX262259 ROB262259 REF262259 QUJ262259 QKN262259 QAR262259 PQV262259 PGZ262259 OXD262259 ONH262259 ODL262259 NTP262259 NJT262259 MZX262259 MQB262259 MGF262259 LWJ262259 LMN262259 LCR262259 KSV262259 KIZ262259 JZD262259 JPH262259 JFL262259 IVP262259 ILT262259 IBX262259 HSB262259 HIF262259 GYJ262259 GON262259 GER262259 FUV262259 FKZ262259 FBD262259 ERH262259 EHL262259 DXP262259 DNT262259 DDX262259 CUB262259 CKF262259 CAJ262259 BQN262259 BGR262259 AWV262259 AMZ262259 ADD262259 TH262259 JL262259 N262259 WVX196723 WMB196723 WCF196723 VSJ196723 VIN196723 UYR196723 UOV196723 UEZ196723 TVD196723 TLH196723 TBL196723 SRP196723 SHT196723 RXX196723 ROB196723 REF196723 QUJ196723 QKN196723 QAR196723 PQV196723 PGZ196723 OXD196723 ONH196723 ODL196723 NTP196723 NJT196723 MZX196723 MQB196723 MGF196723 LWJ196723 LMN196723 LCR196723 KSV196723 KIZ196723 JZD196723 JPH196723 JFL196723 IVP196723 ILT196723 IBX196723 HSB196723 HIF196723 GYJ196723 GON196723 GER196723 FUV196723 FKZ196723 FBD196723 ERH196723 EHL196723 DXP196723 DNT196723 DDX196723 CUB196723 CKF196723 CAJ196723 BQN196723 BGR196723 AWV196723 AMZ196723 ADD196723 TH196723 JL196723 N196723 WVX131187 WMB131187 WCF131187 VSJ131187 VIN131187 UYR131187 UOV131187 UEZ131187 TVD131187 TLH131187 TBL131187 SRP131187 SHT131187 RXX131187 ROB131187 REF131187 QUJ131187 QKN131187 QAR131187 PQV131187 PGZ131187 OXD131187 ONH131187 ODL131187 NTP131187 NJT131187 MZX131187 MQB131187 MGF131187 LWJ131187 LMN131187 LCR131187 KSV131187 KIZ131187 JZD131187 JPH131187 JFL131187 IVP131187 ILT131187 IBX131187 HSB131187 HIF131187 GYJ131187 GON131187 GER131187 FUV131187 FKZ131187 FBD131187 ERH131187 EHL131187 DXP131187 DNT131187 DDX131187 CUB131187 CKF131187 CAJ131187 BQN131187 BGR131187 AWV131187 AMZ131187 ADD131187 TH131187 JL131187 N131187 WVX65651 WMB65651 WCF65651 VSJ65651 VIN65651 UYR65651 UOV65651 UEZ65651 TVD65651 TLH65651 TBL65651 SRP65651 SHT65651 RXX65651 ROB65651 REF65651 QUJ65651 QKN65651 QAR65651 PQV65651 PGZ65651 OXD65651 ONH65651 ODL65651 NTP65651 NJT65651 MZX65651 MQB65651 MGF65651 LWJ65651 LMN65651 LCR65651 KSV65651 KIZ65651 JZD65651 JPH65651 JFL65651 IVP65651 ILT65651 IBX65651 HSB65651 HIF65651 GYJ65651 GON65651 GER65651 FUV65651 FKZ65651 FBD65651 ERH65651 EHL65651 DXP65651 DNT65651 DDX65651 CUB65651 CKF65651 CAJ65651 BQN65651 BGR65651 AWV65651 AMZ65651 ADD65651 TH65651 JL65651 N65651 WVN983160:WVN983161 WLR983160:WLR983161 WBV983160:WBV983161 VRZ983160:VRZ983161 VID983160:VID983161 UYH983160:UYH983161 UOL983160:UOL983161 UEP983160:UEP983161 TUT983160:TUT983161 TKX983160:TKX983161 TBB983160:TBB983161 SRF983160:SRF983161 SHJ983160:SHJ983161 RXN983160:RXN983161 RNR983160:RNR983161 RDV983160:RDV983161 QTZ983160:QTZ983161 QKD983160:QKD983161 QAH983160:QAH983161 PQL983160:PQL983161 PGP983160:PGP983161 OWT983160:OWT983161 OMX983160:OMX983161 ODB983160:ODB983161 NTF983160:NTF983161 NJJ983160:NJJ983161 MZN983160:MZN983161 MPR983160:MPR983161 MFV983160:MFV983161 LVZ983160:LVZ983161 LMD983160:LMD983161 LCH983160:LCH983161 KSL983160:KSL983161 KIP983160:KIP983161 JYT983160:JYT983161 JOX983160:JOX983161 JFB983160:JFB983161 IVF983160:IVF983161 ILJ983160:ILJ983161 IBN983160:IBN983161 HRR983160:HRR983161 HHV983160:HHV983161 GXZ983160:GXZ983161 GOD983160:GOD983161 GEH983160:GEH983161 FUL983160:FUL983161 FKP983160:FKP983161 FAT983160:FAT983161 EQX983160:EQX983161 EHB983160:EHB983161 DXF983160:DXF983161 DNJ983160:DNJ983161 DDN983160:DDN983161 CTR983160:CTR983161 CJV983160:CJV983161 BZZ983160:BZZ983161 BQD983160:BQD983161 BGH983160:BGH983161 AWL983160:AWL983161 AMP983160:AMP983161 ACT983160:ACT983161 SX983160:SX983161 JB983160:JB983161 C983160:C983161 WVN917624:WVN917625 WLR917624:WLR917625 WBV917624:WBV917625 VRZ917624:VRZ917625 VID917624:VID917625 UYH917624:UYH917625 UOL917624:UOL917625 UEP917624:UEP917625 TUT917624:TUT917625 TKX917624:TKX917625 TBB917624:TBB917625 SRF917624:SRF917625 SHJ917624:SHJ917625 RXN917624:RXN917625 RNR917624:RNR917625 RDV917624:RDV917625 QTZ917624:QTZ917625 QKD917624:QKD917625 QAH917624:QAH917625 PQL917624:PQL917625 PGP917624:PGP917625 OWT917624:OWT917625 OMX917624:OMX917625 ODB917624:ODB917625 NTF917624:NTF917625 NJJ917624:NJJ917625 MZN917624:MZN917625 MPR917624:MPR917625 MFV917624:MFV917625 LVZ917624:LVZ917625 LMD917624:LMD917625 LCH917624:LCH917625 KSL917624:KSL917625 KIP917624:KIP917625 JYT917624:JYT917625 JOX917624:JOX917625 JFB917624:JFB917625 IVF917624:IVF917625 ILJ917624:ILJ917625 IBN917624:IBN917625 HRR917624:HRR917625 HHV917624:HHV917625 GXZ917624:GXZ917625 GOD917624:GOD917625 GEH917624:GEH917625 FUL917624:FUL917625 FKP917624:FKP917625 FAT917624:FAT917625 EQX917624:EQX917625 EHB917624:EHB917625 DXF917624:DXF917625 DNJ917624:DNJ917625 DDN917624:DDN917625 CTR917624:CTR917625 CJV917624:CJV917625 BZZ917624:BZZ917625 BQD917624:BQD917625 BGH917624:BGH917625 AWL917624:AWL917625 AMP917624:AMP917625 ACT917624:ACT917625 SX917624:SX917625 JB917624:JB917625 C917624:C917625 WVN852088:WVN852089 WLR852088:WLR852089 WBV852088:WBV852089 VRZ852088:VRZ852089 VID852088:VID852089 UYH852088:UYH852089 UOL852088:UOL852089 UEP852088:UEP852089 TUT852088:TUT852089 TKX852088:TKX852089 TBB852088:TBB852089 SRF852088:SRF852089 SHJ852088:SHJ852089 RXN852088:RXN852089 RNR852088:RNR852089 RDV852088:RDV852089 QTZ852088:QTZ852089 QKD852088:QKD852089 QAH852088:QAH852089 PQL852088:PQL852089 PGP852088:PGP852089 OWT852088:OWT852089 OMX852088:OMX852089 ODB852088:ODB852089 NTF852088:NTF852089 NJJ852088:NJJ852089 MZN852088:MZN852089 MPR852088:MPR852089 MFV852088:MFV852089 LVZ852088:LVZ852089 LMD852088:LMD852089 LCH852088:LCH852089 KSL852088:KSL852089 KIP852088:KIP852089 JYT852088:JYT852089 JOX852088:JOX852089 JFB852088:JFB852089 IVF852088:IVF852089 ILJ852088:ILJ852089 IBN852088:IBN852089 HRR852088:HRR852089 HHV852088:HHV852089 GXZ852088:GXZ852089 GOD852088:GOD852089 GEH852088:GEH852089 FUL852088:FUL852089 FKP852088:FKP852089 FAT852088:FAT852089 EQX852088:EQX852089 EHB852088:EHB852089 DXF852088:DXF852089 DNJ852088:DNJ852089 DDN852088:DDN852089 CTR852088:CTR852089 CJV852088:CJV852089 BZZ852088:BZZ852089 BQD852088:BQD852089 BGH852088:BGH852089 AWL852088:AWL852089 AMP852088:AMP852089 ACT852088:ACT852089 SX852088:SX852089 JB852088:JB852089 C852088:C852089 WVN786552:WVN786553 WLR786552:WLR786553 WBV786552:WBV786553 VRZ786552:VRZ786553 VID786552:VID786553 UYH786552:UYH786553 UOL786552:UOL786553 UEP786552:UEP786553 TUT786552:TUT786553 TKX786552:TKX786553 TBB786552:TBB786553 SRF786552:SRF786553 SHJ786552:SHJ786553 RXN786552:RXN786553 RNR786552:RNR786553 RDV786552:RDV786553 QTZ786552:QTZ786553 QKD786552:QKD786553 QAH786552:QAH786553 PQL786552:PQL786553 PGP786552:PGP786553 OWT786552:OWT786553 OMX786552:OMX786553 ODB786552:ODB786553 NTF786552:NTF786553 NJJ786552:NJJ786553 MZN786552:MZN786553 MPR786552:MPR786553 MFV786552:MFV786553 LVZ786552:LVZ786553 LMD786552:LMD786553 LCH786552:LCH786553 KSL786552:KSL786553 KIP786552:KIP786553 JYT786552:JYT786553 JOX786552:JOX786553 JFB786552:JFB786553 IVF786552:IVF786553 ILJ786552:ILJ786553 IBN786552:IBN786553 HRR786552:HRR786553 HHV786552:HHV786553 GXZ786552:GXZ786553 GOD786552:GOD786553 GEH786552:GEH786553 FUL786552:FUL786553 FKP786552:FKP786553 FAT786552:FAT786553 EQX786552:EQX786553 EHB786552:EHB786553 DXF786552:DXF786553 DNJ786552:DNJ786553 DDN786552:DDN786553 CTR786552:CTR786553 CJV786552:CJV786553 BZZ786552:BZZ786553 BQD786552:BQD786553 BGH786552:BGH786553 AWL786552:AWL786553 AMP786552:AMP786553 ACT786552:ACT786553 SX786552:SX786553 JB786552:JB786553 C786552:C786553 WVN721016:WVN721017 WLR721016:WLR721017 WBV721016:WBV721017 VRZ721016:VRZ721017 VID721016:VID721017 UYH721016:UYH721017 UOL721016:UOL721017 UEP721016:UEP721017 TUT721016:TUT721017 TKX721016:TKX721017 TBB721016:TBB721017 SRF721016:SRF721017 SHJ721016:SHJ721017 RXN721016:RXN721017 RNR721016:RNR721017 RDV721016:RDV721017 QTZ721016:QTZ721017 QKD721016:QKD721017 QAH721016:QAH721017 PQL721016:PQL721017 PGP721016:PGP721017 OWT721016:OWT721017 OMX721016:OMX721017 ODB721016:ODB721017 NTF721016:NTF721017 NJJ721016:NJJ721017 MZN721016:MZN721017 MPR721016:MPR721017 MFV721016:MFV721017 LVZ721016:LVZ721017 LMD721016:LMD721017 LCH721016:LCH721017 KSL721016:KSL721017 KIP721016:KIP721017 JYT721016:JYT721017 JOX721016:JOX721017 JFB721016:JFB721017 IVF721016:IVF721017 ILJ721016:ILJ721017 IBN721016:IBN721017 HRR721016:HRR721017 HHV721016:HHV721017 GXZ721016:GXZ721017 GOD721016:GOD721017 GEH721016:GEH721017 FUL721016:FUL721017 FKP721016:FKP721017 FAT721016:FAT721017 EQX721016:EQX721017 EHB721016:EHB721017 DXF721016:DXF721017 DNJ721016:DNJ721017 DDN721016:DDN721017 CTR721016:CTR721017 CJV721016:CJV721017 BZZ721016:BZZ721017 BQD721016:BQD721017 BGH721016:BGH721017 AWL721016:AWL721017 AMP721016:AMP721017 ACT721016:ACT721017 SX721016:SX721017 JB721016:JB721017 C721016:C721017 WVN655480:WVN655481 WLR655480:WLR655481 WBV655480:WBV655481 VRZ655480:VRZ655481 VID655480:VID655481 UYH655480:UYH655481 UOL655480:UOL655481 UEP655480:UEP655481 TUT655480:TUT655481 TKX655480:TKX655481 TBB655480:TBB655481 SRF655480:SRF655481 SHJ655480:SHJ655481 RXN655480:RXN655481 RNR655480:RNR655481 RDV655480:RDV655481 QTZ655480:QTZ655481 QKD655480:QKD655481 QAH655480:QAH655481 PQL655480:PQL655481 PGP655480:PGP655481 OWT655480:OWT655481 OMX655480:OMX655481 ODB655480:ODB655481 NTF655480:NTF655481 NJJ655480:NJJ655481 MZN655480:MZN655481 MPR655480:MPR655481 MFV655480:MFV655481 LVZ655480:LVZ655481 LMD655480:LMD655481 LCH655480:LCH655481 KSL655480:KSL655481 KIP655480:KIP655481 JYT655480:JYT655481 JOX655480:JOX655481 JFB655480:JFB655481 IVF655480:IVF655481 ILJ655480:ILJ655481 IBN655480:IBN655481 HRR655480:HRR655481 HHV655480:HHV655481 GXZ655480:GXZ655481 GOD655480:GOD655481 GEH655480:GEH655481 FUL655480:FUL655481 FKP655480:FKP655481 FAT655480:FAT655481 EQX655480:EQX655481 EHB655480:EHB655481 DXF655480:DXF655481 DNJ655480:DNJ655481 DDN655480:DDN655481 CTR655480:CTR655481 CJV655480:CJV655481 BZZ655480:BZZ655481 BQD655480:BQD655481 BGH655480:BGH655481 AWL655480:AWL655481 AMP655480:AMP655481 ACT655480:ACT655481 SX655480:SX655481 JB655480:JB655481 C655480:C655481 WVN589944:WVN589945 WLR589944:WLR589945 WBV589944:WBV589945 VRZ589944:VRZ589945 VID589944:VID589945 UYH589944:UYH589945 UOL589944:UOL589945 UEP589944:UEP589945 TUT589944:TUT589945 TKX589944:TKX589945 TBB589944:TBB589945 SRF589944:SRF589945 SHJ589944:SHJ589945 RXN589944:RXN589945 RNR589944:RNR589945 RDV589944:RDV589945 QTZ589944:QTZ589945 QKD589944:QKD589945 QAH589944:QAH589945 PQL589944:PQL589945 PGP589944:PGP589945 OWT589944:OWT589945 OMX589944:OMX589945 ODB589944:ODB589945 NTF589944:NTF589945 NJJ589944:NJJ589945 MZN589944:MZN589945 MPR589944:MPR589945 MFV589944:MFV589945 LVZ589944:LVZ589945 LMD589944:LMD589945 LCH589944:LCH589945 KSL589944:KSL589945 KIP589944:KIP589945 JYT589944:JYT589945 JOX589944:JOX589945 JFB589944:JFB589945 IVF589944:IVF589945 ILJ589944:ILJ589945 IBN589944:IBN589945 HRR589944:HRR589945 HHV589944:HHV589945 GXZ589944:GXZ589945 GOD589944:GOD589945 GEH589944:GEH589945 FUL589944:FUL589945 FKP589944:FKP589945 FAT589944:FAT589945 EQX589944:EQX589945 EHB589944:EHB589945 DXF589944:DXF589945 DNJ589944:DNJ589945 DDN589944:DDN589945 CTR589944:CTR589945 CJV589944:CJV589945 BZZ589944:BZZ589945 BQD589944:BQD589945 BGH589944:BGH589945 AWL589944:AWL589945 AMP589944:AMP589945 ACT589944:ACT589945 SX589944:SX589945 JB589944:JB589945 C589944:C589945 WVN524408:WVN524409 WLR524408:WLR524409 WBV524408:WBV524409 VRZ524408:VRZ524409 VID524408:VID524409 UYH524408:UYH524409 UOL524408:UOL524409 UEP524408:UEP524409 TUT524408:TUT524409 TKX524408:TKX524409 TBB524408:TBB524409 SRF524408:SRF524409 SHJ524408:SHJ524409 RXN524408:RXN524409 RNR524408:RNR524409 RDV524408:RDV524409 QTZ524408:QTZ524409 QKD524408:QKD524409 QAH524408:QAH524409 PQL524408:PQL524409 PGP524408:PGP524409 OWT524408:OWT524409 OMX524408:OMX524409 ODB524408:ODB524409 NTF524408:NTF524409 NJJ524408:NJJ524409 MZN524408:MZN524409 MPR524408:MPR524409 MFV524408:MFV524409 LVZ524408:LVZ524409 LMD524408:LMD524409 LCH524408:LCH524409 KSL524408:KSL524409 KIP524408:KIP524409 JYT524408:JYT524409 JOX524408:JOX524409 JFB524408:JFB524409 IVF524408:IVF524409 ILJ524408:ILJ524409 IBN524408:IBN524409 HRR524408:HRR524409 HHV524408:HHV524409 GXZ524408:GXZ524409 GOD524408:GOD524409 GEH524408:GEH524409 FUL524408:FUL524409 FKP524408:FKP524409 FAT524408:FAT524409 EQX524408:EQX524409 EHB524408:EHB524409 DXF524408:DXF524409 DNJ524408:DNJ524409 DDN524408:DDN524409 CTR524408:CTR524409 CJV524408:CJV524409 BZZ524408:BZZ524409 BQD524408:BQD524409 BGH524408:BGH524409 AWL524408:AWL524409 AMP524408:AMP524409 ACT524408:ACT524409 SX524408:SX524409 JB524408:JB524409 C524408:C524409 WVN458872:WVN458873 WLR458872:WLR458873 WBV458872:WBV458873 VRZ458872:VRZ458873 VID458872:VID458873 UYH458872:UYH458873 UOL458872:UOL458873 UEP458872:UEP458873 TUT458872:TUT458873 TKX458872:TKX458873 TBB458872:TBB458873 SRF458872:SRF458873 SHJ458872:SHJ458873 RXN458872:RXN458873 RNR458872:RNR458873 RDV458872:RDV458873 QTZ458872:QTZ458873 QKD458872:QKD458873 QAH458872:QAH458873 PQL458872:PQL458873 PGP458872:PGP458873 OWT458872:OWT458873 OMX458872:OMX458873 ODB458872:ODB458873 NTF458872:NTF458873 NJJ458872:NJJ458873 MZN458872:MZN458873 MPR458872:MPR458873 MFV458872:MFV458873 LVZ458872:LVZ458873 LMD458872:LMD458873 LCH458872:LCH458873 KSL458872:KSL458873 KIP458872:KIP458873 JYT458872:JYT458873 JOX458872:JOX458873 JFB458872:JFB458873 IVF458872:IVF458873 ILJ458872:ILJ458873 IBN458872:IBN458873 HRR458872:HRR458873 HHV458872:HHV458873 GXZ458872:GXZ458873 GOD458872:GOD458873 GEH458872:GEH458873 FUL458872:FUL458873 FKP458872:FKP458873 FAT458872:FAT458873 EQX458872:EQX458873 EHB458872:EHB458873 DXF458872:DXF458873 DNJ458872:DNJ458873 DDN458872:DDN458873 CTR458872:CTR458873 CJV458872:CJV458873 BZZ458872:BZZ458873 BQD458872:BQD458873 BGH458872:BGH458873 AWL458872:AWL458873 AMP458872:AMP458873 ACT458872:ACT458873 SX458872:SX458873 JB458872:JB458873 C458872:C458873 WVN393336:WVN393337 WLR393336:WLR393337 WBV393336:WBV393337 VRZ393336:VRZ393337 VID393336:VID393337 UYH393336:UYH393337 UOL393336:UOL393337 UEP393336:UEP393337 TUT393336:TUT393337 TKX393336:TKX393337 TBB393336:TBB393337 SRF393336:SRF393337 SHJ393336:SHJ393337 RXN393336:RXN393337 RNR393336:RNR393337 RDV393336:RDV393337 QTZ393336:QTZ393337 QKD393336:QKD393337 QAH393336:QAH393337 PQL393336:PQL393337 PGP393336:PGP393337 OWT393336:OWT393337 OMX393336:OMX393337 ODB393336:ODB393337 NTF393336:NTF393337 NJJ393336:NJJ393337 MZN393336:MZN393337 MPR393336:MPR393337 MFV393336:MFV393337 LVZ393336:LVZ393337 LMD393336:LMD393337 LCH393336:LCH393337 KSL393336:KSL393337 KIP393336:KIP393337 JYT393336:JYT393337 JOX393336:JOX393337 JFB393336:JFB393337 IVF393336:IVF393337 ILJ393336:ILJ393337 IBN393336:IBN393337 HRR393336:HRR393337 HHV393336:HHV393337 GXZ393336:GXZ393337 GOD393336:GOD393337 GEH393336:GEH393337 FUL393336:FUL393337 FKP393336:FKP393337 FAT393336:FAT393337 EQX393336:EQX393337 EHB393336:EHB393337 DXF393336:DXF393337 DNJ393336:DNJ393337 DDN393336:DDN393337 CTR393336:CTR393337 CJV393336:CJV393337 BZZ393336:BZZ393337 BQD393336:BQD393337 BGH393336:BGH393337 AWL393336:AWL393337 AMP393336:AMP393337 ACT393336:ACT393337 SX393336:SX393337 JB393336:JB393337 C393336:C393337 WVN327800:WVN327801 WLR327800:WLR327801 WBV327800:WBV327801 VRZ327800:VRZ327801 VID327800:VID327801 UYH327800:UYH327801 UOL327800:UOL327801 UEP327800:UEP327801 TUT327800:TUT327801 TKX327800:TKX327801 TBB327800:TBB327801 SRF327800:SRF327801 SHJ327800:SHJ327801 RXN327800:RXN327801 RNR327800:RNR327801 RDV327800:RDV327801 QTZ327800:QTZ327801 QKD327800:QKD327801 QAH327800:QAH327801 PQL327800:PQL327801 PGP327800:PGP327801 OWT327800:OWT327801 OMX327800:OMX327801 ODB327800:ODB327801 NTF327800:NTF327801 NJJ327800:NJJ327801 MZN327800:MZN327801 MPR327800:MPR327801 MFV327800:MFV327801 LVZ327800:LVZ327801 LMD327800:LMD327801 LCH327800:LCH327801 KSL327800:KSL327801 KIP327800:KIP327801 JYT327800:JYT327801 JOX327800:JOX327801 JFB327800:JFB327801 IVF327800:IVF327801 ILJ327800:ILJ327801 IBN327800:IBN327801 HRR327800:HRR327801 HHV327800:HHV327801 GXZ327800:GXZ327801 GOD327800:GOD327801 GEH327800:GEH327801 FUL327800:FUL327801 FKP327800:FKP327801 FAT327800:FAT327801 EQX327800:EQX327801 EHB327800:EHB327801 DXF327800:DXF327801 DNJ327800:DNJ327801 DDN327800:DDN327801 CTR327800:CTR327801 CJV327800:CJV327801 BZZ327800:BZZ327801 BQD327800:BQD327801 BGH327800:BGH327801 AWL327800:AWL327801 AMP327800:AMP327801 ACT327800:ACT327801 SX327800:SX327801 JB327800:JB327801 C327800:C327801 WVN262264:WVN262265 WLR262264:WLR262265 WBV262264:WBV262265 VRZ262264:VRZ262265 VID262264:VID262265 UYH262264:UYH262265 UOL262264:UOL262265 UEP262264:UEP262265 TUT262264:TUT262265 TKX262264:TKX262265 TBB262264:TBB262265 SRF262264:SRF262265 SHJ262264:SHJ262265 RXN262264:RXN262265 RNR262264:RNR262265 RDV262264:RDV262265 QTZ262264:QTZ262265 QKD262264:QKD262265 QAH262264:QAH262265 PQL262264:PQL262265 PGP262264:PGP262265 OWT262264:OWT262265 OMX262264:OMX262265 ODB262264:ODB262265 NTF262264:NTF262265 NJJ262264:NJJ262265 MZN262264:MZN262265 MPR262264:MPR262265 MFV262264:MFV262265 LVZ262264:LVZ262265 LMD262264:LMD262265 LCH262264:LCH262265 KSL262264:KSL262265 KIP262264:KIP262265 JYT262264:JYT262265 JOX262264:JOX262265 JFB262264:JFB262265 IVF262264:IVF262265 ILJ262264:ILJ262265 IBN262264:IBN262265 HRR262264:HRR262265 HHV262264:HHV262265 GXZ262264:GXZ262265 GOD262264:GOD262265 GEH262264:GEH262265 FUL262264:FUL262265 FKP262264:FKP262265 FAT262264:FAT262265 EQX262264:EQX262265 EHB262264:EHB262265 DXF262264:DXF262265 DNJ262264:DNJ262265 DDN262264:DDN262265 CTR262264:CTR262265 CJV262264:CJV262265 BZZ262264:BZZ262265 BQD262264:BQD262265 BGH262264:BGH262265 AWL262264:AWL262265 AMP262264:AMP262265 ACT262264:ACT262265 SX262264:SX262265 JB262264:JB262265 C262264:C262265 WVN196728:WVN196729 WLR196728:WLR196729 WBV196728:WBV196729 VRZ196728:VRZ196729 VID196728:VID196729 UYH196728:UYH196729 UOL196728:UOL196729 UEP196728:UEP196729 TUT196728:TUT196729 TKX196728:TKX196729 TBB196728:TBB196729 SRF196728:SRF196729 SHJ196728:SHJ196729 RXN196728:RXN196729 RNR196728:RNR196729 RDV196728:RDV196729 QTZ196728:QTZ196729 QKD196728:QKD196729 QAH196728:QAH196729 PQL196728:PQL196729 PGP196728:PGP196729 OWT196728:OWT196729 OMX196728:OMX196729 ODB196728:ODB196729 NTF196728:NTF196729 NJJ196728:NJJ196729 MZN196728:MZN196729 MPR196728:MPR196729 MFV196728:MFV196729 LVZ196728:LVZ196729 LMD196728:LMD196729 LCH196728:LCH196729 KSL196728:KSL196729 KIP196728:KIP196729 JYT196728:JYT196729 JOX196728:JOX196729 JFB196728:JFB196729 IVF196728:IVF196729 ILJ196728:ILJ196729 IBN196728:IBN196729 HRR196728:HRR196729 HHV196728:HHV196729 GXZ196728:GXZ196729 GOD196728:GOD196729 GEH196728:GEH196729 FUL196728:FUL196729 FKP196728:FKP196729 FAT196728:FAT196729 EQX196728:EQX196729 EHB196728:EHB196729 DXF196728:DXF196729 DNJ196728:DNJ196729 DDN196728:DDN196729 CTR196728:CTR196729 CJV196728:CJV196729 BZZ196728:BZZ196729 BQD196728:BQD196729 BGH196728:BGH196729 AWL196728:AWL196729 AMP196728:AMP196729 ACT196728:ACT196729 SX196728:SX196729 JB196728:JB196729 C196728:C196729 WVN131192:WVN131193 WLR131192:WLR131193 WBV131192:WBV131193 VRZ131192:VRZ131193 VID131192:VID131193 UYH131192:UYH131193 UOL131192:UOL131193 UEP131192:UEP131193 TUT131192:TUT131193 TKX131192:TKX131193 TBB131192:TBB131193 SRF131192:SRF131193 SHJ131192:SHJ131193 RXN131192:RXN131193 RNR131192:RNR131193 RDV131192:RDV131193 QTZ131192:QTZ131193 QKD131192:QKD131193 QAH131192:QAH131193 PQL131192:PQL131193 PGP131192:PGP131193 OWT131192:OWT131193 OMX131192:OMX131193 ODB131192:ODB131193 NTF131192:NTF131193 NJJ131192:NJJ131193 MZN131192:MZN131193 MPR131192:MPR131193 MFV131192:MFV131193 LVZ131192:LVZ131193 LMD131192:LMD131193 LCH131192:LCH131193 KSL131192:KSL131193 KIP131192:KIP131193 JYT131192:JYT131193 JOX131192:JOX131193 JFB131192:JFB131193 IVF131192:IVF131193 ILJ131192:ILJ131193 IBN131192:IBN131193 HRR131192:HRR131193 HHV131192:HHV131193 GXZ131192:GXZ131193 GOD131192:GOD131193 GEH131192:GEH131193 FUL131192:FUL131193 FKP131192:FKP131193 FAT131192:FAT131193 EQX131192:EQX131193 EHB131192:EHB131193 DXF131192:DXF131193 DNJ131192:DNJ131193 DDN131192:DDN131193 CTR131192:CTR131193 CJV131192:CJV131193 BZZ131192:BZZ131193 BQD131192:BQD131193 BGH131192:BGH131193 AWL131192:AWL131193 AMP131192:AMP131193 ACT131192:ACT131193 SX131192:SX131193 JB131192:JB131193 C131192:C131193 WVN65656:WVN65657 WLR65656:WLR65657 WBV65656:WBV65657 VRZ65656:VRZ65657 VID65656:VID65657 UYH65656:UYH65657 UOL65656:UOL65657 UEP65656:UEP65657 TUT65656:TUT65657 TKX65656:TKX65657 TBB65656:TBB65657 SRF65656:SRF65657 SHJ65656:SHJ65657 RXN65656:RXN65657 RNR65656:RNR65657 RDV65656:RDV65657 QTZ65656:QTZ65657 QKD65656:QKD65657 QAH65656:QAH65657 PQL65656:PQL65657 PGP65656:PGP65657 OWT65656:OWT65657 OMX65656:OMX65657 ODB65656:ODB65657 NTF65656:NTF65657 NJJ65656:NJJ65657 MZN65656:MZN65657 MPR65656:MPR65657 MFV65656:MFV65657 LVZ65656:LVZ65657 LMD65656:LMD65657 LCH65656:LCH65657 KSL65656:KSL65657 KIP65656:KIP65657 JYT65656:JYT65657 JOX65656:JOX65657 JFB65656:JFB65657 IVF65656:IVF65657 ILJ65656:ILJ65657 IBN65656:IBN65657 HRR65656:HRR65657 HHV65656:HHV65657 GXZ65656:GXZ65657 GOD65656:GOD65657 GEH65656:GEH65657 FUL65656:FUL65657 FKP65656:FKP65657 FAT65656:FAT65657 EQX65656:EQX65657 EHB65656:EHB65657 DXF65656:DXF65657 DNJ65656:DNJ65657 DDN65656:DDN65657 CTR65656:CTR65657 CJV65656:CJV65657 BZZ65656:BZZ65657 BQD65656:BQD65657 BGH65656:BGH65657 AWL65656:AWL65657 AMP65656:AMP65657 ACT65656:ACT65657 SX65656:SX65657 JB65656:JB65657 C65656:C65657 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WVO983164:WVO983169 WLS983164:WLS983169 WBW983164:WBW983169 VSA983164:VSA983169 VIE983164:VIE983169 UYI983164:UYI983169 UOM983164:UOM983169 UEQ983164:UEQ983169 TUU983164:TUU983169 TKY983164:TKY983169 TBC983164:TBC983169 SRG983164:SRG983169 SHK983164:SHK983169 RXO983164:RXO983169 RNS983164:RNS983169 RDW983164:RDW983169 QUA983164:QUA983169 QKE983164:QKE983169 QAI983164:QAI983169 PQM983164:PQM983169 PGQ983164:PGQ983169 OWU983164:OWU983169 OMY983164:OMY983169 ODC983164:ODC983169 NTG983164:NTG983169 NJK983164:NJK983169 MZO983164:MZO983169 MPS983164:MPS983169 MFW983164:MFW983169 LWA983164:LWA983169 LME983164:LME983169 LCI983164:LCI983169 KSM983164:KSM983169 KIQ983164:KIQ983169 JYU983164:JYU983169 JOY983164:JOY983169 JFC983164:JFC983169 IVG983164:IVG983169 ILK983164:ILK983169 IBO983164:IBO983169 HRS983164:HRS983169 HHW983164:HHW983169 GYA983164:GYA983169 GOE983164:GOE983169 GEI983164:GEI983169 FUM983164:FUM983169 FKQ983164:FKQ983169 FAU983164:FAU983169 EQY983164:EQY983169 EHC983164:EHC983169 DXG983164:DXG983169 DNK983164:DNK983169 DDO983164:DDO983169 CTS983164:CTS983169 CJW983164:CJW983169 CAA983164:CAA983169 BQE983164:BQE983169 BGI983164:BGI983169 AWM983164:AWM983169 AMQ983164:AMQ983169 ACU983164:ACU983169 SY983164:SY983169 JC983164:JC983169 D983164:E983169 WVO917628:WVO917633 WLS917628:WLS917633 WBW917628:WBW917633 VSA917628:VSA917633 VIE917628:VIE917633 UYI917628:UYI917633 UOM917628:UOM917633 UEQ917628:UEQ917633 TUU917628:TUU917633 TKY917628:TKY917633 TBC917628:TBC917633 SRG917628:SRG917633 SHK917628:SHK917633 RXO917628:RXO917633 RNS917628:RNS917633 RDW917628:RDW917633 QUA917628:QUA917633 QKE917628:QKE917633 QAI917628:QAI917633 PQM917628:PQM917633 PGQ917628:PGQ917633 OWU917628:OWU917633 OMY917628:OMY917633 ODC917628:ODC917633 NTG917628:NTG917633 NJK917628:NJK917633 MZO917628:MZO917633 MPS917628:MPS917633 MFW917628:MFW917633 LWA917628:LWA917633 LME917628:LME917633 LCI917628:LCI917633 KSM917628:KSM917633 KIQ917628:KIQ917633 JYU917628:JYU917633 JOY917628:JOY917633 JFC917628:JFC917633 IVG917628:IVG917633 ILK917628:ILK917633 IBO917628:IBO917633 HRS917628:HRS917633 HHW917628:HHW917633 GYA917628:GYA917633 GOE917628:GOE917633 GEI917628:GEI917633 FUM917628:FUM917633 FKQ917628:FKQ917633 FAU917628:FAU917633 EQY917628:EQY917633 EHC917628:EHC917633 DXG917628:DXG917633 DNK917628:DNK917633 DDO917628:DDO917633 CTS917628:CTS917633 CJW917628:CJW917633 CAA917628:CAA917633 BQE917628:BQE917633 BGI917628:BGI917633 AWM917628:AWM917633 AMQ917628:AMQ917633 ACU917628:ACU917633 SY917628:SY917633 JC917628:JC917633 D917628:E917633 WVO852092:WVO852097 WLS852092:WLS852097 WBW852092:WBW852097 VSA852092:VSA852097 VIE852092:VIE852097 UYI852092:UYI852097 UOM852092:UOM852097 UEQ852092:UEQ852097 TUU852092:TUU852097 TKY852092:TKY852097 TBC852092:TBC852097 SRG852092:SRG852097 SHK852092:SHK852097 RXO852092:RXO852097 RNS852092:RNS852097 RDW852092:RDW852097 QUA852092:QUA852097 QKE852092:QKE852097 QAI852092:QAI852097 PQM852092:PQM852097 PGQ852092:PGQ852097 OWU852092:OWU852097 OMY852092:OMY852097 ODC852092:ODC852097 NTG852092:NTG852097 NJK852092:NJK852097 MZO852092:MZO852097 MPS852092:MPS852097 MFW852092:MFW852097 LWA852092:LWA852097 LME852092:LME852097 LCI852092:LCI852097 KSM852092:KSM852097 KIQ852092:KIQ852097 JYU852092:JYU852097 JOY852092:JOY852097 JFC852092:JFC852097 IVG852092:IVG852097 ILK852092:ILK852097 IBO852092:IBO852097 HRS852092:HRS852097 HHW852092:HHW852097 GYA852092:GYA852097 GOE852092:GOE852097 GEI852092:GEI852097 FUM852092:FUM852097 FKQ852092:FKQ852097 FAU852092:FAU852097 EQY852092:EQY852097 EHC852092:EHC852097 DXG852092:DXG852097 DNK852092:DNK852097 DDO852092:DDO852097 CTS852092:CTS852097 CJW852092:CJW852097 CAA852092:CAA852097 BQE852092:BQE852097 BGI852092:BGI852097 AWM852092:AWM852097 AMQ852092:AMQ852097 ACU852092:ACU852097 SY852092:SY852097 JC852092:JC852097 D852092:E852097 WVO786556:WVO786561 WLS786556:WLS786561 WBW786556:WBW786561 VSA786556:VSA786561 VIE786556:VIE786561 UYI786556:UYI786561 UOM786556:UOM786561 UEQ786556:UEQ786561 TUU786556:TUU786561 TKY786556:TKY786561 TBC786556:TBC786561 SRG786556:SRG786561 SHK786556:SHK786561 RXO786556:RXO786561 RNS786556:RNS786561 RDW786556:RDW786561 QUA786556:QUA786561 QKE786556:QKE786561 QAI786556:QAI786561 PQM786556:PQM786561 PGQ786556:PGQ786561 OWU786556:OWU786561 OMY786556:OMY786561 ODC786556:ODC786561 NTG786556:NTG786561 NJK786556:NJK786561 MZO786556:MZO786561 MPS786556:MPS786561 MFW786556:MFW786561 LWA786556:LWA786561 LME786556:LME786561 LCI786556:LCI786561 KSM786556:KSM786561 KIQ786556:KIQ786561 JYU786556:JYU786561 JOY786556:JOY786561 JFC786556:JFC786561 IVG786556:IVG786561 ILK786556:ILK786561 IBO786556:IBO786561 HRS786556:HRS786561 HHW786556:HHW786561 GYA786556:GYA786561 GOE786556:GOE786561 GEI786556:GEI786561 FUM786556:FUM786561 FKQ786556:FKQ786561 FAU786556:FAU786561 EQY786556:EQY786561 EHC786556:EHC786561 DXG786556:DXG786561 DNK786556:DNK786561 DDO786556:DDO786561 CTS786556:CTS786561 CJW786556:CJW786561 CAA786556:CAA786561 BQE786556:BQE786561 BGI786556:BGI786561 AWM786556:AWM786561 AMQ786556:AMQ786561 ACU786556:ACU786561 SY786556:SY786561 JC786556:JC786561 D786556:E786561 WVO721020:WVO721025 WLS721020:WLS721025 WBW721020:WBW721025 VSA721020:VSA721025 VIE721020:VIE721025 UYI721020:UYI721025 UOM721020:UOM721025 UEQ721020:UEQ721025 TUU721020:TUU721025 TKY721020:TKY721025 TBC721020:TBC721025 SRG721020:SRG721025 SHK721020:SHK721025 RXO721020:RXO721025 RNS721020:RNS721025 RDW721020:RDW721025 QUA721020:QUA721025 QKE721020:QKE721025 QAI721020:QAI721025 PQM721020:PQM721025 PGQ721020:PGQ721025 OWU721020:OWU721025 OMY721020:OMY721025 ODC721020:ODC721025 NTG721020:NTG721025 NJK721020:NJK721025 MZO721020:MZO721025 MPS721020:MPS721025 MFW721020:MFW721025 LWA721020:LWA721025 LME721020:LME721025 LCI721020:LCI721025 KSM721020:KSM721025 KIQ721020:KIQ721025 JYU721020:JYU721025 JOY721020:JOY721025 JFC721020:JFC721025 IVG721020:IVG721025 ILK721020:ILK721025 IBO721020:IBO721025 HRS721020:HRS721025 HHW721020:HHW721025 GYA721020:GYA721025 GOE721020:GOE721025 GEI721020:GEI721025 FUM721020:FUM721025 FKQ721020:FKQ721025 FAU721020:FAU721025 EQY721020:EQY721025 EHC721020:EHC721025 DXG721020:DXG721025 DNK721020:DNK721025 DDO721020:DDO721025 CTS721020:CTS721025 CJW721020:CJW721025 CAA721020:CAA721025 BQE721020:BQE721025 BGI721020:BGI721025 AWM721020:AWM721025 AMQ721020:AMQ721025 ACU721020:ACU721025 SY721020:SY721025 JC721020:JC721025 D721020:E721025 WVO655484:WVO655489 WLS655484:WLS655489 WBW655484:WBW655489 VSA655484:VSA655489 VIE655484:VIE655489 UYI655484:UYI655489 UOM655484:UOM655489 UEQ655484:UEQ655489 TUU655484:TUU655489 TKY655484:TKY655489 TBC655484:TBC655489 SRG655484:SRG655489 SHK655484:SHK655489 RXO655484:RXO655489 RNS655484:RNS655489 RDW655484:RDW655489 QUA655484:QUA655489 QKE655484:QKE655489 QAI655484:QAI655489 PQM655484:PQM655489 PGQ655484:PGQ655489 OWU655484:OWU655489 OMY655484:OMY655489 ODC655484:ODC655489 NTG655484:NTG655489 NJK655484:NJK655489 MZO655484:MZO655489 MPS655484:MPS655489 MFW655484:MFW655489 LWA655484:LWA655489 LME655484:LME655489 LCI655484:LCI655489 KSM655484:KSM655489 KIQ655484:KIQ655489 JYU655484:JYU655489 JOY655484:JOY655489 JFC655484:JFC655489 IVG655484:IVG655489 ILK655484:ILK655489 IBO655484:IBO655489 HRS655484:HRS655489 HHW655484:HHW655489 GYA655484:GYA655489 GOE655484:GOE655489 GEI655484:GEI655489 FUM655484:FUM655489 FKQ655484:FKQ655489 FAU655484:FAU655489 EQY655484:EQY655489 EHC655484:EHC655489 DXG655484:DXG655489 DNK655484:DNK655489 DDO655484:DDO655489 CTS655484:CTS655489 CJW655484:CJW655489 CAA655484:CAA655489 BQE655484:BQE655489 BGI655484:BGI655489 AWM655484:AWM655489 AMQ655484:AMQ655489 ACU655484:ACU655489 SY655484:SY655489 JC655484:JC655489 D655484:E655489 WVO589948:WVO589953 WLS589948:WLS589953 WBW589948:WBW589953 VSA589948:VSA589953 VIE589948:VIE589953 UYI589948:UYI589953 UOM589948:UOM589953 UEQ589948:UEQ589953 TUU589948:TUU589953 TKY589948:TKY589953 TBC589948:TBC589953 SRG589948:SRG589953 SHK589948:SHK589953 RXO589948:RXO589953 RNS589948:RNS589953 RDW589948:RDW589953 QUA589948:QUA589953 QKE589948:QKE589953 QAI589948:QAI589953 PQM589948:PQM589953 PGQ589948:PGQ589953 OWU589948:OWU589953 OMY589948:OMY589953 ODC589948:ODC589953 NTG589948:NTG589953 NJK589948:NJK589953 MZO589948:MZO589953 MPS589948:MPS589953 MFW589948:MFW589953 LWA589948:LWA589953 LME589948:LME589953 LCI589948:LCI589953 KSM589948:KSM589953 KIQ589948:KIQ589953 JYU589948:JYU589953 JOY589948:JOY589953 JFC589948:JFC589953 IVG589948:IVG589953 ILK589948:ILK589953 IBO589948:IBO589953 HRS589948:HRS589953 HHW589948:HHW589953 GYA589948:GYA589953 GOE589948:GOE589953 GEI589948:GEI589953 FUM589948:FUM589953 FKQ589948:FKQ589953 FAU589948:FAU589953 EQY589948:EQY589953 EHC589948:EHC589953 DXG589948:DXG589953 DNK589948:DNK589953 DDO589948:DDO589953 CTS589948:CTS589953 CJW589948:CJW589953 CAA589948:CAA589953 BQE589948:BQE589953 BGI589948:BGI589953 AWM589948:AWM589953 AMQ589948:AMQ589953 ACU589948:ACU589953 SY589948:SY589953 JC589948:JC589953 D589948:E589953 WVO524412:WVO524417 WLS524412:WLS524417 WBW524412:WBW524417 VSA524412:VSA524417 VIE524412:VIE524417 UYI524412:UYI524417 UOM524412:UOM524417 UEQ524412:UEQ524417 TUU524412:TUU524417 TKY524412:TKY524417 TBC524412:TBC524417 SRG524412:SRG524417 SHK524412:SHK524417 RXO524412:RXO524417 RNS524412:RNS524417 RDW524412:RDW524417 QUA524412:QUA524417 QKE524412:QKE524417 QAI524412:QAI524417 PQM524412:PQM524417 PGQ524412:PGQ524417 OWU524412:OWU524417 OMY524412:OMY524417 ODC524412:ODC524417 NTG524412:NTG524417 NJK524412:NJK524417 MZO524412:MZO524417 MPS524412:MPS524417 MFW524412:MFW524417 LWA524412:LWA524417 LME524412:LME524417 LCI524412:LCI524417 KSM524412:KSM524417 KIQ524412:KIQ524417 JYU524412:JYU524417 JOY524412:JOY524417 JFC524412:JFC524417 IVG524412:IVG524417 ILK524412:ILK524417 IBO524412:IBO524417 HRS524412:HRS524417 HHW524412:HHW524417 GYA524412:GYA524417 GOE524412:GOE524417 GEI524412:GEI524417 FUM524412:FUM524417 FKQ524412:FKQ524417 FAU524412:FAU524417 EQY524412:EQY524417 EHC524412:EHC524417 DXG524412:DXG524417 DNK524412:DNK524417 DDO524412:DDO524417 CTS524412:CTS524417 CJW524412:CJW524417 CAA524412:CAA524417 BQE524412:BQE524417 BGI524412:BGI524417 AWM524412:AWM524417 AMQ524412:AMQ524417 ACU524412:ACU524417 SY524412:SY524417 JC524412:JC524417 D524412:E524417 WVO458876:WVO458881 WLS458876:WLS458881 WBW458876:WBW458881 VSA458876:VSA458881 VIE458876:VIE458881 UYI458876:UYI458881 UOM458876:UOM458881 UEQ458876:UEQ458881 TUU458876:TUU458881 TKY458876:TKY458881 TBC458876:TBC458881 SRG458876:SRG458881 SHK458876:SHK458881 RXO458876:RXO458881 RNS458876:RNS458881 RDW458876:RDW458881 QUA458876:QUA458881 QKE458876:QKE458881 QAI458876:QAI458881 PQM458876:PQM458881 PGQ458876:PGQ458881 OWU458876:OWU458881 OMY458876:OMY458881 ODC458876:ODC458881 NTG458876:NTG458881 NJK458876:NJK458881 MZO458876:MZO458881 MPS458876:MPS458881 MFW458876:MFW458881 LWA458876:LWA458881 LME458876:LME458881 LCI458876:LCI458881 KSM458876:KSM458881 KIQ458876:KIQ458881 JYU458876:JYU458881 JOY458876:JOY458881 JFC458876:JFC458881 IVG458876:IVG458881 ILK458876:ILK458881 IBO458876:IBO458881 HRS458876:HRS458881 HHW458876:HHW458881 GYA458876:GYA458881 GOE458876:GOE458881 GEI458876:GEI458881 FUM458876:FUM458881 FKQ458876:FKQ458881 FAU458876:FAU458881 EQY458876:EQY458881 EHC458876:EHC458881 DXG458876:DXG458881 DNK458876:DNK458881 DDO458876:DDO458881 CTS458876:CTS458881 CJW458876:CJW458881 CAA458876:CAA458881 BQE458876:BQE458881 BGI458876:BGI458881 AWM458876:AWM458881 AMQ458876:AMQ458881 ACU458876:ACU458881 SY458876:SY458881 JC458876:JC458881 D458876:E458881 WVO393340:WVO393345 WLS393340:WLS393345 WBW393340:WBW393345 VSA393340:VSA393345 VIE393340:VIE393345 UYI393340:UYI393345 UOM393340:UOM393345 UEQ393340:UEQ393345 TUU393340:TUU393345 TKY393340:TKY393345 TBC393340:TBC393345 SRG393340:SRG393345 SHK393340:SHK393345 RXO393340:RXO393345 RNS393340:RNS393345 RDW393340:RDW393345 QUA393340:QUA393345 QKE393340:QKE393345 QAI393340:QAI393345 PQM393340:PQM393345 PGQ393340:PGQ393345 OWU393340:OWU393345 OMY393340:OMY393345 ODC393340:ODC393345 NTG393340:NTG393345 NJK393340:NJK393345 MZO393340:MZO393345 MPS393340:MPS393345 MFW393340:MFW393345 LWA393340:LWA393345 LME393340:LME393345 LCI393340:LCI393345 KSM393340:KSM393345 KIQ393340:KIQ393345 JYU393340:JYU393345 JOY393340:JOY393345 JFC393340:JFC393345 IVG393340:IVG393345 ILK393340:ILK393345 IBO393340:IBO393345 HRS393340:HRS393345 HHW393340:HHW393345 GYA393340:GYA393345 GOE393340:GOE393345 GEI393340:GEI393345 FUM393340:FUM393345 FKQ393340:FKQ393345 FAU393340:FAU393345 EQY393340:EQY393345 EHC393340:EHC393345 DXG393340:DXG393345 DNK393340:DNK393345 DDO393340:DDO393345 CTS393340:CTS393345 CJW393340:CJW393345 CAA393340:CAA393345 BQE393340:BQE393345 BGI393340:BGI393345 AWM393340:AWM393345 AMQ393340:AMQ393345 ACU393340:ACU393345 SY393340:SY393345 JC393340:JC393345 D393340:E393345 WVO327804:WVO327809 WLS327804:WLS327809 WBW327804:WBW327809 VSA327804:VSA327809 VIE327804:VIE327809 UYI327804:UYI327809 UOM327804:UOM327809 UEQ327804:UEQ327809 TUU327804:TUU327809 TKY327804:TKY327809 TBC327804:TBC327809 SRG327804:SRG327809 SHK327804:SHK327809 RXO327804:RXO327809 RNS327804:RNS327809 RDW327804:RDW327809 QUA327804:QUA327809 QKE327804:QKE327809 QAI327804:QAI327809 PQM327804:PQM327809 PGQ327804:PGQ327809 OWU327804:OWU327809 OMY327804:OMY327809 ODC327804:ODC327809 NTG327804:NTG327809 NJK327804:NJK327809 MZO327804:MZO327809 MPS327804:MPS327809 MFW327804:MFW327809 LWA327804:LWA327809 LME327804:LME327809 LCI327804:LCI327809 KSM327804:KSM327809 KIQ327804:KIQ327809 JYU327804:JYU327809 JOY327804:JOY327809 JFC327804:JFC327809 IVG327804:IVG327809 ILK327804:ILK327809 IBO327804:IBO327809 HRS327804:HRS327809 HHW327804:HHW327809 GYA327804:GYA327809 GOE327804:GOE327809 GEI327804:GEI327809 FUM327804:FUM327809 FKQ327804:FKQ327809 FAU327804:FAU327809 EQY327804:EQY327809 EHC327804:EHC327809 DXG327804:DXG327809 DNK327804:DNK327809 DDO327804:DDO327809 CTS327804:CTS327809 CJW327804:CJW327809 CAA327804:CAA327809 BQE327804:BQE327809 BGI327804:BGI327809 AWM327804:AWM327809 AMQ327804:AMQ327809 ACU327804:ACU327809 SY327804:SY327809 JC327804:JC327809 D327804:E327809 WVO262268:WVO262273 WLS262268:WLS262273 WBW262268:WBW262273 VSA262268:VSA262273 VIE262268:VIE262273 UYI262268:UYI262273 UOM262268:UOM262273 UEQ262268:UEQ262273 TUU262268:TUU262273 TKY262268:TKY262273 TBC262268:TBC262273 SRG262268:SRG262273 SHK262268:SHK262273 RXO262268:RXO262273 RNS262268:RNS262273 RDW262268:RDW262273 QUA262268:QUA262273 QKE262268:QKE262273 QAI262268:QAI262273 PQM262268:PQM262273 PGQ262268:PGQ262273 OWU262268:OWU262273 OMY262268:OMY262273 ODC262268:ODC262273 NTG262268:NTG262273 NJK262268:NJK262273 MZO262268:MZO262273 MPS262268:MPS262273 MFW262268:MFW262273 LWA262268:LWA262273 LME262268:LME262273 LCI262268:LCI262273 KSM262268:KSM262273 KIQ262268:KIQ262273 JYU262268:JYU262273 JOY262268:JOY262273 JFC262268:JFC262273 IVG262268:IVG262273 ILK262268:ILK262273 IBO262268:IBO262273 HRS262268:HRS262273 HHW262268:HHW262273 GYA262268:GYA262273 GOE262268:GOE262273 GEI262268:GEI262273 FUM262268:FUM262273 FKQ262268:FKQ262273 FAU262268:FAU262273 EQY262268:EQY262273 EHC262268:EHC262273 DXG262268:DXG262273 DNK262268:DNK262273 DDO262268:DDO262273 CTS262268:CTS262273 CJW262268:CJW262273 CAA262268:CAA262273 BQE262268:BQE262273 BGI262268:BGI262273 AWM262268:AWM262273 AMQ262268:AMQ262273 ACU262268:ACU262273 SY262268:SY262273 JC262268:JC262273 D262268:E262273 WVO196732:WVO196737 WLS196732:WLS196737 WBW196732:WBW196737 VSA196732:VSA196737 VIE196732:VIE196737 UYI196732:UYI196737 UOM196732:UOM196737 UEQ196732:UEQ196737 TUU196732:TUU196737 TKY196732:TKY196737 TBC196732:TBC196737 SRG196732:SRG196737 SHK196732:SHK196737 RXO196732:RXO196737 RNS196732:RNS196737 RDW196732:RDW196737 QUA196732:QUA196737 QKE196732:QKE196737 QAI196732:QAI196737 PQM196732:PQM196737 PGQ196732:PGQ196737 OWU196732:OWU196737 OMY196732:OMY196737 ODC196732:ODC196737 NTG196732:NTG196737 NJK196732:NJK196737 MZO196732:MZO196737 MPS196732:MPS196737 MFW196732:MFW196737 LWA196732:LWA196737 LME196732:LME196737 LCI196732:LCI196737 KSM196732:KSM196737 KIQ196732:KIQ196737 JYU196732:JYU196737 JOY196732:JOY196737 JFC196732:JFC196737 IVG196732:IVG196737 ILK196732:ILK196737 IBO196732:IBO196737 HRS196732:HRS196737 HHW196732:HHW196737 GYA196732:GYA196737 GOE196732:GOE196737 GEI196732:GEI196737 FUM196732:FUM196737 FKQ196732:FKQ196737 FAU196732:FAU196737 EQY196732:EQY196737 EHC196732:EHC196737 DXG196732:DXG196737 DNK196732:DNK196737 DDO196732:DDO196737 CTS196732:CTS196737 CJW196732:CJW196737 CAA196732:CAA196737 BQE196732:BQE196737 BGI196732:BGI196737 AWM196732:AWM196737 AMQ196732:AMQ196737 ACU196732:ACU196737 SY196732:SY196737 JC196732:JC196737 D196732:E196737 WVO131196:WVO131201 WLS131196:WLS131201 WBW131196:WBW131201 VSA131196:VSA131201 VIE131196:VIE131201 UYI131196:UYI131201 UOM131196:UOM131201 UEQ131196:UEQ131201 TUU131196:TUU131201 TKY131196:TKY131201 TBC131196:TBC131201 SRG131196:SRG131201 SHK131196:SHK131201 RXO131196:RXO131201 RNS131196:RNS131201 RDW131196:RDW131201 QUA131196:QUA131201 QKE131196:QKE131201 QAI131196:QAI131201 PQM131196:PQM131201 PGQ131196:PGQ131201 OWU131196:OWU131201 OMY131196:OMY131201 ODC131196:ODC131201 NTG131196:NTG131201 NJK131196:NJK131201 MZO131196:MZO131201 MPS131196:MPS131201 MFW131196:MFW131201 LWA131196:LWA131201 LME131196:LME131201 LCI131196:LCI131201 KSM131196:KSM131201 KIQ131196:KIQ131201 JYU131196:JYU131201 JOY131196:JOY131201 JFC131196:JFC131201 IVG131196:IVG131201 ILK131196:ILK131201 IBO131196:IBO131201 HRS131196:HRS131201 HHW131196:HHW131201 GYA131196:GYA131201 GOE131196:GOE131201 GEI131196:GEI131201 FUM131196:FUM131201 FKQ131196:FKQ131201 FAU131196:FAU131201 EQY131196:EQY131201 EHC131196:EHC131201 DXG131196:DXG131201 DNK131196:DNK131201 DDO131196:DDO131201 CTS131196:CTS131201 CJW131196:CJW131201 CAA131196:CAA131201 BQE131196:BQE131201 BGI131196:BGI131201 AWM131196:AWM131201 AMQ131196:AMQ131201 ACU131196:ACU131201 SY131196:SY131201 JC131196:JC131201 D131196:E131201 WVO65660:WVO65665 WLS65660:WLS65665 WBW65660:WBW65665 VSA65660:VSA65665 VIE65660:VIE65665 UYI65660:UYI65665 UOM65660:UOM65665 UEQ65660:UEQ65665 TUU65660:TUU65665 TKY65660:TKY65665 TBC65660:TBC65665 SRG65660:SRG65665 SHK65660:SHK65665 RXO65660:RXO65665 RNS65660:RNS65665 RDW65660:RDW65665 QUA65660:QUA65665 QKE65660:QKE65665 QAI65660:QAI65665 PQM65660:PQM65665 PGQ65660:PGQ65665 OWU65660:OWU65665 OMY65660:OMY65665 ODC65660:ODC65665 NTG65660:NTG65665 NJK65660:NJK65665 MZO65660:MZO65665 MPS65660:MPS65665 MFW65660:MFW65665 LWA65660:LWA65665 LME65660:LME65665 LCI65660:LCI65665 KSM65660:KSM65665 KIQ65660:KIQ65665 JYU65660:JYU65665 JOY65660:JOY65665 JFC65660:JFC65665 IVG65660:IVG65665 ILK65660:ILK65665 IBO65660:IBO65665 HRS65660:HRS65665 HHW65660:HHW65665 GYA65660:GYA65665 GOE65660:GOE65665 GEI65660:GEI65665 FUM65660:FUM65665 FKQ65660:FKQ65665 FAU65660:FAU65665 EQY65660:EQY65665 EHC65660:EHC65665 DXG65660:DXG65665 DNK65660:DNK65665 DDO65660:DDO65665 CTS65660:CTS65665 CJW65660:CJW65665 CAA65660:CAA65665 BQE65660:BQE65665 BGI65660:BGI65665 AWM65660:AWM65665 AMQ65660:AMQ65665 ACU65660:ACU65665 SY65660:SY65665 JC65660:JC65665 D65660:E65665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JC195:JC201 WVO105:WVO111 WLS105:WLS111 WBW105:WBW111 VSA105:VSA111 VIE105:VIE111 UYI105:UYI111 UOM105:UOM111 UEQ105:UEQ111 TUU105:TUU111 TKY105:TKY111 TBC105:TBC111 SRG105:SRG111 SHK105:SHK111 RXO105:RXO111 RNS105:RNS111 RDW105:RDW111 QUA105:QUA111 QKE105:QKE111 QAI105:QAI111 PQM105:PQM111 PGQ105:PGQ111 OWU105:OWU111 OMY105:OMY111 ODC105:ODC111 NTG105:NTG111 NJK105:NJK111 MZO105:MZO111 MPS105:MPS111 MFW105:MFW111 LWA105:LWA111 LME105:LME111 LCI105:LCI111 KSM105:KSM111 KIQ105:KIQ111 JYU105:JYU111 JOY105:JOY111 JFC105:JFC111 IVG105:IVG111 ILK105:ILK111 IBO105:IBO111 HRS105:HRS111 HHW105:HHW111 GYA105:GYA111 GOE105:GOE111 GEI105:GEI111 FUM105:FUM111 FKQ105:FKQ111 FAU105:FAU111 EQY105:EQY111 EHC105:EHC111 DXG105:DXG111 DNK105:DNK111 DDO105:DDO111 CTS105:CTS111 CJW105:CJW111 CAA105:CAA111 BQE105:BQE111 BGI105:BGI111 AWM105:AWM111 AMQ105:AMQ111 ACU105:ACU111 SY105:SY111 JC105:JC111 WVO114:WVO120 WLS114:WLS120 WBW114:WBW120 VSA114:VSA120 VIE114:VIE120 UYI114:UYI120 UOM114:UOM120 UEQ114:UEQ120 TUU114:TUU120 TKY114:TKY120 TBC114:TBC120 SRG114:SRG120 SHK114:SHK120 RXO114:RXO120 RNS114:RNS120 RDW114:RDW120 QUA114:QUA120 QKE114:QKE120 QAI114:QAI120 PQM114:PQM120 PGQ114:PGQ120 OWU114:OWU120 OMY114:OMY120 ODC114:ODC120 NTG114:NTG120 NJK114:NJK120 MZO114:MZO120 MPS114:MPS120 MFW114:MFW120 LWA114:LWA120 LME114:LME120 LCI114:LCI120 KSM114:KSM120 KIQ114:KIQ120 JYU114:JYU120 JOY114:JOY120 JFC114:JFC120 IVG114:IVG120 ILK114:ILK120 IBO114:IBO120 HRS114:HRS120 HHW114:HHW120 GYA114:GYA120 GOE114:GOE120 GEI114:GEI120 FUM114:FUM120 FKQ114:FKQ120 FAU114:FAU120 EQY114:EQY120 EHC114:EHC120 DXG114:DXG120 DNK114:DNK120 DDO114:DDO120 CTS114:CTS120 CJW114:CJW120 CAA114:CAA120 BQE114:BQE120 BGI114:BGI120 AWM114:AWM120 AMQ114:AMQ120 ACU114:ACU120 SY114:SY120 JC114:JC120 WVO123:WVO129 WLS123:WLS129 WBW123:WBW129 VSA123:VSA129 VIE123:VIE129 UYI123:UYI129 UOM123:UOM129 UEQ123:UEQ129 TUU123:TUU129 TKY123:TKY129 TBC123:TBC129 SRG123:SRG129 SHK123:SHK129 RXO123:RXO129 RNS123:RNS129 RDW123:RDW129 QUA123:QUA129 QKE123:QKE129 QAI123:QAI129 PQM123:PQM129 PGQ123:PGQ129 OWU123:OWU129 OMY123:OMY129 ODC123:ODC129 NTG123:NTG129 NJK123:NJK129 MZO123:MZO129 MPS123:MPS129 MFW123:MFW129 LWA123:LWA129 LME123:LME129 LCI123:LCI129 KSM123:KSM129 KIQ123:KIQ129 JYU123:JYU129 JOY123:JOY129 JFC123:JFC129 IVG123:IVG129 ILK123:ILK129 IBO123:IBO129 HRS123:HRS129 HHW123:HHW129 GYA123:GYA129 GOE123:GOE129 GEI123:GEI129 FUM123:FUM129 FKQ123:FKQ129 FAU123:FAU129 EQY123:EQY129 EHC123:EHC129 DXG123:DXG129 DNK123:DNK129 DDO123:DDO129 CTS123:CTS129 CJW123:CJW129 CAA123:CAA129 BQE123:BQE129 BGI123:BGI129 AWM123:AWM129 AMQ123:AMQ129 ACU123:ACU129 SY123:SY129 JC123:JC129 WVO132:WVO138 WLS132:WLS138 WBW132:WBW138 VSA132:VSA138 VIE132:VIE138 UYI132:UYI138 UOM132:UOM138 UEQ132:UEQ138 TUU132:TUU138 TKY132:TKY138 TBC132:TBC138 SRG132:SRG138 SHK132:SHK138 RXO132:RXO138 RNS132:RNS138 RDW132:RDW138 QUA132:QUA138 QKE132:QKE138 QAI132:QAI138 PQM132:PQM138 PGQ132:PGQ138 OWU132:OWU138 OMY132:OMY138 ODC132:ODC138 NTG132:NTG138 NJK132:NJK138 MZO132:MZO138 MPS132:MPS138 MFW132:MFW138 LWA132:LWA138 LME132:LME138 LCI132:LCI138 KSM132:KSM138 KIQ132:KIQ138 JYU132:JYU138 JOY132:JOY138 JFC132:JFC138 IVG132:IVG138 ILK132:ILK138 IBO132:IBO138 HRS132:HRS138 HHW132:HHW138 GYA132:GYA138 GOE132:GOE138 GEI132:GEI138 FUM132:FUM138 FKQ132:FKQ138 FAU132:FAU138 EQY132:EQY138 EHC132:EHC138 DXG132:DXG138 DNK132:DNK138 DDO132:DDO138 CTS132:CTS138 CJW132:CJW138 CAA132:CAA138 BQE132:BQE138 BGI132:BGI138 AWM132:AWM138 AMQ132:AMQ138 ACU132:ACU138 SY132:SY138 JC132:JC138 WVO141:WVO147 WLS141:WLS147 WBW141:WBW147 VSA141:VSA147 VIE141:VIE147 UYI141:UYI147 UOM141:UOM147 UEQ141:UEQ147 TUU141:TUU147 TKY141:TKY147 TBC141:TBC147 SRG141:SRG147 SHK141:SHK147 RXO141:RXO147 RNS141:RNS147 RDW141:RDW147 QUA141:QUA147 QKE141:QKE147 QAI141:QAI147 PQM141:PQM147 PGQ141:PGQ147 OWU141:OWU147 OMY141:OMY147 ODC141:ODC147 NTG141:NTG147 NJK141:NJK147 MZO141:MZO147 MPS141:MPS147 MFW141:MFW147 LWA141:LWA147 LME141:LME147 LCI141:LCI147 KSM141:KSM147 KIQ141:KIQ147 JYU141:JYU147 JOY141:JOY147 JFC141:JFC147 IVG141:IVG147 ILK141:ILK147 IBO141:IBO147 HRS141:HRS147 HHW141:HHW147 GYA141:GYA147 GOE141:GOE147 GEI141:GEI147 FUM141:FUM147 FKQ141:FKQ147 FAU141:FAU147 EQY141:EQY147 EHC141:EHC147 DXG141:DXG147 DNK141:DNK147 DDO141:DDO147 CTS141:CTS147 CJW141:CJW147 CAA141:CAA147 BQE141:BQE147 BGI141:BGI147 AWM141:AWM147 AMQ141:AMQ147 ACU141:ACU147 SY141:SY147 JC141:JC147 WVO150:WVO156 WLS150:WLS156 WBW150:WBW156 VSA150:VSA156 VIE150:VIE156 UYI150:UYI156 UOM150:UOM156 UEQ150:UEQ156 TUU150:TUU156 TKY150:TKY156 TBC150:TBC156 SRG150:SRG156 SHK150:SHK156 RXO150:RXO156 RNS150:RNS156 RDW150:RDW156 QUA150:QUA156 QKE150:QKE156 QAI150:QAI156 PQM150:PQM156 PGQ150:PGQ156 OWU150:OWU156 OMY150:OMY156 ODC150:ODC156 NTG150:NTG156 NJK150:NJK156 MZO150:MZO156 MPS150:MPS156 MFW150:MFW156 LWA150:LWA156 LME150:LME156 LCI150:LCI156 KSM150:KSM156 KIQ150:KIQ156 JYU150:JYU156 JOY150:JOY156 JFC150:JFC156 IVG150:IVG156 ILK150:ILK156 IBO150:IBO156 HRS150:HRS156 HHW150:HHW156 GYA150:GYA156 GOE150:GOE156 GEI150:GEI156 FUM150:FUM156 FKQ150:FKQ156 FAU150:FAU156 EQY150:EQY156 EHC150:EHC156 DXG150:DXG156 DNK150:DNK156 DDO150:DDO156 CTS150:CTS156 CJW150:CJW156 CAA150:CAA156 BQE150:BQE156 BGI150:BGI156 AWM150:AWM156 AMQ150:AMQ156 ACU150:ACU156 SY150:SY156 JC150:JC156 WVO159:WVO165 WLS159:WLS165 WBW159:WBW165 VSA159:VSA165 VIE159:VIE165 UYI159:UYI165 UOM159:UOM165 UEQ159:UEQ165 TUU159:TUU165 TKY159:TKY165 TBC159:TBC165 SRG159:SRG165 SHK159:SHK165 RXO159:RXO165 RNS159:RNS165 RDW159:RDW165 QUA159:QUA165 QKE159:QKE165 QAI159:QAI165 PQM159:PQM165 PGQ159:PGQ165 OWU159:OWU165 OMY159:OMY165 ODC159:ODC165 NTG159:NTG165 NJK159:NJK165 MZO159:MZO165 MPS159:MPS165 MFW159:MFW165 LWA159:LWA165 LME159:LME165 LCI159:LCI165 KSM159:KSM165 KIQ159:KIQ165 JYU159:JYU165 JOY159:JOY165 JFC159:JFC165 IVG159:IVG165 ILK159:ILK165 IBO159:IBO165 HRS159:HRS165 HHW159:HHW165 GYA159:GYA165 GOE159:GOE165 GEI159:GEI165 FUM159:FUM165 FKQ159:FKQ165 FAU159:FAU165 EQY159:EQY165 EHC159:EHC165 DXG159:DXG165 DNK159:DNK165 DDO159:DDO165 CTS159:CTS165 CJW159:CJW165 CAA159:CAA165 BQE159:BQE165 BGI159:BGI165 AWM159:AWM165 AMQ159:AMQ165 ACU159:ACU165 SY159:SY165 JC159:JC165 WVO168:WVO174 WLS168:WLS174 WBW168:WBW174 VSA168:VSA174 VIE168:VIE174 UYI168:UYI174 UOM168:UOM174 UEQ168:UEQ174 TUU168:TUU174 TKY168:TKY174 TBC168:TBC174 SRG168:SRG174 SHK168:SHK174 RXO168:RXO174 RNS168:RNS174 RDW168:RDW174 QUA168:QUA174 QKE168:QKE174 QAI168:QAI174 PQM168:PQM174 PGQ168:PGQ174 OWU168:OWU174 OMY168:OMY174 ODC168:ODC174 NTG168:NTG174 NJK168:NJK174 MZO168:MZO174 MPS168:MPS174 MFW168:MFW174 LWA168:LWA174 LME168:LME174 LCI168:LCI174 KSM168:KSM174 KIQ168:KIQ174 JYU168:JYU174 JOY168:JOY174 JFC168:JFC174 IVG168:IVG174 ILK168:ILK174 IBO168:IBO174 HRS168:HRS174 HHW168:HHW174 GYA168:GYA174 GOE168:GOE174 GEI168:GEI174 FUM168:FUM174 FKQ168:FKQ174 FAU168:FAU174 EQY168:EQY174 EHC168:EHC174 DXG168:DXG174 DNK168:DNK174 DDO168:DDO174 CTS168:CTS174 CJW168:CJW174 CAA168:CAA174 BQE168:BQE174 BGI168:BGI174 AWM168:AWM174 AMQ168:AMQ174 ACU168:ACU174 SY168:SY174 JC168:JC174 WVO177:WVO183 WLS177:WLS183 WBW177:WBW183 VSA177:VSA183 VIE177:VIE183 UYI177:UYI183 UOM177:UOM183 UEQ177:UEQ183 TUU177:TUU183 TKY177:TKY183 TBC177:TBC183 SRG177:SRG183 SHK177:SHK183 RXO177:RXO183 RNS177:RNS183 RDW177:RDW183 QUA177:QUA183 QKE177:QKE183 QAI177:QAI183 PQM177:PQM183 PGQ177:PGQ183 OWU177:OWU183 OMY177:OMY183 ODC177:ODC183 NTG177:NTG183 NJK177:NJK183 MZO177:MZO183 MPS177:MPS183 MFW177:MFW183 LWA177:LWA183 LME177:LME183 LCI177:LCI183 KSM177:KSM183 KIQ177:KIQ183 JYU177:JYU183 JOY177:JOY183 JFC177:JFC183 IVG177:IVG183 ILK177:ILK183 IBO177:IBO183 HRS177:HRS183 HHW177:HHW183 GYA177:GYA183 GOE177:GOE183 GEI177:GEI183 FUM177:FUM183 FKQ177:FKQ183 FAU177:FAU183 EQY177:EQY183 EHC177:EHC183 DXG177:DXG183 DNK177:DNK183 DDO177:DDO183 CTS177:CTS183 CJW177:CJW183 CAA177:CAA183 BQE177:BQE183 BGI177:BGI183 AWM177:AWM183 AMQ177:AMQ183 ACU177:ACU183 SY177:SY183 JC177:JC183 WVO186:WVO192 WLS186:WLS192 WBW186:WBW192 VSA186:VSA192 VIE186:VIE192 UYI186:UYI192 UOM186:UOM192 UEQ186:UEQ192 TUU186:TUU192 TKY186:TKY192 TBC186:TBC192 SRG186:SRG192 SHK186:SHK192 RXO186:RXO192 RNS186:RNS192 RDW186:RDW192 QUA186:QUA192 QKE186:QKE192 QAI186:QAI192 PQM186:PQM192 PGQ186:PGQ192 OWU186:OWU192 OMY186:OMY192 ODC186:ODC192 NTG186:NTG192 NJK186:NJK192 MZO186:MZO192 MPS186:MPS192 MFW186:MFW192 LWA186:LWA192 LME186:LME192 LCI186:LCI192 KSM186:KSM192 KIQ186:KIQ192 JYU186:JYU192 JOY186:JOY192 JFC186:JFC192 IVG186:IVG192 ILK186:ILK192 IBO186:IBO192 HRS186:HRS192 HHW186:HHW192 GYA186:GYA192 GOE186:GOE192 GEI186:GEI192 FUM186:FUM192 FKQ186:FKQ192 FAU186:FAU192 EQY186:EQY192 EHC186:EHC192 DXG186:DXG192 DNK186:DNK192 DDO186:DDO192 CTS186:CTS192 CJW186:CJW192 CAA186:CAA192 BQE186:BQE192 BGI186:BGI192 AWM186:AWM192 AMQ186:AMQ192 ACU186:ACU192 SY186:SY192 JC186:JC192 WVO195:WVO201 WLS195:WLS201 WBW195:WBW201 VSA195:VSA201 VIE195:VIE201 UYI195:UYI201 UOM195:UOM201 UEQ195:UEQ201 TUU195:TUU201 TKY195:TKY201 TBC195:TBC201 SRG195:SRG201 SHK195:SHK201 RXO195:RXO201 RNS195:RNS201 RDW195:RDW201 QUA195:QUA201 QKE195:QKE201 QAI195:QAI201 PQM195:PQM201 PGQ195:PGQ201 OWU195:OWU201 OMY195:OMY201 ODC195:ODC201 NTG195:NTG201 NJK195:NJK201 MZO195:MZO201 MPS195:MPS201 MFW195:MFW201 LWA195:LWA201 LME195:LME201 LCI195:LCI201 KSM195:KSM201 KIQ195:KIQ201 JYU195:JYU201 JOY195:JOY201 JFC195:JFC201 IVG195:IVG201 ILK195:ILK201 IBO195:IBO201 HRS195:HRS201 HHW195:HHW201 GYA195:GYA201 GOE195:GOE201 GEI195:GEI201 FUM195:FUM201 FKQ195:FKQ201 FAU195:FAU201 EQY195:EQY201 EHC195:EHC201 DXG195:DXG201 DNK195:DNK201 DDO195:DDO201 CTS195:CTS201 CJW195:CJW201 CAA195:CAA201 BQE195:BQE201 BGI195:BGI201 AWM195:AWM201 AMQ195:AMQ201 ACU195:ACU201 SY195:SY201 WVO94:WVO102 WLS94:WLS102 WBW94:WBW102 VSA94:VSA102 VIE94:VIE102 UYI94:UYI102 UOM94:UOM102 UEQ94:UEQ102 TUU94:TUU102 TKY94:TKY102 TBC94:TBC102 SRG94:SRG102 SHK94:SHK102 RXO94:RXO102 RNS94:RNS102 RDW94:RDW102 QUA94:QUA102 QKE94:QKE102 QAI94:QAI102 PQM94:PQM102 PGQ94:PGQ102 OWU94:OWU102 OMY94:OMY102 ODC94:ODC102 NTG94:NTG102 NJK94:NJK102 MZO94:MZO102 MPS94:MPS102 MFW94:MFW102 LWA94:LWA102 LME94:LME102 LCI94:LCI102 KSM94:KSM102 KIQ94:KIQ102 JYU94:JYU102 JOY94:JOY102 JFC94:JFC102 IVG94:IVG102 ILK94:ILK102 IBO94:IBO102 HRS94:HRS102 HHW94:HHW102 GYA94:GYA102 GOE94:GOE102 GEI94:GEI102 FUM94:FUM102 FKQ94:FKQ102 FAU94:FAU102 EQY94:EQY102 EHC94:EHC102 DXG94:DXG102 DNK94:DNK102 DDO94:DDO102 CTS94:CTS102 CJW94:CJW102 CAA94:CAA102 BQE94:BQE102 BGI94:BGI102 AWM94:AWM102 AMQ94:AMQ102 ACU94:ACU102 SY94:SY102 JC94:JC102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2" t="s">
        <v>0</v>
      </c>
      <c r="C1" s="1022"/>
      <c r="D1" s="1022"/>
      <c r="E1" s="1022"/>
      <c r="F1" s="1022"/>
      <c r="G1" s="1022"/>
      <c r="H1" s="1022"/>
      <c r="I1" s="1022"/>
      <c r="J1" s="1022"/>
      <c r="K1" s="1022"/>
      <c r="L1" s="1022"/>
      <c r="M1" s="1022"/>
      <c r="N1" s="1022"/>
      <c r="O1" s="1022"/>
      <c r="P1" s="1022"/>
      <c r="Q1" s="1022"/>
      <c r="R1" s="1022"/>
      <c r="S1" s="1022"/>
      <c r="T1" s="1022"/>
      <c r="U1" s="102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3" t="s">
        <v>3</v>
      </c>
      <c r="B4" s="1023"/>
      <c r="C4" s="1023"/>
      <c r="D4" s="1023"/>
      <c r="E4" s="1023"/>
      <c r="F4" s="1023"/>
      <c r="G4" s="1023"/>
      <c r="H4" s="1023"/>
      <c r="I4" s="1023"/>
      <c r="J4" s="1023"/>
      <c r="K4" s="1023"/>
      <c r="L4" s="1023"/>
      <c r="M4" s="1023"/>
      <c r="N4" s="1023"/>
      <c r="O4" s="1023"/>
      <c r="P4" s="1023"/>
      <c r="Q4" s="1023"/>
      <c r="R4" s="1023"/>
      <c r="S4" s="1023"/>
      <c r="T4" s="1023"/>
      <c r="U4" s="1023"/>
      <c r="V4" s="1023"/>
      <c r="W4" s="1023"/>
      <c r="X4" s="1023"/>
      <c r="Y4" s="1023"/>
      <c r="Z4" s="1023"/>
      <c r="AA4" s="1023"/>
      <c r="AB4" s="1023"/>
      <c r="AC4" s="1023"/>
      <c r="AD4" s="1023"/>
      <c r="AE4" s="1023"/>
      <c r="AF4" s="1023"/>
      <c r="AG4" s="1023"/>
      <c r="AH4" s="1023"/>
      <c r="AI4" s="1023"/>
      <c r="AJ4" s="1023"/>
      <c r="AK4" s="1023"/>
      <c r="AL4" s="1023"/>
      <c r="AM4" s="1023"/>
      <c r="AN4" s="1023"/>
      <c r="AO4" s="1023"/>
      <c r="AP4" s="1023"/>
      <c r="AQ4" s="1023"/>
      <c r="AR4" s="1023"/>
      <c r="AS4" s="1023"/>
      <c r="AT4" s="1023"/>
      <c r="AU4" s="1023"/>
      <c r="AV4" s="1023"/>
      <c r="AW4" s="1023"/>
      <c r="AX4" s="1023"/>
      <c r="AY4" s="1023"/>
      <c r="AZ4" s="1023"/>
      <c r="BA4" s="1023"/>
      <c r="BB4" s="1023"/>
      <c r="BC4" s="1023"/>
      <c r="BD4" s="1023"/>
    </row>
    <row r="5" spans="1:150" s="206" customFormat="1" ht="72.75" customHeight="1" thickBot="1" x14ac:dyDescent="0.3">
      <c r="A5" s="1023" t="s">
        <v>4</v>
      </c>
      <c r="B5" s="1023"/>
      <c r="C5" s="1023"/>
      <c r="D5" s="1023"/>
      <c r="E5" s="1023"/>
      <c r="F5" s="1023"/>
      <c r="G5" s="1023"/>
      <c r="H5" s="1023"/>
      <c r="I5" s="1023"/>
      <c r="J5" s="1023"/>
      <c r="K5" s="1023"/>
      <c r="L5" s="1023"/>
      <c r="M5" s="1023"/>
      <c r="N5" s="1023"/>
      <c r="O5" s="1023"/>
      <c r="P5" s="1023"/>
      <c r="Q5" s="1023"/>
      <c r="R5" s="1023"/>
      <c r="S5" s="1023"/>
      <c r="T5" s="1023"/>
      <c r="U5" s="1023"/>
      <c r="V5" s="1023"/>
      <c r="W5" s="1023"/>
      <c r="X5" s="1023"/>
      <c r="Y5" s="1023"/>
      <c r="Z5" s="1023"/>
      <c r="AA5" s="1023"/>
      <c r="AB5" s="1023"/>
      <c r="AC5" s="1023"/>
      <c r="AD5" s="1023"/>
      <c r="AE5" s="1023"/>
      <c r="AF5" s="1023"/>
      <c r="AG5" s="1023"/>
      <c r="AH5" s="1023"/>
      <c r="AI5" s="1023"/>
      <c r="AJ5" s="1023"/>
      <c r="AK5" s="1023"/>
      <c r="AL5" s="1023"/>
      <c r="AM5" s="1023"/>
      <c r="AN5" s="1023"/>
      <c r="AO5" s="1023"/>
      <c r="AP5" s="1023"/>
      <c r="AQ5" s="1023"/>
      <c r="AR5" s="1023"/>
      <c r="AS5" s="1023"/>
      <c r="AT5" s="1023"/>
      <c r="AU5" s="1023"/>
      <c r="AV5" s="1023"/>
      <c r="AW5" s="1023"/>
      <c r="AX5" s="1023"/>
      <c r="AY5" s="1023"/>
      <c r="AZ5" s="1023"/>
      <c r="BA5" s="1023"/>
      <c r="BB5" s="1023"/>
      <c r="BC5" s="1023"/>
      <c r="BD5" s="1023"/>
    </row>
    <row r="6" spans="1:150" s="206" customFormat="1" ht="27" customHeight="1" thickBot="1" x14ac:dyDescent="0.3">
      <c r="A6" s="1016" t="s">
        <v>5</v>
      </c>
      <c r="B6" s="1024" t="s">
        <v>6</v>
      </c>
      <c r="C6" s="1024" t="s">
        <v>7</v>
      </c>
      <c r="D6" s="1016" t="s">
        <v>8</v>
      </c>
      <c r="E6" s="1016" t="s">
        <v>9</v>
      </c>
      <c r="F6" s="1016" t="s">
        <v>10</v>
      </c>
      <c r="G6" s="1013" t="s">
        <v>11</v>
      </c>
      <c r="H6" s="1013" t="s">
        <v>12</v>
      </c>
      <c r="I6" s="1030" t="s">
        <v>13</v>
      </c>
      <c r="J6" s="1013" t="s">
        <v>14</v>
      </c>
      <c r="K6" s="1013" t="s">
        <v>15</v>
      </c>
      <c r="L6" s="1013" t="s">
        <v>16</v>
      </c>
      <c r="M6" s="1013" t="s">
        <v>17</v>
      </c>
      <c r="N6" s="1007" t="s">
        <v>18</v>
      </c>
      <c r="O6" s="1013" t="s">
        <v>19</v>
      </c>
      <c r="P6" s="1016" t="s">
        <v>20</v>
      </c>
      <c r="Q6" s="1016" t="s">
        <v>21</v>
      </c>
      <c r="R6" s="1013" t="s">
        <v>22</v>
      </c>
      <c r="S6" s="1027" t="s">
        <v>23</v>
      </c>
      <c r="T6" s="1007" t="s">
        <v>24</v>
      </c>
      <c r="U6" s="1010" t="s">
        <v>25</v>
      </c>
      <c r="V6" s="1013" t="s">
        <v>26</v>
      </c>
      <c r="W6" s="1013" t="s">
        <v>27</v>
      </c>
      <c r="X6" s="999" t="s">
        <v>28</v>
      </c>
      <c r="Y6" s="1013" t="s">
        <v>29</v>
      </c>
      <c r="Z6" s="999" t="s">
        <v>30</v>
      </c>
      <c r="AA6" s="1002" t="s">
        <v>31</v>
      </c>
      <c r="AB6" s="1002"/>
      <c r="AC6" s="1002"/>
      <c r="AD6" s="1002"/>
      <c r="AE6" s="1002"/>
      <c r="AF6" s="1002"/>
      <c r="AG6" s="1002"/>
      <c r="AH6" s="1002"/>
      <c r="AI6" s="1002"/>
      <c r="AJ6" s="1002"/>
      <c r="AK6" s="1002"/>
      <c r="AL6" s="1002"/>
      <c r="AM6" s="1002"/>
      <c r="AN6" s="1002"/>
      <c r="AO6" s="1002"/>
      <c r="AP6" s="1002"/>
      <c r="AQ6" s="1002"/>
      <c r="AR6" s="1002"/>
      <c r="AS6" s="1002"/>
      <c r="AT6" s="1002"/>
      <c r="AU6" s="1002"/>
      <c r="AV6" s="1002"/>
      <c r="AW6" s="1002"/>
      <c r="AX6" s="1002"/>
      <c r="AY6" s="1002"/>
      <c r="AZ6" s="1002"/>
      <c r="BA6" s="1002"/>
      <c r="BB6" s="1003"/>
      <c r="BC6" s="1004" t="s">
        <v>32</v>
      </c>
      <c r="BD6" s="101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7"/>
      <c r="B7" s="1025"/>
      <c r="C7" s="1025"/>
      <c r="D7" s="1025"/>
      <c r="E7" s="1017"/>
      <c r="F7" s="1017"/>
      <c r="G7" s="1014"/>
      <c r="H7" s="1014"/>
      <c r="I7" s="1031"/>
      <c r="J7" s="1014"/>
      <c r="K7" s="1014"/>
      <c r="L7" s="1014"/>
      <c r="M7" s="1014"/>
      <c r="N7" s="1008"/>
      <c r="O7" s="1014"/>
      <c r="P7" s="1017"/>
      <c r="Q7" s="1017"/>
      <c r="R7" s="1014"/>
      <c r="S7" s="1028"/>
      <c r="T7" s="1008"/>
      <c r="U7" s="1011"/>
      <c r="V7" s="1014"/>
      <c r="W7" s="1014"/>
      <c r="X7" s="1000"/>
      <c r="Y7" s="1014"/>
      <c r="Z7" s="1000"/>
      <c r="AA7" s="1019">
        <v>2016</v>
      </c>
      <c r="AB7" s="1019"/>
      <c r="AC7" s="1019"/>
      <c r="AD7" s="1019"/>
      <c r="AE7" s="1019"/>
      <c r="AF7" s="1019"/>
      <c r="AG7" s="1020"/>
      <c r="AH7" s="1021">
        <v>2017</v>
      </c>
      <c r="AI7" s="1019"/>
      <c r="AJ7" s="1019"/>
      <c r="AK7" s="1019"/>
      <c r="AL7" s="1019"/>
      <c r="AM7" s="1019"/>
      <c r="AN7" s="1020"/>
      <c r="AO7" s="1021">
        <v>2018</v>
      </c>
      <c r="AP7" s="1019"/>
      <c r="AQ7" s="1019"/>
      <c r="AR7" s="1019"/>
      <c r="AS7" s="1019"/>
      <c r="AT7" s="1019"/>
      <c r="AU7" s="1020"/>
      <c r="AV7" s="1021">
        <v>2019</v>
      </c>
      <c r="AW7" s="1019"/>
      <c r="AX7" s="1019"/>
      <c r="AY7" s="1019"/>
      <c r="AZ7" s="1019"/>
      <c r="BA7" s="1019"/>
      <c r="BB7" s="1020"/>
      <c r="BC7" s="1005"/>
      <c r="BD7" s="101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18"/>
      <c r="B8" s="1026"/>
      <c r="C8" s="1026"/>
      <c r="D8" s="1026"/>
      <c r="E8" s="1018"/>
      <c r="F8" s="1018"/>
      <c r="G8" s="1015"/>
      <c r="H8" s="1015"/>
      <c r="I8" s="1032"/>
      <c r="J8" s="1015"/>
      <c r="K8" s="1015"/>
      <c r="L8" s="1015"/>
      <c r="M8" s="1015"/>
      <c r="N8" s="1009"/>
      <c r="O8" s="1015"/>
      <c r="P8" s="1018"/>
      <c r="Q8" s="1018"/>
      <c r="R8" s="1015"/>
      <c r="S8" s="1029"/>
      <c r="T8" s="1009"/>
      <c r="U8" s="1012"/>
      <c r="V8" s="1014"/>
      <c r="W8" s="1015"/>
      <c r="X8" s="1001"/>
      <c r="Y8" s="1015"/>
      <c r="Z8" s="100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6"/>
      <c r="BD8" s="101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1989</v>
      </c>
      <c r="ER8" s="835" t="s">
        <v>1990</v>
      </c>
      <c r="ES8" s="835" t="s">
        <v>1991</v>
      </c>
      <c r="ET8" s="837" t="s">
        <v>1992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1895</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1896</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99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99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99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99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99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99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99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99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99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1897</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1898</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1899</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1900</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1901</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1902</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1903</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1904</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1905</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1906</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1907</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3" t="s">
        <v>1766</v>
      </c>
      <c r="B1" s="1033"/>
      <c r="C1" s="1033"/>
      <c r="D1" s="1033"/>
      <c r="E1" s="1033"/>
      <c r="F1" s="1033"/>
      <c r="G1" s="1033"/>
      <c r="H1" s="1033"/>
      <c r="I1" s="1033"/>
      <c r="J1" s="1033"/>
      <c r="K1" s="1033"/>
      <c r="L1" s="1033"/>
      <c r="M1" s="1033"/>
      <c r="N1" s="1033"/>
      <c r="O1" s="1033"/>
      <c r="P1" s="1033"/>
    </row>
    <row r="2" spans="1:18" s="68" customFormat="1" ht="48" customHeight="1" x14ac:dyDescent="0.2">
      <c r="A2" s="67" t="s">
        <v>1767</v>
      </c>
      <c r="B2" s="1034" t="s">
        <v>1768</v>
      </c>
      <c r="C2" s="1035"/>
      <c r="D2" s="1035"/>
      <c r="E2" s="1035"/>
      <c r="F2" s="1035"/>
      <c r="G2" s="1035"/>
      <c r="H2" s="1036"/>
      <c r="I2" s="1034" t="s">
        <v>1769</v>
      </c>
      <c r="J2" s="1035"/>
      <c r="K2" s="1036"/>
      <c r="L2" s="1037" t="s">
        <v>1770</v>
      </c>
      <c r="M2" s="1037"/>
      <c r="N2" s="1037"/>
      <c r="O2" s="1037"/>
      <c r="P2" s="1038"/>
    </row>
    <row r="3" spans="1:18" ht="51" x14ac:dyDescent="0.2">
      <c r="A3" s="69" t="s">
        <v>1771</v>
      </c>
      <c r="B3" s="70" t="s">
        <v>1772</v>
      </c>
      <c r="C3" s="71" t="s">
        <v>1773</v>
      </c>
      <c r="D3" s="71" t="s">
        <v>1922</v>
      </c>
      <c r="E3" s="71" t="s">
        <v>1921</v>
      </c>
      <c r="F3" s="71" t="s">
        <v>1923</v>
      </c>
      <c r="G3" s="71" t="s">
        <v>1924</v>
      </c>
      <c r="H3" s="1039" t="s">
        <v>1694</v>
      </c>
      <c r="I3" s="70" t="s">
        <v>1774</v>
      </c>
      <c r="J3" s="71" t="s">
        <v>1775</v>
      </c>
      <c r="K3" s="1039"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39"/>
      <c r="I4" s="75" t="s">
        <v>1695</v>
      </c>
      <c r="J4" s="76" t="s">
        <v>1696</v>
      </c>
      <c r="K4" s="1039"/>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1987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C77BC606-0B02-4634-8494-F48D6A112A41}"/>
</file>

<file path=customXml/itemProps2.xml><?xml version="1.0" encoding="utf-8"?>
<ds:datastoreItem xmlns:ds="http://schemas.openxmlformats.org/officeDocument/2006/customXml" ds:itemID="{1F58569C-8C9D-4EAB-90B9-4C1F131BCCDA}"/>
</file>

<file path=customXml/itemProps3.xml><?xml version="1.0" encoding="utf-8"?>
<ds:datastoreItem xmlns:ds="http://schemas.openxmlformats.org/officeDocument/2006/customXml" ds:itemID="{811C87E6-2F73-4D95-A72E-5E6E75212B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2018-01-16T20:02:12Z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