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I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H175" i="6"/>
  <c r="I175" i="6"/>
  <c r="H175" i="6"/>
  <c r="G175" i="6"/>
  <c r="F175" i="6"/>
  <c r="E175" i="6"/>
  <c r="AX174" i="6"/>
  <c r="AW174" i="6"/>
  <c r="AV174" i="6"/>
  <c r="AU174" i="6"/>
  <c r="AT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AH165" i="6" s="1"/>
  <c r="I166" i="6"/>
  <c r="H166" i="6"/>
  <c r="G166" i="6"/>
  <c r="F166" i="6"/>
  <c r="E166" i="6"/>
  <c r="AX165" i="6"/>
  <c r="AW165" i="6"/>
  <c r="AV165" i="6"/>
  <c r="AU165" i="6"/>
  <c r="AT165" i="6"/>
  <c r="AR165" i="6"/>
  <c r="AQ165" i="6"/>
  <c r="AO165" i="6"/>
  <c r="AN165" i="6"/>
  <c r="AM165" i="6"/>
  <c r="AL165" i="6"/>
  <c r="AK165" i="6"/>
  <c r="AJ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P156" i="6" s="1"/>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P147" i="6" s="1"/>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P138" i="6" s="1"/>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P129" i="6" s="1"/>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P120" i="6" s="1"/>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I84" i="6" s="1"/>
  <c r="AS85" i="6"/>
  <c r="AP85" i="6"/>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S66" i="6" s="1"/>
  <c r="AP68" i="6"/>
  <c r="AI68" i="6"/>
  <c r="AS67" i="6"/>
  <c r="AP67" i="6"/>
  <c r="AP66" i="6" s="1"/>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AH48" i="6" s="1"/>
  <c r="H49" i="6"/>
  <c r="G49" i="6"/>
  <c r="F49" i="6"/>
  <c r="E49" i="6"/>
  <c r="AX48" i="6"/>
  <c r="AW48" i="6"/>
  <c r="AV48" i="6"/>
  <c r="AU48" i="6"/>
  <c r="AT48" i="6"/>
  <c r="AR48" i="6"/>
  <c r="AQ48" i="6"/>
  <c r="AP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57" i="6" l="1"/>
  <c r="AS57" i="6"/>
  <c r="AI75" i="6"/>
  <c r="AP93" i="6"/>
  <c r="AS93" i="6"/>
  <c r="AS102" i="6"/>
  <c r="AP174" i="6"/>
  <c r="AS174" i="6"/>
  <c r="AP30" i="6"/>
  <c r="AS48" i="6"/>
  <c r="AI66" i="6"/>
  <c r="AP84" i="6"/>
  <c r="AS84" i="6"/>
  <c r="AP165" i="6"/>
  <c r="AS165" i="6"/>
  <c r="AI57" i="6"/>
  <c r="AP75" i="6"/>
  <c r="AS75" i="6"/>
  <c r="AI93" i="6"/>
  <c r="AI102" i="6"/>
  <c r="AI174" i="6"/>
  <c r="AI183" i="6"/>
  <c r="AS183" i="6"/>
  <c r="AP111" i="6"/>
  <c r="AS111" i="6"/>
  <c r="AI120" i="6"/>
  <c r="AS120" i="6"/>
  <c r="AI129" i="6"/>
  <c r="AS129" i="6"/>
  <c r="AI138" i="6"/>
  <c r="AS138" i="6"/>
  <c r="AI147" i="6"/>
  <c r="AS147" i="6"/>
  <c r="AI156" i="6"/>
  <c r="AS156" i="6"/>
  <c r="AS21"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H99" i="5"/>
  <c r="AO99" i="5" s="1"/>
  <c r="AG99" i="5"/>
  <c r="AN99" i="5" s="1"/>
  <c r="AG69" i="5"/>
  <c r="AN69" i="5" s="1"/>
  <c r="AI69" i="5"/>
  <c r="AP69" i="5" s="1"/>
  <c r="AW69" i="5" s="1"/>
  <c r="AO139" i="5"/>
  <c r="AU139" i="5" s="1"/>
  <c r="AH186" i="5"/>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95" i="5" l="1"/>
  <c r="BC53" i="5"/>
  <c r="AN186" i="5"/>
  <c r="BC109" i="5"/>
  <c r="BC69" i="5"/>
  <c r="BC221" i="5"/>
  <c r="BC99" i="5"/>
  <c r="BC186"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28" i="5" l="1"/>
  <c r="BC182"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<sst xmlns="http://schemas.openxmlformats.org/spreadsheetml/2006/main" count="10512" uniqueCount="1943">
  <si>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</si>
  <si>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</si>
  <si>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</si>
  <si>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</si>
  <si>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</si>
  <si>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</si>
  <si>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</si>
  <si>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</si>
  <si>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</si>
  <si>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</si>
  <si>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</si>
  <si>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</si>
  <si>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</si>
  <si>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</si>
  <si>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</si>
  <si>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</si>
  <si>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</si>
  <si>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</si>
  <si>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</si>
  <si>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</si>
  <si>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</si>
  <si>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</si>
  <si>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</si>
  <si>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</si>
  <si>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</si>
  <si>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</si>
  <si>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</si>
  <si>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</si>
  <si>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</si>
  <si>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</si>
  <si>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</si>
  <si>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</si>
  <si>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</si>
  <si>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</si>
  <si>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</si>
  <si>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</si>
  <si>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</si>
  <si>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</si>
  <si>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</si>
  <si>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</si>
  <si>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</si>
  <si>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</si>
  <si>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</si>
  <si>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</si>
  <si>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</si>
  <si>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</si>
  <si>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</si>
  <si>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</si>
  <si>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</si>
  <si>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</si>
  <si>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</si>
  <si>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</si>
  <si>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</si>
  <si>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</si>
  <si>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</si>
  <si>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</si>
  <si>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</si>
  <si>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</si>
  <si>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</si>
  <si>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</si>
  <si>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</si>
  <si>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</si>
  <si>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</si>
  <si>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</si>
  <si>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</si>
  <si>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</si>
  <si>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</si>
  <si>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</si>
  <si>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</si>
  <si>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</si>
  <si>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</si>
  <si>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</si>
  <si>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</si>
  <si>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</si>
  <si>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</si>
  <si>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</si>
  <si>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</si>
  <si>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</si>
  <si>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</si>
  <si>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</si>
  <si>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</si>
  <si>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</si>
  <si>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</si>
  <si>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</si>
  <si>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</si>
  <si>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</si>
  <si>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</si>
  <si>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</si>
  <si>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</si>
  <si>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</si>
  <si>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</si>
  <si>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</si>
  <si>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</si>
  <si>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</si>
  <si>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</si>
  <si>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</si>
  <si>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</si>
  <si>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</si>
  <si>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</si>
  <si>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</si>
  <si>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</si>
  <si>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</si>
  <si>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</si>
  <si>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</si>
  <si>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</si>
  <si>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</si>
  <si>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</si>
  <si>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</si>
  <si>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</si>
  <si>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</si>
  <si>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</si>
  <si>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</si>
  <si>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</si>
  <si>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</si>
  <si>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</si>
  <si>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</si>
  <si>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</si>
  <si>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</si>
  <si>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</si>
  <si>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</si>
  <si>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</si>
  <si>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</si>
  <si>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</si>
  <si>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</si>
  <si>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</si>
  <si>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</si>
  <si>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</si>
  <si>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</si>
  <si>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</si>
  <si>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</si>
  <si>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</si>
  <si>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</si>
  <si>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</si>
  <si>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</si>
  <si>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</si>
  <si>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</si>
  <si>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</si>
  <si>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</si>
  <si>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</si>
  <si>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</si>
  <si>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</si>
  <si>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</si>
  <si>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</si>
  <si>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</si>
  <si>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</si>
  <si>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</si>
  <si>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</si>
  <si>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</si>
  <si>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</si>
  <si>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</si>
  <si>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</si>
  <si>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</si>
  <si>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</si>
  <si>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</si>
  <si>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</si>
  <si>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</si>
  <si>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</si>
  <si>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</si>
  <si>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</si>
  <si>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</si>
  <si>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</si>
  <si>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</si>
  <si>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</si>
  <si>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</si>
  <si>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</si>
  <si>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</si>
  <si>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</si>
  <si>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</si>
  <si>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</si>
  <si>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</si>
  <si>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</si>
  <si>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</si>
  <si>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</si>
  <si>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</si>
  <si>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</si>
  <si>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</si>
  <si>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</si>
  <si>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</si>
  <si>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</si>
  <si>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</si>
  <si>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</si>
  <si>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</si>
  <si>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</si>
  <si>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</si>
  <si>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</si>
  <si>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</si>
  <si>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</si>
  <si>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</si>
  <si>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</si>
  <si>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</si>
  <si>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</si>
  <si>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</si>
  <si>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</si>
  <si>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</si>
  <si>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</si>
  <si>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</si>
  <si>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</si>
  <si>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</si>
  <si>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</si>
  <si>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</si>
  <si>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</si>
  <si>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</si>
  <si>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</si>
  <si>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</si>
  <si>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</si>
  <si>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</si>
  <si>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</si>
  <si>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</si>
  <si>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</si>
  <si>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</si>
  <si>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</si>
  <si>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</si>
  <si>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</si>
  <si>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</si>
  <si>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</si>
  <si>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</si>
  <si>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</si>
  <si>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</si>
  <si>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</si>
  <si>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</si>
  <si>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</si>
  <si>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</si>
  <si>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</si>
  <si>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</si>
  <si>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</si>
  <si>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</si>
  <si>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</si>
  <si>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</si>
  <si>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</si>
  <si>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</si>
  <si>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</si>
  <si>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</si>
  <si>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</si>
  <si>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</si>
  <si>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</si>
  <si>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</si>
  <si>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</si>
  <si>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</si>
  <si>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</si>
  <si>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</si>
  <si>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</si>
  <si>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</si>
  <si>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</si>
  <si>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</si>
  <si>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</si>
  <si>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</si>
  <si>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</si>
  <si>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</si>
  <si>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</si>
  <si>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</si>
  <si>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</si>
  <si>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</si>
  <si>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</si>
  <si>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</si>
  <si>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</si>
  <si>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</si>
  <si>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</si>
  <si>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</si>
  <si>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</si>
  <si>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</si>
  <si>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</si>
  <si>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</si>
  <si>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</si>
  <si>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</si>
  <si>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</si>
  <si>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</si>
  <si>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</si>
  <si>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</si>
  <si>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</si>
  <si>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</si>
  <si>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</si>
  <si>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</si>
  <si>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</si>
  <si>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</si>
  <si>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</si>
  <si>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</si>
  <si>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</si>
  <si>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</si>
  <si>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</si>
  <si>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</si>
  <si>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</si>
  <si>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</si>
  <si>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</si>
  <si>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</si>
  <si>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</si>
  <si>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</si>
  <si>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</si>
  <si>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</si>
  <si>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</si>
  <si>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</si>
  <si>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</si>
  <si>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</si>
  <si>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</si>
  <si>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</si>
  <si>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</si>
  <si>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</si>
  <si>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</si>
  <si>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</si>
  <si>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</si>
  <si>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</si>
  <si>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</si>
  <si>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</si>
  <si>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</si>
  <si>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</si>
  <si>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</si>
  <si>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</si>
  <si>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</si>
  <si>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</si>
  <si>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</si>
  <si>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</si>
  <si>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</si>
  <si>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</si>
  <si>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</si>
  <si>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</si>
  <si>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</si>
  <si>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</si>
  <si>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</si>
  <si>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</si>
  <si>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</si>
  <si>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</si>
  <si>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</si>
  <si>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</si>
  <si>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</si>
  <si>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</si>
  <si>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</si>
  <si>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</si>
  <si>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</si>
  <si>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</si>
  <si>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</si>
  <si>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</si>
  <si>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</si>
  <si>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</si>
  <si>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</si>
  <si>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</si>
  <si>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</si>
  <si>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</si>
  <si>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</si>
  <si>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</si>
  <si>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</si>
  <si>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</si>
  <si>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</si>
  <si>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</si>
  <si>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</si>
  <si>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</si>
  <si>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</si>
  <si>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</si>
  <si>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</si>
  <si>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</si>
  <si>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</si>
  <si>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</si>
  <si>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</si>
  <si>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</si>
  <si>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</si>
  <si>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</si>
  <si>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</si>
  <si>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</si>
  <si>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</si>
  <si>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</si>
  <si>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</si>
  <si>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</si>
  <si>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</si>
  <si>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</si>
  <si>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</si>
  <si>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</si>
  <si>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</si>
  <si>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</si>
  <si>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</si>
  <si>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</si>
  <si>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</si>
  <si>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</si>
  <si>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</si>
  <si>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</si>
  <si>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</si>
  <si>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</si>
  <si>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</si>
  <si>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</si>
  <si>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</si>
  <si>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</si>
  <si>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</si>
  <si>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</si>
  <si>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</si>
  <si>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</si>
  <si>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</si>
  <si>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</si>
  <si>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</si>
  <si>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</si>
  <si>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</si>
  <si>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</si>
  <si>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</si>
  <si>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</si>
  <si>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</si>
  <si>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</si>
  <si>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</si>
  <si>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</si>
  <si>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</si>
  <si>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</si>
  <si>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</si>
  <si>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</si>
  <si>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</si>
  <si>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</si>
  <si>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</si>
  <si>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</si>
  <si>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</si>
  <si>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</si>
  <si>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</si>
  <si>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</si>
  <si>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</si>
  <si>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</si>
  <si>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</si>
  <si>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</si>
  <si>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</si>
  <si>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</si>
  <si>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</si>
  <si>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</si>
  <si>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</si>
  <si>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</si>
  <si>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</si>
  <si>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</si>
  <si>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</si>
  <si>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</si>
  <si>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</si>
  <si>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</si>
  <si>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</si>
  <si>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</si>
  <si>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</si>
  <si>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</si>
  <si>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</si>
  <si>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</si>
  <si>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</si>
  <si>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</si>
  <si>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</si>
  <si>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</si>
  <si>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</si>
  <si>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</si>
  <si>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</si>
  <si>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</si>
  <si>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</si>
  <si>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</si>
  <si>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</si>
  <si>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</si>
  <si>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</si>
  <si>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</si>
  <si>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</si>
  <si>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</si>
  <si>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</si>
  <si>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</si>
  <si>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</si>
  <si>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</si>
  <si>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</si>
  <si>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</si>
  <si>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</si>
  <si>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</si>
  <si>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</si>
  <si>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</si>
  <si>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</si>
  <si>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</si>
  <si>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</si>
  <si>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</si>
  <si>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</si>
  <si>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</si>
  <si>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</si>
  <si>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</si>
  <si>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</si>
  <si>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</si>
  <si>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</si>
  <si>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</si>
  <si>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</si>
  <si>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</si>
  <si>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</si>
  <si>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</si>
  <si>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</si>
  <si>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</si>
  <si>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</si>
  <si>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</si>
  <si>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</si>
  <si>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</si>
  <si>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</si>
  <si>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</si>
  <si>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</si>
  <si>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</si>
  <si>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</si>
  <si>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</si>
  <si>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</si>
  <si>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</si>
  <si>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</si>
  <si>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</si>
  <si>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</si>
  <si>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</si>
  <si>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</si>
  <si>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</si>
  <si>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</si>
  <si>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</si>
  <si>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</si>
  <si>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</si>
  <si>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</si>
  <si>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</si>
  <si>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</si>
  <si>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</si>
  <si>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</si>
  <si>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</si>
  <si>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</si>
  <si>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</si>
  <si>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</si>
  <si>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</si>
  <si>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</si>
  <si>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</si>
  <si>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</si>
  <si>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</si>
  <si>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</si>
  <si>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</si>
  <si>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</si>
  <si>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</si>
  <si>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</si>
  <si>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</si>
  <si>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</si>
  <si>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</si>
  <si>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</si>
  <si>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</si>
  <si>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</si>
  <si>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</si>
  <si>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</si>
  <si>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</si>
  <si>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</si>
  <si>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</si>
  <si>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</si>
  <si>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</si>
  <si>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</si>
  <si>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</si>
  <si>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</si>
  <si>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</si>
  <si>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</si>
  <si>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</si>
  <si>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</si>
  <si>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</si>
  <si>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</si>
  <si>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</si>
  <si>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</si>
  <si>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</si>
  <si>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</si>
  <si>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</si>
  <si>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</si>
  <si>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</si>
  <si>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</si>
  <si>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</si>
  <si>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</si>
  <si>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</si>
  <si>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</si>
  <si>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</si>
  <si>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</si>
  <si>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</si>
  <si>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</si>
  <si>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</si>
  <si>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</si>
  <si>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</si>
  <si>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</si>
  <si>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</si>
  <si>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</si>
  <si>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</si>
  <si>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</si>
  <si>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</si>
  <si>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</si>
  <si>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</si>
  <si>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</si>
  <si>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</si>
  <si>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</si>
  <si>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</si>
  <si>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</si>
  <si>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</si>
  <si>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</si>
  <si>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</si>
  <si>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</si>
  <si>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</si>
  <si>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</si>
  <si>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</si>
  <si>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</si>
  <si>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</si>
  <si>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</si>
  <si>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</si>
  <si>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</si>
  <si>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</si>
  <si>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</si>
  <si>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</si>
  <si>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</si>
  <si>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</si>
  <si>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</si>
  <si>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</si>
  <si>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</si>
  <si>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</si>
  <si>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</si>
  <si>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</si>
  <si>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</si>
  <si>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</si>
  <si>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</si>
  <si>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</si>
  <si>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</si>
  <si>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</si>
  <si>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</si>
  <si>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</si>
  <si>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</si>
  <si>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</si>
  <si>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</si>
  <si>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</si>
  <si>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</si>
  <si>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</si>
  <si>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</si>
  <si>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</si>
  <si>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</si>
  <si>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</si>
  <si>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</si>
  <si>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</si>
  <si>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</si>
  <si>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</si>
  <si>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</si>
  <si>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</si>
  <si>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</si>
  <si>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</si>
  <si>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</si>
  <si>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</si>
  <si>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</si>
  <si>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</si>
  <si>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</si>
  <si>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</si>
  <si>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</si>
  <si>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</si>
  <si>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</si>
  <si>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</si>
  <si>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</si>
  <si>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</si>
  <si>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</si>
  <si>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</si>
  <si>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</si>
  <si>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</si>
  <si>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</si>
  <si>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</si>
  <si>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</si>
  <si>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</si>
  <si>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</si>
  <si>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</si>
  <si>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</si>
  <si>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</si>
  <si>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</si>
  <si>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</si>
  <si>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</si>
  <si>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</si>
  <si>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</si>
  <si>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</si>
  <si>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</si>
  <si>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</si>
  <si>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</si>
  <si>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</si>
  <si>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</si>
  <si>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</si>
  <si>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</si>
  <si>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</si>
  <si>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</si>
  <si>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</si>
  <si>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</si>
  <si>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</si>
  <si>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</si>
  <si>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</si>
  <si>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</si>
  <si>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</si>
  <si>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</si>
  <si>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</si>
  <si>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</si>
  <si>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</si>
  <si>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</si>
  <si>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</si>
  <si>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</si>
  <si>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</si>
  <si>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</si>
  <si>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</si>
  <si>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</si>
  <si>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</si>
  <si>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</si>
  <si>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</si>
  <si>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</si>
  <si>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</si>
  <si>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</si>
  <si>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</si>
  <si>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</si>
  <si>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</si>
  <si>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</si>
  <si>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</si>
  <si>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</si>
  <si>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</si>
  <si>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</si>
  <si>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</si>
  <si>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</si>
  <si>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</si>
  <si>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</si>
  <si>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</si>
  <si>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</si>
  <si>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</si>
  <si>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</si>
  <si>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</si>
  <si>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</si>
  <si>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</si>
  <si>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</si>
  <si>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</si>
  <si>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</si>
  <si>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</si>
  <si>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</si>
  <si>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</si>
  <si>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</si>
  <si>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</si>
  <si>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</si>
  <si>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</si>
  <si>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</si>
  <si>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</si>
  <si>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</si>
  <si>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</si>
  <si>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</si>
  <si>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</si>
  <si>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</si>
  <si>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</si>
  <si>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</si>
  <si>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</si>
  <si>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</si>
  <si>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</si>
  <si>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</si>
  <si>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</si>
  <si>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</si>
  <si>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</si>
  <si>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</si>
  <si>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</si>
  <si>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</si>
  <si>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</si>
  <si>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</si>
  <si>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</si>
  <si>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</si>
  <si>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</si>
  <si>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</si>
  <si>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</si>
  <si>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</si>
  <si>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</si>
  <si>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</si>
  <si>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</si>
  <si>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</si>
  <si>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</si>
  <si>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</si>
  <si>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</si>
  <si>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</si>
  <si>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</si>
  <si>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</si>
  <si>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</si>
  <si>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</si>
  <si>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</si>
  <si>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</si>
  <si>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</si>
  <si>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</si>
  <si>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</si>
  <si>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</si>
  <si>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</si>
  <si>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</si>
  <si>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</si>
  <si>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</si>
  <si>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</si>
  <si>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</si>
  <si>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</si>
  <si>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</si>
  <si>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</si>
  <si>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</si>
  <si>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</si>
  <si>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</si>
  <si>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</si>
  <si>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</si>
  <si>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</si>
  <si>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</si>
  <si>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</si>
  <si>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</si>
  <si>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</si>
  <si>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</si>
  <si>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</si>
  <si>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</si>
  <si>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</si>
  <si>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</si>
  <si>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</si>
  <si>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</si>
  <si>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</si>
  <si>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</si>
  <si>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</si>
  <si>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</si>
  <si>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</si>
  <si>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</si>
  <si>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</si>
  <si>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</si>
  <si>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</si>
  <si>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</si>
  <si>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</si>
  <si>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</si>
  <si>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</si>
  <si>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</si>
  <si>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</si>
  <si>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</si>
  <si>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</si>
  <si>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</si>
  <si>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</si>
  <si>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</si>
  <si>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</si>
  <si>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</si>
  <si>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</si>
  <si>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</si>
  <si>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</si>
  <si>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</si>
  <si>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</si>
  <si>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</si>
  <si>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</si>
  <si>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</si>
  <si>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</si>
  <si>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</si>
  <si>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</si>
  <si>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</si>
  <si>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</si>
  <si>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</si>
  <si>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</si>
  <si>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</si>
  <si>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</si>
  <si>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</si>
  <si>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</si>
  <si>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</si>
  <si>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</si>
  <si>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</si>
  <si>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</si>
  <si>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</si>
  <si>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</si>
  <si>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</si>
  <si>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</si>
  <si>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</si>
  <si>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</si>
  <si>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</si>
  <si>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</si>
  <si>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</si>
  <si>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</si>
  <si>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</si>
  <si>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</si>
  <si>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</si>
  <si>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</si>
  <si>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</si>
  <si>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</si>
  <si>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</si>
  <si>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</si>
  <si>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</si>
  <si>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</si>
  <si>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</si>
  <si>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</si>
  <si>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</si>
  <si>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</si>
  <si>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</si>
  <si>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</si>
  <si>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</si>
  <si>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</si>
  <si>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</si>
  <si>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</si>
  <si>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</si>
  <si>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</si>
  <si>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</si>
  <si>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</si>
  <si>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</si>
  <si>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</si>
  <si>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</si>
  <si>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</si>
  <si>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</si>
  <si>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</si>
  <si>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</si>
  <si>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</si>
  <si>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</si>
  <si>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</si>
  <si>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</si>
  <si>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</si>
  <si>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</si>
  <si>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</si>
  <si>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</si>
  <si>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</si>
  <si>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</si>
  <si>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</si>
  <si>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</si>
  <si>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</si>
  <si>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</si>
  <si>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</si>
  <si>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</si>
  <si>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</si>
  <si>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</si>
  <si>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</si>
  <si>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</si>
  <si>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</si>
  <si>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</si>
  <si>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</si>
  <si>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</si>
  <si>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</si>
  <si>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</si>
  <si>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</si>
  <si>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</si>
  <si>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</si>
  <si>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</si>
  <si>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</si>
  <si>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</si>
  <si>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</si>
  <si>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</si>
  <si>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</si>
  <si>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</si>
  <si>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</si>
  <si>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</si>
  <si>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</si>
  <si>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</si>
  <si>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</si>
  <si>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</si>
  <si>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</si>
  <si>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</si>
  <si>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</si>
  <si>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</si>
  <si>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</si>
  <si>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</si>
  <si>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</si>
  <si>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</si>
  <si>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</si>
  <si>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</si>
  <si>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</si>
  <si>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</si>
  <si>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</si>
  <si>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</si>
  <si>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</si>
  <si>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</si>
  <si>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</si>
  <si>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</si>
  <si>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</si>
  <si>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</si>
  <si>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</si>
  <si>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</si>
  <si>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</si>
  <si>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</si>
  <si>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</si>
  <si>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</si>
  <si>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</si>
  <si>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</si>
  <si>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</si>
  <si>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</si>
  <si>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</si>
  <si>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</si>
  <si>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</si>
  <si>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</si>
  <si>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</si>
  <si>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</si>
  <si>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</si>
  <si>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</si>
  <si>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</si>
  <si>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</si>
  <si>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</si>
  <si>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</si>
  <si>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</si>
  <si>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</si>
  <si>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</si>
  <si>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</si>
  <si>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</si>
  <si>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</si>
  <si>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</si>
  <si>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</si>
  <si>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</si>
  <si>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</si>
  <si>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</si>
  <si>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</si>
  <si>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</si>
  <si>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</si>
  <si>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</si>
  <si>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</si>
  <si>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</si>
  <si>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</si>
  <si>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</si>
  <si>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</si>
  <si>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</si>
  <si>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</si>
  <si>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</si>
  <si>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</si>
  <si>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</si>
  <si>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</si>
  <si>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</si>
  <si>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</si>
  <si>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</si>
  <si>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</si>
  <si>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</si>
  <si>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</si>
  <si>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</si>
  <si>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</si>
  <si>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</si>
  <si>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</si>
  <si>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</si>
  <si>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</si>
  <si>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</si>
  <si>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</si>
  <si>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</si>
  <si>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</si>
  <si>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</si>
  <si>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</si>
  <si>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</si>
  <si>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</si>
  <si>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</si>
  <si>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</si>
  <si>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</si>
  <si>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</si>
  <si>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</si>
  <si>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</si>
  <si>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</si>
  <si>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</si>
  <si>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</si>
  <si>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</si>
  <si>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</si>
  <si>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</si>
  <si>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</si>
  <si>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</si>
  <si>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</si>
  <si>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</si>
  <si>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</si>
  <si>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</si>
  <si>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</si>
  <si>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</si>
  <si>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</si>
  <si>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</si>
  <si>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</si>
  <si>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</si>
  <si>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</si>
  <si>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</si>
  <si>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</si>
  <si>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</si>
  <si>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</si>
  <si>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</si>
  <si>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</si>
  <si>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</si>
  <si>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</si>
  <si>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</si>
  <si>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</si>
  <si>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</si>
  <si>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</si>
  <si>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</si>
  <si>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</si>
  <si>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</si>
  <si>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</si>
  <si>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</si>
  <si>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</si>
  <si>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</si>
  <si>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</si>
  <si>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</si>
  <si>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</si>
  <si>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</si>
  <si>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</si>
  <si>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</si>
  <si>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</si>
  <si>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</si>
  <si>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</si>
  <si>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</si>
  <si>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</si>
  <si>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</si>
  <si>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</si>
  <si>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</si>
  <si>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</si>
  <si>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</si>
  <si>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</si>
  <si>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</si>
  <si>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</si>
  <si>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</si>
  <si>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</si>
  <si>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</si>
  <si>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</si>
  <si>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</si>
  <si>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</si>
  <si>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</si>
  <si>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</si>
  <si>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</si>
  <si>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</si>
  <si>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</si>
  <si>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</si>
  <si>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</si>
  <si>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</si>
  <si>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</si>
  <si>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</si>
  <si>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</si>
  <si>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</si>
  <si>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</si>
  <si>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</si>
  <si>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</si>
  <si>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</si>
  <si>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</si>
  <si>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</si>
  <si>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</si>
  <si>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</si>
  <si>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</si>
  <si>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</si>
  <si>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</si>
  <si>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</si>
  <si>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</si>
  <si>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</si>
  <si>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</si>
  <si>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</si>
  <si>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</si>
  <si>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</si>
  <si>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</si>
  <si>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</si>
  <si>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</si>
  <si>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</si>
  <si>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</si>
  <si>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</si>
  <si>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</si>
  <si>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</si>
  <si>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</si>
  <si>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</si>
  <si>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</si>
  <si>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</si>
  <si>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</si>
  <si>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</si>
  <si>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</si>
  <si>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</si>
  <si>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</si>
  <si>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</si>
  <si>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</si>
  <si>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</si>
  <si>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</si>
  <si>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</si>
  <si>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</si>
  <si>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</si>
  <si>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</si>
  <si>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</si>
  <si>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</si>
  <si>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</si>
  <si>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</si>
  <si>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</si>
  <si>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</si>
  <si>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</si>
  <si>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</si>
  <si>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</si>
  <si>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</si>
  <si>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</si>
  <si>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</si>
  <si>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</si>
  <si>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</si>
  <si>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</si>
  <si>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</si>
  <si>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</si>
  <si>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</si>
  <si>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</si>
  <si>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</si>
  <si>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</si>
  <si>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</si>
  <si>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</si>
  <si>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</si>
  <si>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</si>
  <si>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</si>
  <si>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</si>
  <si>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</si>
  <si>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</si>
  <si>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</si>
  <si>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</si>
  <si>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</si>
  <si>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</si>
  <si>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</si>
  <si>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</si>
  <si>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</si>
  <si>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</si>
  <si>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</si>
  <si>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</si>
  <si>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</si>
  <si>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</si>
  <si>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</si>
  <si>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</si>
  <si>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</si>
  <si>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</si>
  <si>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</si>
  <si>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</si>
  <si>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</si>
  <si>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</si>
  <si>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</si>
  <si>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</si>
  <si>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</si>
  <si>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</si>
  <si>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</si>
  <si>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</si>
  <si>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</si>
  <si>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</si>
  <si>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</si>
  <si>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</si>
  <si>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</si>
  <si>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</si>
  <si>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</si>
  <si>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</si>
  <si>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</si>
  <si>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</si>
  <si>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</si>
  <si>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</si>
  <si>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</si>
  <si>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</si>
  <si>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</si>
  <si>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</si>
  <si>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</si>
  <si>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</si>
  <si>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</si>
  <si>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</si>
  <si>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</si>
  <si>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</si>
  <si>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</si>
  <si>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</si>
  <si>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</si>
  <si>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</si>
  <si>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</si>
  <si>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</si>
  <si>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</si>
  <si>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</si>
  <si>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</si>
  <si>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</si>
  <si>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</si>
  <si>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</si>
  <si>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</si>
  <si>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</si>
  <si>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</si>
  <si>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</si>
  <si>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</si>
  <si>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</si>
  <si>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</si>
  <si>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</si>
  <si>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</si>
  <si>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</si>
  <si>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</si>
  <si>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</si>
  <si>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</si>
  <si>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</si>
  <si>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</si>
  <si>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</si>
  <si>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</si>
  <si>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</si>
  <si>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</si>
  <si>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</si>
  <si>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</si>
  <si>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</si>
  <si>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</si>
  <si>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</si>
  <si>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</si>
  <si>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</si>
  <si>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</si>
  <si>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</si>
  <si>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</si>
  <si>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</si>
  <si>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</si>
  <si>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</si>
  <si>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</si>
  <si>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</si>
  <si>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</si>
  <si>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</si>
  <si>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</si>
  <si>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</si>
  <si>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</si>
  <si>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</si>
  <si>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</si>
  <si>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</si>
  <si>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</si>
  <si>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</si>
  <si>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</si>
  <si>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</si>
  <si>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</si>
  <si>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</si>
  <si>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</si>
  <si>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</si>
  <si>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</si>
  <si>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</si>
  <si>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</si>
  <si>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</si>
  <si>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</si>
  <si>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</si>
  <si>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</si>
  <si>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</si>
  <si>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</si>
  <si>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</si>
  <si>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</si>
  <si>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</si>
  <si>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</si>
  <si>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</si>
  <si>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</si>
  <si>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</si>
  <si>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</si>
  <si>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</si>
  <si>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</si>
  <si>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</si>
  <si>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</si>
  <si>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</si>
  <si>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</si>
  <si>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</si>
  <si>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</si>
  <si>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</si>
  <si>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</si>
  <si>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</si>
  <si>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</si>
  <si>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</si>
  <si>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</si>
  <si>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</si>
  <si>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</si>
  <si>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</si>
  <si>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</si>
  <si>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</si>
  <si>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</si>
  <si>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</si>
  <si>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</si>
  <si>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</si>
  <si>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</si>
  <si>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</si>
  <si>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</si>
  <si>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</si>
  <si>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</si>
  <si>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</si>
  <si>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</si>
  <si>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</si>
  <si>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</si>
  <si>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</si>
  <si>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</si>
  <si>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</si>
  <si>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</si>
  <si>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</si>
  <si>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</si>
  <si>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</si>
  <si>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</si>
  <si>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</si>
  <si>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</si>
  <si>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</si>
  <si>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</si>
  <si>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</si>
  <si>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</si>
  <si>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</si>
  <si>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</si>
  <si>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</si>
  <si>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</si>
  <si>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</si>
  <si>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</si>
  <si>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</si>
  <si>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</si>
  <si>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</si>
  <si>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</si>
  <si>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</si>
  <si>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</si>
  <si>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</si>
  <si>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</si>
  <si>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</si>
  <si>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</si>
  <si>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</si>
  <si>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</si>
  <si>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</si>
  <si>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</si>
  <si>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</si>
  <si>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</si>
  <si>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</si>
  <si>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</si>
  <si>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</si>
  <si>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</si>
  <si>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</si>
  <si>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</si>
  <si>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</si>
  <si>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</si>
  <si>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</si>
  <si>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</si>
  <si>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</si>
  <si>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</si>
  <si>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</si>
  <si>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</si>
  <si>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</si>
  <si>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</si>
  <si>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</si>
  <si>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</si>
  <si>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</si>
  <si>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</si>
  <si>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</si>
  <si>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</si>
  <si>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</si>
  <si>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</si>
  <si>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</si>
  <si>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</si>
  <si>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</si>
  <si>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</si>
  <si>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</si>
  <si>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</si>
  <si>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</si>
  <si>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</si>
  <si>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</si>
  <si>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</si>
  <si>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</si>
  <si>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</si>
  <si>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</si>
  <si>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</si>
  <si>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</si>
  <si>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</si>
  <si>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</si>
  <si>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</si>
  <si>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</si>
  <si>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</si>
  <si>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</si>
  <si>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</si>
  <si>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</si>
  <si>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</si>
  <si>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</si>
  <si>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</si>
  <si>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</si>
  <si>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</si>
  <si>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</si>
  <si>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</si>
  <si>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</si>
  <si>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</si>
  <si>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</si>
  <si>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</si>
  <si>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</si>
  <si>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</si>
  <si>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</si>
  <si>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</si>
  <si>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</si>
  <si>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</si>
  <si>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</si>
  <si>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</si>
  <si>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</si>
  <si>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</si>
  <si>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</si>
  <si>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</si>
  <si>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</si>
  <si>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</si>
  <si>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</si>
  <si>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</si>
  <si>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</si>
  <si>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</si>
  <si>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</si>
  <si>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</si>
  <si>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</si>
  <si>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</si>
  <si>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</si>
  <si>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</si>
  <si>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</si>
  <si>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</si>
  <si>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</si>
  <si>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</si>
  <si>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</si>
  <si>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</si>
  <si>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</si>
  <si>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</si>
  <si>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</si>
  <si>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</si>
  <si>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</si>
  <si>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</si>
  <si>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</si>
  <si>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</si>
  <si>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</si>
  <si>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</si>
  <si>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</si>
  <si>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</si>
  <si>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</si>
  <si>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</si>
  <si>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</si>
  <si>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</si>
  <si>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</si>
  <si>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</si>
  <si>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</si>
  <si>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</si>
  <si>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</si>
  <si>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</si>
  <si>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</si>
  <si>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</si>
  <si>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</si>
  <si>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</si>
  <si>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</si>
  <si>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</si>
  <si>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</si>
  <si>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</si>
  <si>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</si>
  <si>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</si>
  <si>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</si>
  <si>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</si>
  <si>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</si>
  <si>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</si>
  <si>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</si>
  <si>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</si>
  <si>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</si>
  <si>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</si>
  <si>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</si>
  <si>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</si>
  <si>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</si>
  <si>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</si>
  <si>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</si>
  <si>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</si>
  <si>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</si>
  <si>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</si>
  <si>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</si>
  <si>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</si>
  <si>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</si>
  <si>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</si>
  <si>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</si>
  <si>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</si>
  <si>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</si>
  <si>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</si>
  <si>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</si>
  <si>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</si>
  <si>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</si>
  <si>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</si>
  <si>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</si>
  <si>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</si>
  <si>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</si>
  <si>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</si>
  <si>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</si>
  <si>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</si>
  <si>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</si>
  <si>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</si>
  <si>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</si>
  <si>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</si>
  <si>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</si>
  <si>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</si>
  <si>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</si>
  <si>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</si>
  <si>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</si>
  <si>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</si>
  <si>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</si>
  <si>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</si>
  <si>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</si>
  <si>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</si>
  <si>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</si>
  <si>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</si>
  <si>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</si>
  <si>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</si>
  <si>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</si>
  <si>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</si>
  <si>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</si>
  <si>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</si>
  <si>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</si>
  <si>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</si>
  <si>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</si>
  <si>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</si>
  <si>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</si>
  <si>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</si>
  <si>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</si>
  <si>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</si>
  <si>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</si>
  <si>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</si>
  <si>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</si>
  <si>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</si>
  <si>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</si>
  <si>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</si>
  <si>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</si>
  <si>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</si>
  <si>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</si>
  <si>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</si>
  <si>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</si>
  <si>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</si>
  <si>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</si>
  <si>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</si>
  <si>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</si>
  <si>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</si>
  <si>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</si>
  <si>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</si>
  <si>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</si>
  <si>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</si>
  <si>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</si>
  <si>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</si>
  <si>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</si>
  <si>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</si>
  <si>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</si>
  <si>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</si>
  <si>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</si>
  <si>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</si>
  <si>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</si>
  <si>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</si>
  <si>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</si>
  <si>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</si>
  <si>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</si>
  <si>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</si>
  <si>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</si>
  <si>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</si>
  <si>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</si>
  <si>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</si>
  <si>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</si>
  <si>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</si>
  <si>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</si>
  <si>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</si>
  <si>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</si>
  <si>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</si>
  <si>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</si>
  <si>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</si>
  <si>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</si>
  <si>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</si>
  <si>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</si>
  <si>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</si>
  <si>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</si>
  <si>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</si>
  <si>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</si>
  <si>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</si>
  <si>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</si>
  <si>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</si>
  <si>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</si>
  <si>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</si>
  <si>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</si>
  <si>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</si>
  <si>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</si>
  <si>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</si>
  <si>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</si>
  <si>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</si>
  <si>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</si>
  <si>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</si>
  <si>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</si>
  <si>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</si>
  <si>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</si>
  <si>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</si>
  <si>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</si>
  <si>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</si>
  <si>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</si>
  <si>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</si>
  <si>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</si>
  <si>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</si>
  <si>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</si>
  <si>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</si>
  <si>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</si>
  <si>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</si>
  <si>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</si>
  <si>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</si>
  <si>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</si>
  <si>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</si>
  <si>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</si>
  <si>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</si>
  <si>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</si>
  <si>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</si>
  <si>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</si>
  <si>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</si>
  <si>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</si>
  <si>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</si>
  <si>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</si>
  <si>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</si>
  <si>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</si>
  <si>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</si>
  <si>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</si>
  <si>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</si>
  <si>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</si>
  <si>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</si>
  <si>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</si>
  <si>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</si>
  <si>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</si>
  <si>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</si>
  <si>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</si>
  <si>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</si>
  <si>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</si>
  <si>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</si>
  <si>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</si>
  <si>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</si>
  <si>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</si>
  <si>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</si>
  <si>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</si>
  <si>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</si>
  <si>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</si>
  <si>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</si>
  <si>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</si>
  <si>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</si>
  <si>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</si>
  <si>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</si>
  <si>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</si>
  <si>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</si>
  <si>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</si>
  <si>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</si>
  <si>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</si>
  <si>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</si>
  <si>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</si>
  <si>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</si>
  <si>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</si>
  <si>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</si>
  <si>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</si>
  <si>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</si>
  <si>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</si>
  <si>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</si>
  <si>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</si>
  <si>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</si>
  <si>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</si>
  <si>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</si>
  <si>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</si>
  <si>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</si>
  <si>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</si>
  <si>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</si>
  <si>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</si>
  <si>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</si>
  <si>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</si>
  <si>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</si>
  <si>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</si>
  <si>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</si>
  <si>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</si>
  <si>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</si>
  <si>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</si>
  <si>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</si>
  <si>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</si>
  <si>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</si>
  <si>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</si>
  <si>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</si>
  <si>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</si>
  <si>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</si>
  <si>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</si>
  <si>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</si>
  <si>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</si>
  <si>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</si>
  <si>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</si>
  <si>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</si>
  <si>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</si>
  <si>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</si>
  <si>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</si>
  <si>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</si>
  <si>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</si>
  <si>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</si>
  <si>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</si>
  <si>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</si>
  <si>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</si>
  <si>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</si>
  <si>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</si>
  <si>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</si>
  <si>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</si>
  <si>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</si>
  <si>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</si>
  <si>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</si>
  <si>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</si>
  <si>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</si>
  <si>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</si>
  <si>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</si>
  <si>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</si>
  <si>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</si>
  <si>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</si>
  <si>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</si>
  <si>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</si>
  <si>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</si>
  <si>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</si>
  <si>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</si>
  <si>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</si>
  <si>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</si>
  <si>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</si>
  <si>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</si>
  <si>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</si>
  <si>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</si>
  <si>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</si>
  <si>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</si>
  <si>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</si>
  <si>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</si>
  <si>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</si>
  <si>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</si>
  <si>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</si>
  <si>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</si>
  <si>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</si>
  <si>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</si>
  <si>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</si>
  <si>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</si>
  <si>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</si>
  <si>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</si>
  <si>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</si>
  <si>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</si>
  <si>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</si>
  <si>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</si>
  <si>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</si>
  <si>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</si>
  <si>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</si>
  <si>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</si>
  <si>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</si>
  <si>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</si>
  <si>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</si>
  <si>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</si>
  <si>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</si>
  <si>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</si>
  <si>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</si>
  <si>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</si>
  <si>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</si>
  <si>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</si>
  <si>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</si>
  <si>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</si>
  <si>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</si>
  <si>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</si>
  <si>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</si>
  <si>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</si>
  <si>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</si>
  <si>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</si>
  <si>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</si>
  <si>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</si>
  <si>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</si>
  <si>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</si>
  <si>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</si>
  <si>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</si>
  <si>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</si>
  <si>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</si>
  <si>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</si>
  <si>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</si>
  <si>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</si>
  <si>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</si>
  <si>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</si>
  <si>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</si>
  <si>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</si>
  <si>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</si>
  <si>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</si>
  <si>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</si>
  <si>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</si>
  <si>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</si>
  <si>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</si>
  <si>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</si>
  <si>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</si>
  <si>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</si>
  <si>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</si>
  <si>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</si>
  <si>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</si>
  <si>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</si>
  <si>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</si>
  <si>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</si>
  <si>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</si>
  <si>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</si>
  <si>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</si>
  <si>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</si>
  <si>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</si>
  <si>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</si>
  <si>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</si>
  <si>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</si>
  <si>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</si>
  <si>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</si>
  <si>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</si>
  <si>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</si>
  <si>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</si>
  <si>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</si>
  <si>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</si>
  <si>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</si>
  <si>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</si>
  <si>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</si>
  <si>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</si>
  <si>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</si>
  <si>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</si>
  <si>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</si>
  <si>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</si>
  <si>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</si>
  <si>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</si>
  <si>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</si>
  <si>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</si>
  <si>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</si>
  <si>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</si>
  <si>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</si>
  <si>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</si>
  <si>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</si>
  <si>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</si>
  <si>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</si>
  <si>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</si>
  <si>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</si>
  <si>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</si>
  <si>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</si>
  <si>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</si>
  <si>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</si>
  <si>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</si>
  <si>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</si>
  <si>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</si>
  <si>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</si>
  <si>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</si>
  <si>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</si>
  <si>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</si>
  <si>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</si>
  <si>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</si>
  <si>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</si>
  <si>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</si>
  <si>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</si>
  <si>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</si>
  <si>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</si>
  <si>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</si>
  <si>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</si>
  <si>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</si>
  <si>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</si>
  <si>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</si>
  <si>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</si>
  <si>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</si>
  <si>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</si>
  <si>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</si>
  <si>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</si>
  <si>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</si>
  <si>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</si>
  <si>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</si>
  <si>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</si>
  <si>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</si>
  <si>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</si>
  <si>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</si>
  <si>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</si>
  <si>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</si>
  <si>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</si>
  <si>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</si>
  <si>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</si>
  <si>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</si>
  <si>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</si>
  <si>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</si>
  <si>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</si>
  <si>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</si>
  <si>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</si>
  <si>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</si>
  <si>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</si>
  <si>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</si>
  <si>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</si>
  <si>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</si>
  <si>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</si>
  <si>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</si>
  <si>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</si>
  <si>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</si>
  <si>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</si>
  <si>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</si>
  <si>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</si>
  <si>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</si>
  <si>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</si>
  <si>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</si>
  <si>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</si>
  <si>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</si>
  <si>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</si>
  <si>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</si>
  <si>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</si>
  <si>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</si>
  <si>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</si>
  <si>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</si>
  <si>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</si>
  <si>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</si>
  <si>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</si>
  <si>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</si>
  <si>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</si>
  <si>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</si>
  <si>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</si>
  <si>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</si>
  <si>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</si>
  <si>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</si>
  <si>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</si>
  <si>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</si>
  <si>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</si>
  <si>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</si>
  <si>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</si>
  <si>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</si>
  <si>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</si>
  <si>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</si>
  <si>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</si>
  <si>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</si>
  <si>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</si>
  <si>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</si>
  <si>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</si>
  <si>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</si>
  <si>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</si>
  <si>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</si>
  <si>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</si>
  <si>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</si>
  <si>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</si>
  <si>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</si>
  <si>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</si>
  <si>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</si>
  <si>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</si>
  <si>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</si>
  <si>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</si>
  <si>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</si>
  <si>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</si>
  <si>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Desarrollo de alternativas tecnologicas y de innovación </t>
  </si>
  <si>
    <t>Número</t>
  </si>
  <si>
    <t>Capacitaciones en Tecnologías de la Información y la Comunicación - TIC</t>
  </si>
  <si>
    <t xml:space="preserve">Kioscos digitale y sostenibles </t>
  </si>
  <si>
    <t>Procesos de contratación en Tecnologías de la Información y la Comunicación - TIC</t>
  </si>
  <si>
    <t>Apoyo a los empendedores que presenten proyectos relacionados con ciencia y/o tecnología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</si>
</sst>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1"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center" vertical="center" wrapText="1"/>
    </xf>
    <xf numFmtId="0" fontId="60" fillId="0" borderId="0" xfId="0" applyFont="1" applyProtection="1"/>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E2. - ECONÓMICO:  Desarrollo Económico con alta competitividad y proyección </v>
      </c>
      <c r="D5" s="891"/>
      <c r="E5" s="891"/>
      <c r="F5" s="891"/>
      <c r="G5" s="891"/>
      <c r="H5" s="891"/>
      <c r="I5" s="892"/>
      <c r="J5" s="893" t="s">
        <v>1672</v>
      </c>
      <c r="K5" s="894"/>
      <c r="L5" s="895" t="str">
        <f>VLOOKUP($D$9,'CONSOLIDADO PLAN DESARROLLO'!$DT$9:$DZ$62,5,0)</f>
        <v>Promoción del desarrollo</v>
      </c>
      <c r="M5" s="895"/>
      <c r="N5" s="895"/>
      <c r="O5" s="895"/>
      <c r="P5" s="895"/>
      <c r="Q5" s="895"/>
      <c r="R5" s="895"/>
      <c r="S5" s="895"/>
      <c r="T5" s="895"/>
      <c r="U5" s="896"/>
      <c r="V5" s="897" t="s">
        <v>1790</v>
      </c>
      <c r="W5" s="898"/>
      <c r="X5" s="898"/>
      <c r="Y5" s="866"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E2.P_D - CIENCIA, TECNOLOGIA E INNOVACIÓN</v>
      </c>
      <c r="D6" s="866"/>
      <c r="E6" s="866"/>
      <c r="F6" s="867"/>
      <c r="G6" s="966" t="s">
        <v>1792</v>
      </c>
      <c r="H6" s="967"/>
      <c r="I6" s="967"/>
      <c r="J6" s="967"/>
      <c r="K6" s="968" t="str">
        <f>VLOOKUP($D$9,'CONSOLIDADO PLAN DESARROLLO'!$DT$9:$DZ$62,7,0)</f>
        <v xml:space="preserve">Desarrollar estrategias en ciencia, tencología e innovación en el municipio </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974"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975"/>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6" t="s">
        <v>1936</v>
      </c>
      <c r="C9" s="977"/>
      <c r="D9" s="103" t="s">
        <v>308</v>
      </c>
      <c r="E9" s="102" t="str">
        <f>VLOOKUP($D$9,'CONSOLIDADO PLAN DESARROLLO'!$EB$9:$EF$62,2,0)</f>
        <v>Mejorar el estado de implementación de las estrategias para el avance en ciencia tecnología e innovación</v>
      </c>
      <c r="F9" s="37" t="str">
        <f>VLOOKUP($D$9,'CONSOLIDADO PLAN DESARROLLO'!$EB$9:$EF$62,3,0)</f>
        <v>No. de estrategias implementadas en Ciencia, Tecnología e Innovación</v>
      </c>
      <c r="G9" s="98">
        <f>VLOOKUP($D$9,'CONSOLIDADO PLAN DESARROLLO'!$EB$9:$EF$62,4,0)</f>
        <v>0</v>
      </c>
      <c r="H9" s="98">
        <f>VLOOKUP($D$9,'CONSOLIDADO PLAN DESARROLLO'!$EB$9:$EF$62,5,0)</f>
        <v>2</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0"/>
      <c r="B13" s="932" t="str">
        <f>VLOOKUP($D$9,'PROYECTOS REGISTRADOS'!$A$2:$D$82,4,0)</f>
        <v>Desarrollo de estrategias en ciencia, tecnología e innvación Tocancipá, Cundinamarca, Centro Oriente</v>
      </c>
      <c r="C13" s="935" t="str">
        <f>VLOOKUP($D$9,'PROYECTOS REGISTRADOS'!$A$2:$D$82,3,0)</f>
        <v>2016-25817-0014</v>
      </c>
      <c r="D13" s="938" t="s">
        <v>907</v>
      </c>
      <c r="E13" s="944" t="str">
        <f>IF(D13=0,"0-0",(VLOOKUP(D13,'CONSOLIDADO PLAN DESARROLLO'!$EL$9:$ET$304,2,0)))</f>
        <v>Estructurar proyectos integrales en Ciencia, Tecnología e innovación para la promoción del desarrollo</v>
      </c>
      <c r="F13" s="941" t="str">
        <f>IF(D13=0,"0-0",(VLOOKUP(D13,'CONSOLIDADO PLAN DESARROLLO'!$EL$9:$ET$304,3,0)))</f>
        <v>No. de proyectos estructurados</v>
      </c>
      <c r="G13" s="963">
        <f>IF(D13=0,"0-0",(VLOOKUP(D13,'CONSOLIDADO PLAN DESARROLLO'!$EL$9:$ET$304,4,0)))</f>
        <v>0</v>
      </c>
      <c r="H13" s="947">
        <f>IF(D13=0,"0-0",(VLOOKUP(D13,'CONSOLIDADO PLAN DESARROLLO'!$EL$9:$ET$304,5,0)))</f>
        <v>2</v>
      </c>
      <c r="I13" s="950">
        <f>IF(D13=0,"0-0",(VLOOKUP(D13,'CONSOLIDADO PLAN DESARROLLO'!$EL$9:$ET$304,$R$3,0)))</f>
        <v>0.5</v>
      </c>
      <c r="J13" s="951"/>
      <c r="K13" s="956"/>
      <c r="L13" s="959"/>
      <c r="M13" s="852" t="s">
        <v>1937</v>
      </c>
      <c r="N13" s="851" t="s">
        <v>1938</v>
      </c>
      <c r="O13" s="177"/>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0"/>
      <c r="B14" s="932"/>
      <c r="C14" s="935"/>
      <c r="D14" s="938"/>
      <c r="E14" s="945"/>
      <c r="F14" s="941"/>
      <c r="G14" s="963"/>
      <c r="H14" s="947"/>
      <c r="I14" s="952"/>
      <c r="J14" s="953"/>
      <c r="K14" s="956"/>
      <c r="L14" s="960"/>
      <c r="M14" s="175"/>
      <c r="N14" s="176"/>
      <c r="O14" s="177"/>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0"/>
      <c r="B15" s="932"/>
      <c r="C15" s="935"/>
      <c r="D15" s="938"/>
      <c r="E15" s="945"/>
      <c r="F15" s="941"/>
      <c r="G15" s="963"/>
      <c r="H15" s="947"/>
      <c r="I15" s="952"/>
      <c r="J15" s="953"/>
      <c r="K15" s="956"/>
      <c r="L15" s="960"/>
      <c r="M15" s="175"/>
      <c r="N15" s="176"/>
      <c r="O15" s="177"/>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0"/>
      <c r="B22" s="932" t="str">
        <f>VLOOKUP($D$9,'PROYECTOS REGISTRADOS'!$A$2:$D$82,4,0)</f>
        <v>Desarrollo de estrategias en ciencia, tecnología e innvación Tocancipá, Cundinamarca, Centro Oriente</v>
      </c>
      <c r="C22" s="935" t="str">
        <f>VLOOKUP($D$9,'PROYECTOS REGISTRADOS'!$A$2:$D$82,3,0)</f>
        <v>2016-25817-0014</v>
      </c>
      <c r="D22" s="938" t="s">
        <v>911</v>
      </c>
      <c r="E22" s="944" t="str">
        <f>IF(D22=0,"0-0",(VLOOKUP(D22,'CONSOLIDADO PLAN DESARROLLO'!$EL$9:$ET$304,2,0)))</f>
        <v>Realizar un programa de Alfabetización TIC</v>
      </c>
      <c r="F22" s="941" t="str">
        <f>IF(D22=0,"0-0",(VLOOKUP(D22,'CONSOLIDADO PLAN DESARROLLO'!$EL$9:$ET$304,3,0)))</f>
        <v>No. de usuarios beneficiados</v>
      </c>
      <c r="G22" s="963">
        <f>IF(D22=0,"0-0",(VLOOKUP(D22,'CONSOLIDADO PLAN DESARROLLO'!$EL$9:$ET$304,4,0)))</f>
        <v>0</v>
      </c>
      <c r="H22" s="947">
        <f>IF(D22=0,"0-0",(VLOOKUP(D22,'CONSOLIDADO PLAN DESARROLLO'!$EL$9:$ET$304,5,0)))</f>
        <v>200</v>
      </c>
      <c r="I22" s="950">
        <f>IF(D22=0,"0-0",(VLOOKUP(D22,'CONSOLIDADO PLAN DESARROLLO'!$EL$9:$ET$304,$R$3,0)))</f>
        <v>50</v>
      </c>
      <c r="J22" s="951"/>
      <c r="K22" s="956"/>
      <c r="L22" s="959"/>
      <c r="M22" s="850" t="s">
        <v>1939</v>
      </c>
      <c r="N22" s="851" t="s">
        <v>1938</v>
      </c>
      <c r="O22" s="177"/>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30"/>
      <c r="B23" s="932"/>
      <c r="C23" s="935"/>
      <c r="D23" s="938"/>
      <c r="E23" s="945"/>
      <c r="F23" s="941"/>
      <c r="G23" s="963"/>
      <c r="H23" s="947"/>
      <c r="I23" s="952"/>
      <c r="J23" s="953"/>
      <c r="K23" s="956"/>
      <c r="L23" s="960"/>
      <c r="M23" s="175"/>
      <c r="N23" s="176"/>
      <c r="O23" s="177"/>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30"/>
      <c r="B31" s="932" t="str">
        <f>VLOOKUP($D$9,'PROYECTOS REGISTRADOS'!$A$2:$D$82,4,0)</f>
        <v>Desarrollo de estrategias en ciencia, tecnología e innvación Tocancipá, Cundinamarca, Centro Oriente</v>
      </c>
      <c r="C31" s="935" t="str">
        <f>VLOOKUP($D$9,'PROYECTOS REGISTRADOS'!$A$2:$D$82,3,0)</f>
        <v>2016-25817-0014</v>
      </c>
      <c r="D31" s="938" t="s">
        <v>915</v>
      </c>
      <c r="E31" s="944" t="str">
        <f>IF(D31=0,"0-0",(VLOOKUP(D31,'CONSOLIDADO PLAN DESARROLLO'!$EL$9:$ET$304,2,0)))</f>
        <v>Crear Parques educativos e interactivos con dotación de internet</v>
      </c>
      <c r="F31" s="941" t="str">
        <f>IF(D31=0,"0-0",(VLOOKUP(D31,'CONSOLIDADO PLAN DESARROLLO'!$EL$9:$ET$304,3,0)))</f>
        <v>No. de Parques creados</v>
      </c>
      <c r="G31" s="963">
        <f>IF(D31=0,"0-0",(VLOOKUP(D31,'CONSOLIDADO PLAN DESARROLLO'!$EL$9:$ET$304,4,0)))</f>
        <v>0</v>
      </c>
      <c r="H31" s="947">
        <f>IF(D31=0,"0-0",(VLOOKUP(D31,'CONSOLIDADO PLAN DESARROLLO'!$EL$9:$ET$304,5,0)))</f>
        <v>1</v>
      </c>
      <c r="I31" s="950">
        <f>IF(D31=0,"0-0",(VLOOKUP(D31,'CONSOLIDADO PLAN DESARROLLO'!$EL$9:$ET$304,$R$3,0)))</f>
        <v>0.3</v>
      </c>
      <c r="J31" s="951"/>
      <c r="K31" s="956"/>
      <c r="L31" s="959"/>
      <c r="M31" s="850" t="s">
        <v>1940</v>
      </c>
      <c r="N31" s="851" t="s">
        <v>1938</v>
      </c>
      <c r="O31" s="177"/>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0"/>
      <c r="B32" s="932"/>
      <c r="C32" s="935"/>
      <c r="D32" s="938"/>
      <c r="E32" s="945"/>
      <c r="F32" s="941"/>
      <c r="G32" s="963"/>
      <c r="H32" s="947"/>
      <c r="I32" s="952"/>
      <c r="J32" s="953"/>
      <c r="K32" s="956"/>
      <c r="L32" s="960"/>
      <c r="M32" s="175"/>
      <c r="N32" s="176"/>
      <c r="O32" s="177"/>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175"/>
      <c r="N33" s="176"/>
      <c r="O33" s="177"/>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s="854" customFormat="1" ht="33.75" x14ac:dyDescent="0.2">
      <c r="A40" s="930"/>
      <c r="B40" s="932" t="str">
        <f>VLOOKUP($D$9,'PROYECTOS REGISTRADOS'!$A$2:$D$82,4,0)</f>
        <v>Desarrollo de estrategias en ciencia, tecnología e innvación Tocancipá, Cundinamarca, Centro Oriente</v>
      </c>
      <c r="C40" s="935" t="str">
        <f>VLOOKUP($D$9,'PROYECTOS REGISTRADOS'!$A$2:$D$82,3,0)</f>
        <v>2016-25817-0014</v>
      </c>
      <c r="D40" s="938" t="s">
        <v>919</v>
      </c>
      <c r="E40" s="944" t="str">
        <f>IF(D40=0,"0-0",(VLOOKUP(D40,'CONSOLIDADO PLAN DESARROLLO'!$EL$9:$ET$304,2,0)))</f>
        <v>Realizar acciones para la ampliación de la red de servicios TIC en el municipio</v>
      </c>
      <c r="F40" s="941" t="str">
        <f>IF(D40=0,"0-0",(VLOOKUP(D40,'CONSOLIDADO PLAN DESARROLLO'!$EL$9:$ET$304,3,0)))</f>
        <v>N° de acciones realizados</v>
      </c>
      <c r="G40" s="963">
        <f>IF(D40=0,"0-0",(VLOOKUP(D40,'CONSOLIDADO PLAN DESARROLLO'!$EL$9:$ET$304,4,0)))</f>
        <v>0</v>
      </c>
      <c r="H40" s="947">
        <f>IF(D40=0,"0-0",(VLOOKUP(D40,'CONSOLIDADO PLAN DESARROLLO'!$EL$9:$ET$304,5,0)))</f>
        <v>1</v>
      </c>
      <c r="I40" s="950">
        <f>IF(D40=0,"0-0",(VLOOKUP(D40,'CONSOLIDADO PLAN DESARROLLO'!$EL$9:$ET$304,$R$3,0)))</f>
        <v>0.3</v>
      </c>
      <c r="J40" s="951"/>
      <c r="K40" s="956"/>
      <c r="L40" s="959"/>
      <c r="M40" s="852" t="s">
        <v>1941</v>
      </c>
      <c r="N40" s="851" t="s">
        <v>1938</v>
      </c>
      <c r="O40" s="853"/>
      <c r="P40" s="47"/>
      <c r="Q40" s="46"/>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30"/>
      <c r="B41" s="932"/>
      <c r="C41" s="935"/>
      <c r="D41" s="938"/>
      <c r="E41" s="945"/>
      <c r="F41" s="941"/>
      <c r="G41" s="963"/>
      <c r="H41" s="947"/>
      <c r="I41" s="952"/>
      <c r="J41" s="953"/>
      <c r="K41" s="956"/>
      <c r="L41" s="960"/>
      <c r="M41" s="175"/>
      <c r="N41" s="176"/>
      <c r="O41" s="177"/>
      <c r="P41" s="47"/>
      <c r="Q41" s="46"/>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30"/>
      <c r="B42" s="932"/>
      <c r="C42" s="935"/>
      <c r="D42" s="938"/>
      <c r="E42" s="945"/>
      <c r="F42" s="941"/>
      <c r="G42" s="963"/>
      <c r="H42" s="947"/>
      <c r="I42" s="952"/>
      <c r="J42" s="953"/>
      <c r="K42" s="956"/>
      <c r="L42" s="960"/>
      <c r="M42" s="175"/>
      <c r="N42" s="176"/>
      <c r="O42" s="177"/>
      <c r="P42" s="47"/>
      <c r="Q42" s="46"/>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30"/>
      <c r="B43" s="932"/>
      <c r="C43" s="935"/>
      <c r="D43" s="938"/>
      <c r="E43" s="945"/>
      <c r="F43" s="941"/>
      <c r="G43" s="963"/>
      <c r="H43" s="947"/>
      <c r="I43" s="952"/>
      <c r="J43" s="953"/>
      <c r="K43" s="956"/>
      <c r="L43" s="960"/>
      <c r="M43" s="175"/>
      <c r="N43" s="176"/>
      <c r="O43" s="177"/>
      <c r="P43" s="47"/>
      <c r="Q43" s="46"/>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0"/>
      <c r="B44" s="932"/>
      <c r="C44" s="935"/>
      <c r="D44" s="938"/>
      <c r="E44" s="945"/>
      <c r="F44" s="941"/>
      <c r="G44" s="963"/>
      <c r="H44" s="947"/>
      <c r="I44" s="952"/>
      <c r="J44" s="953"/>
      <c r="K44" s="956"/>
      <c r="L44" s="960"/>
      <c r="M44" s="175"/>
      <c r="N44" s="176"/>
      <c r="O44" s="177"/>
      <c r="P44" s="47"/>
      <c r="Q44" s="46"/>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0"/>
      <c r="B45" s="933"/>
      <c r="C45" s="936"/>
      <c r="D45" s="939"/>
      <c r="E45" s="945"/>
      <c r="F45" s="942"/>
      <c r="G45" s="964"/>
      <c r="H45" s="948"/>
      <c r="I45" s="952"/>
      <c r="J45" s="953"/>
      <c r="K45" s="957"/>
      <c r="L45" s="960"/>
      <c r="M45" s="178"/>
      <c r="N45" s="179"/>
      <c r="O45" s="180"/>
      <c r="P45" s="108"/>
      <c r="Q45" s="107"/>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1"/>
      <c r="B46" s="934"/>
      <c r="C46" s="937"/>
      <c r="D46" s="940"/>
      <c r="E46" s="946"/>
      <c r="F46" s="943"/>
      <c r="G46" s="965"/>
      <c r="H46" s="949"/>
      <c r="I46" s="954"/>
      <c r="J46" s="955"/>
      <c r="K46" s="958"/>
      <c r="L46" s="961"/>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33.75" x14ac:dyDescent="0.2">
      <c r="A49" s="930"/>
      <c r="B49" s="932" t="str">
        <f>VLOOKUP($D$9,'PROYECTOS REGISTRADOS'!$A$2:$D$82,4,0)</f>
        <v>Desarrollo de estrategias en ciencia, tecnología e innvación Tocancipá, Cundinamarca, Centro Oriente</v>
      </c>
      <c r="C49" s="935" t="str">
        <f>VLOOKUP($D$9,'PROYECTOS REGISTRADOS'!$A$2:$D$82,3,0)</f>
        <v>2016-25817-0014</v>
      </c>
      <c r="D49" s="938" t="s">
        <v>923</v>
      </c>
      <c r="E49" s="944" t="str">
        <f>IF(D49=0,"0-0",(VLOOKUP(D49,'CONSOLIDADO PLAN DESARROLLO'!$EL$9:$ET$304,2,0)))</f>
        <v>Implementar programas de emprendimiento juvenil asociado a aplicaciones de ciencia y tecnología</v>
      </c>
      <c r="F49" s="941" t="str">
        <f>IF(D49=0,"0-0",(VLOOKUP(D49,'CONSOLIDADO PLAN DESARROLLO'!$EL$9:$ET$304,3,0)))</f>
        <v>N° de programas implementados</v>
      </c>
      <c r="G49" s="963">
        <f>IF(D49=0,"0-0",(VLOOKUP(D49,'CONSOLIDADO PLAN DESARROLLO'!$EL$9:$ET$304,4,0)))</f>
        <v>0</v>
      </c>
      <c r="H49" s="947">
        <f>IF(D49=0,"0-0",(VLOOKUP(D49,'CONSOLIDADO PLAN DESARROLLO'!$EL$9:$ET$304,5,0)))</f>
        <v>1</v>
      </c>
      <c r="I49" s="950">
        <f>IF(D49=0,"0-0",(VLOOKUP(D49,'CONSOLIDADO PLAN DESARROLLO'!$EL$9:$ET$304,$R$3,0)))</f>
        <v>0.3</v>
      </c>
      <c r="J49" s="951"/>
      <c r="K49" s="956"/>
      <c r="L49" s="959"/>
      <c r="M49" s="852" t="s">
        <v>1942</v>
      </c>
      <c r="N49" s="851" t="s">
        <v>1938</v>
      </c>
      <c r="O49" s="177"/>
      <c r="P49" s="47"/>
      <c r="Q49" s="46"/>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30"/>
      <c r="B50" s="932"/>
      <c r="C50" s="935"/>
      <c r="D50" s="938"/>
      <c r="E50" s="945"/>
      <c r="F50" s="941"/>
      <c r="G50" s="963"/>
      <c r="H50" s="947"/>
      <c r="I50" s="952"/>
      <c r="J50" s="953"/>
      <c r="K50" s="956"/>
      <c r="L50" s="960"/>
      <c r="M50" s="175"/>
      <c r="N50" s="176"/>
      <c r="O50" s="177"/>
      <c r="P50" s="47"/>
      <c r="Q50" s="46"/>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30"/>
      <c r="B51" s="932"/>
      <c r="C51" s="935"/>
      <c r="D51" s="938"/>
      <c r="E51" s="945"/>
      <c r="F51" s="941"/>
      <c r="G51" s="963"/>
      <c r="H51" s="947"/>
      <c r="I51" s="952"/>
      <c r="J51" s="953"/>
      <c r="K51" s="956"/>
      <c r="L51" s="960"/>
      <c r="M51" s="175"/>
      <c r="N51" s="176"/>
      <c r="O51" s="177"/>
      <c r="P51" s="47"/>
      <c r="Q51" s="46"/>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30"/>
      <c r="B52" s="932"/>
      <c r="C52" s="935"/>
      <c r="D52" s="938"/>
      <c r="E52" s="945"/>
      <c r="F52" s="941"/>
      <c r="G52" s="963"/>
      <c r="H52" s="947"/>
      <c r="I52" s="952"/>
      <c r="J52" s="953"/>
      <c r="K52" s="956"/>
      <c r="L52" s="960"/>
      <c r="M52" s="175"/>
      <c r="N52" s="176"/>
      <c r="O52" s="177"/>
      <c r="P52" s="47"/>
      <c r="Q52" s="46"/>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30"/>
      <c r="B53" s="932"/>
      <c r="C53" s="935"/>
      <c r="D53" s="938"/>
      <c r="E53" s="945"/>
      <c r="F53" s="941"/>
      <c r="G53" s="963"/>
      <c r="H53" s="947"/>
      <c r="I53" s="952"/>
      <c r="J53" s="953"/>
      <c r="K53" s="956"/>
      <c r="L53" s="960"/>
      <c r="M53" s="175"/>
      <c r="N53" s="176"/>
      <c r="O53" s="177"/>
      <c r="P53" s="47"/>
      <c r="Q53" s="46"/>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0"/>
      <c r="B54" s="933"/>
      <c r="C54" s="936"/>
      <c r="D54" s="939"/>
      <c r="E54" s="945"/>
      <c r="F54" s="942"/>
      <c r="G54" s="964"/>
      <c r="H54" s="948"/>
      <c r="I54" s="952"/>
      <c r="J54" s="953"/>
      <c r="K54" s="957"/>
      <c r="L54" s="960"/>
      <c r="M54" s="178"/>
      <c r="N54" s="179"/>
      <c r="O54" s="180"/>
      <c r="P54" s="108"/>
      <c r="Q54" s="107"/>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1"/>
      <c r="B55" s="934"/>
      <c r="C55" s="937"/>
      <c r="D55" s="940"/>
      <c r="E55" s="946"/>
      <c r="F55" s="943"/>
      <c r="G55" s="965"/>
      <c r="H55" s="949"/>
      <c r="I55" s="954"/>
      <c r="J55" s="955"/>
      <c r="K55" s="958"/>
      <c r="L55" s="961"/>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Desarrollo de estrategias en ciencia, tecnología e innvación Tocancipá, Cundinamarca, Centro Oriente</v>
      </c>
      <c r="C58" s="935" t="str">
        <f>VLOOKUP($D$9,'PROYECTOS REGISTRADOS'!$A$2:$D$82,3,0)</f>
        <v>2016-25817-0014</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8"/>
      <c r="L58" s="981"/>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8"/>
      <c r="L59" s="982"/>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8"/>
      <c r="L60" s="982"/>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8"/>
      <c r="L61" s="982"/>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8"/>
      <c r="L62" s="982"/>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9"/>
      <c r="L63" s="982"/>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80"/>
      <c r="L64" s="983"/>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Desarrollo de estrategias en ciencia, tecnología e innvación Tocancipá, Cundinamarca, Centro Oriente</v>
      </c>
      <c r="C67" s="935" t="str">
        <f>VLOOKUP($D$9,'PROYECTOS REGISTRADOS'!$A$2:$D$82,3,0)</f>
        <v>2016-25817-0014</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8"/>
      <c r="L67" s="981"/>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8"/>
      <c r="L68" s="982"/>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8"/>
      <c r="L69" s="982"/>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8"/>
      <c r="L70" s="982"/>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8"/>
      <c r="L71" s="982"/>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9"/>
      <c r="L72" s="982"/>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80"/>
      <c r="L73" s="983"/>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Desarrollo de estrategias en ciencia, tecnología e innvación Tocancipá, Cundinamarca, Centro Oriente</v>
      </c>
      <c r="C76" s="935" t="str">
        <f>VLOOKUP($D$9,'PROYECTOS REGISTRADOS'!$A$2:$D$82,3,0)</f>
        <v>2016-25817-0014</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8"/>
      <c r="L76" s="981"/>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8"/>
      <c r="L77" s="982"/>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8"/>
      <c r="L78" s="982"/>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8"/>
      <c r="L79" s="982"/>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8"/>
      <c r="L80" s="982"/>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9"/>
      <c r="L81" s="982"/>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80"/>
      <c r="L82" s="983"/>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Desarrollo de estrategias en ciencia, tecnología e innvación Tocancipá, Cundinamarca, Centro Oriente</v>
      </c>
      <c r="C85" s="935" t="str">
        <f>VLOOKUP($D$9,'PROYECTOS REGISTRADOS'!$A$2:$D$82,3,0)</f>
        <v>2016-25817-0014</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8"/>
      <c r="L85" s="981"/>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8"/>
      <c r="L86" s="982"/>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8"/>
      <c r="L87" s="982"/>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8"/>
      <c r="L88" s="982"/>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8"/>
      <c r="L89" s="982"/>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9"/>
      <c r="L90" s="982"/>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80"/>
      <c r="L91" s="983"/>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Desarrollo de estrategias en ciencia, tecnología e innvación Tocancipá, Cundinamarca, Centro Oriente</v>
      </c>
      <c r="C94" s="935" t="str">
        <f>VLOOKUP($D$9,'PROYECTOS REGISTRADOS'!$A$2:$D$82,3,0)</f>
        <v>2016-25817-0014</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8"/>
      <c r="L94" s="981"/>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8"/>
      <c r="L95" s="982"/>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8"/>
      <c r="L96" s="982"/>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8"/>
      <c r="L97" s="982"/>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8"/>
      <c r="L98" s="982"/>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9"/>
      <c r="L99" s="982"/>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80"/>
      <c r="L100" s="983"/>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Desarrollo de estrategias en ciencia, tecnología e innvación Tocancipá, Cundinamarca, Centro Oriente</v>
      </c>
      <c r="C103" s="935" t="str">
        <f>VLOOKUP($D$9,'PROYECTOS REGISTRADOS'!$A$2:$D$82,3,0)</f>
        <v>2016-25817-0014</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8"/>
      <c r="L103" s="981"/>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8"/>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8"/>
      <c r="L105" s="982"/>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8"/>
      <c r="L106" s="982"/>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8"/>
      <c r="L107" s="982"/>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9"/>
      <c r="L108" s="982"/>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80"/>
      <c r="L109" s="983"/>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Desarrollo de estrategias en ciencia, tecnología e innvación Tocancipá, Cundinamarca, Centro Oriente</v>
      </c>
      <c r="C112" s="935" t="str">
        <f>VLOOKUP($D$9,'PROYECTOS REGISTRADOS'!$A$2:$D$82,3,0)</f>
        <v>2016-25817-0014</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8"/>
      <c r="L112" s="981"/>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8"/>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8"/>
      <c r="L114" s="982"/>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8"/>
      <c r="L115" s="982"/>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8"/>
      <c r="L116" s="982"/>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9"/>
      <c r="L117" s="982"/>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80"/>
      <c r="L118" s="983"/>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Desarrollo de estrategias en ciencia, tecnología e innvación Tocancipá, Cundinamarca, Centro Oriente</v>
      </c>
      <c r="C121" s="935" t="str">
        <f>VLOOKUP($D$9,'PROYECTOS REGISTRADOS'!$A$2:$D$82,3,0)</f>
        <v>2016-25817-0014</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8"/>
      <c r="L121" s="981"/>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8"/>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8"/>
      <c r="L123" s="982"/>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8"/>
      <c r="L124" s="982"/>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8"/>
      <c r="L125" s="982"/>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9"/>
      <c r="L126" s="982"/>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80"/>
      <c r="L127" s="983"/>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Desarrollo de estrategias en ciencia, tecnología e innvación Tocancipá, Cundinamarca, Centro Oriente</v>
      </c>
      <c r="C130" s="935" t="str">
        <f>VLOOKUP($D$9,'PROYECTOS REGISTRADOS'!$A$2:$D$82,3,0)</f>
        <v>2016-25817-0014</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8"/>
      <c r="L130" s="981"/>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8"/>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8"/>
      <c r="L132" s="982"/>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8"/>
      <c r="L133" s="982"/>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8"/>
      <c r="L134" s="982"/>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9"/>
      <c r="L135" s="982"/>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80"/>
      <c r="L136" s="983"/>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Desarrollo de estrategias en ciencia, tecnología e innvación Tocancipá, Cundinamarca, Centro Oriente</v>
      </c>
      <c r="C139" s="935" t="str">
        <f>VLOOKUP($D$9,'PROYECTOS REGISTRADOS'!$A$2:$D$82,3,0)</f>
        <v>2016-25817-0014</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8"/>
      <c r="L139" s="981"/>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8"/>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8"/>
      <c r="L141" s="982"/>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8"/>
      <c r="L142" s="982"/>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8"/>
      <c r="L143" s="982"/>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9"/>
      <c r="L144" s="982"/>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80"/>
      <c r="L145" s="983"/>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Desarrollo de estrategias en ciencia, tecnología e innvación Tocancipá, Cundinamarca, Centro Oriente</v>
      </c>
      <c r="C148" s="935" t="str">
        <f>VLOOKUP($D$9,'PROYECTOS REGISTRADOS'!$A$2:$D$82,3,0)</f>
        <v>2016-25817-0014</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8"/>
      <c r="L148" s="981"/>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8"/>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8"/>
      <c r="L150" s="982"/>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8"/>
      <c r="L151" s="982"/>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8"/>
      <c r="L152" s="982"/>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9"/>
      <c r="L153" s="982"/>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80"/>
      <c r="L154" s="983"/>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Desarrollo de estrategias en ciencia, tecnología e innvación Tocancipá, Cundinamarca, Centro Oriente</v>
      </c>
      <c r="C157" s="935" t="str">
        <f>VLOOKUP($D$9,'PROYECTOS REGISTRADOS'!$A$2:$D$82,3,0)</f>
        <v>2016-25817-0014</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8"/>
      <c r="L157" s="981"/>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8"/>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8"/>
      <c r="L159" s="982"/>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8"/>
      <c r="L160" s="982"/>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8"/>
      <c r="L161" s="982"/>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9"/>
      <c r="L162" s="982"/>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80"/>
      <c r="L163" s="983"/>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Desarrollo de estrategias en ciencia, tecnología e innvación Tocancipá, Cundinamarca, Centro Oriente</v>
      </c>
      <c r="C166" s="935" t="str">
        <f>VLOOKUP($D$9,'PROYECTOS REGISTRADOS'!$A$2:$D$82,3,0)</f>
        <v>2016-25817-0014</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8"/>
      <c r="L166" s="981"/>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8"/>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8"/>
      <c r="L168" s="982"/>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8"/>
      <c r="L169" s="982"/>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8"/>
      <c r="L170" s="982"/>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9"/>
      <c r="L171" s="982"/>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80"/>
      <c r="L172" s="983"/>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Desarrollo de estrategias en ciencia, tecnología e innvación Tocancipá, Cundinamarca, Centro Oriente</v>
      </c>
      <c r="C175" s="935" t="str">
        <f>VLOOKUP($D$9,'PROYECTOS REGISTRADOS'!$A$2:$D$82,3,0)</f>
        <v>2016-25817-0014</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8"/>
      <c r="L175" s="981"/>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8"/>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8"/>
      <c r="L177" s="982"/>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8"/>
      <c r="L178" s="982"/>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8"/>
      <c r="L179" s="982"/>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9"/>
      <c r="L180" s="982"/>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80"/>
      <c r="L181" s="983"/>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Desarrollo de estrategias en ciencia, tecnología e innvación Tocancipá, Cundinamarca, Centro Oriente</v>
      </c>
      <c r="C184" s="935" t="str">
        <f>VLOOKUP($D$9,'PROYECTOS REGISTRADOS'!$A$2:$D$82,3,0)</f>
        <v>2016-25817-0014</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8"/>
      <c r="L184" s="981"/>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8"/>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8"/>
      <c r="L186" s="982"/>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8"/>
      <c r="L187" s="982"/>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8"/>
      <c r="L188" s="982"/>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9"/>
      <c r="L189" s="982"/>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80"/>
      <c r="L190" s="983"/>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Desarrollo de estrategias en ciencia, tecnología e innvación Tocancipá, Cundinamarca, Centro Oriente</v>
      </c>
      <c r="C193" s="935" t="str">
        <f>VLOOKUP($D$9,'PROYECTOS REGISTRADOS'!$A$2:$D$82,3,0)</f>
        <v>2016-25817-0014</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8"/>
      <c r="L193" s="981"/>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8"/>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8"/>
      <c r="L195" s="982"/>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8"/>
      <c r="L196" s="982"/>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8"/>
      <c r="L197" s="982"/>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9"/>
      <c r="L198" s="982"/>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80"/>
      <c r="L199" s="983"/>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wy3gIH1L1OgzFUjb0LpKQXlDXrYCah6MSgvLQREeccjKV1ACPCRtAk87JBm2tQgEOv7aOL17h67+YOB1T+VT+Q==" saltValue="W7i9hvv3sTetr8sjUksQHA=="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4" t="s">
        <v>0</v>
      </c>
      <c r="C1" s="984"/>
      <c r="D1" s="984"/>
      <c r="E1" s="984"/>
      <c r="F1" s="984"/>
      <c r="G1" s="984"/>
      <c r="H1" s="984"/>
      <c r="I1" s="984"/>
      <c r="J1" s="984"/>
      <c r="K1" s="984"/>
      <c r="L1" s="984"/>
      <c r="M1" s="984"/>
      <c r="N1" s="984"/>
      <c r="O1" s="984"/>
      <c r="P1" s="984"/>
      <c r="Q1" s="984"/>
      <c r="R1" s="984"/>
      <c r="S1" s="984"/>
      <c r="T1" s="984"/>
      <c r="U1" s="98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5" t="s">
        <v>3</v>
      </c>
      <c r="B4" s="985"/>
      <c r="C4" s="985"/>
      <c r="D4" s="985"/>
      <c r="E4" s="985"/>
      <c r="F4" s="985"/>
      <c r="G4" s="985"/>
      <c r="H4" s="985"/>
      <c r="I4" s="985"/>
      <c r="J4" s="985"/>
      <c r="K4" s="985"/>
      <c r="L4" s="985"/>
      <c r="M4" s="985"/>
      <c r="N4" s="985"/>
      <c r="O4" s="985"/>
      <c r="P4" s="985"/>
      <c r="Q4" s="985"/>
      <c r="R4" s="985"/>
      <c r="S4" s="985"/>
      <c r="T4" s="985"/>
      <c r="U4" s="985"/>
      <c r="V4" s="985"/>
      <c r="W4" s="985"/>
      <c r="X4" s="985"/>
      <c r="Y4" s="985"/>
      <c r="Z4" s="985"/>
      <c r="AA4" s="985"/>
      <c r="AB4" s="985"/>
      <c r="AC4" s="985"/>
      <c r="AD4" s="985"/>
      <c r="AE4" s="985"/>
      <c r="AF4" s="985"/>
      <c r="AG4" s="985"/>
      <c r="AH4" s="985"/>
      <c r="AI4" s="985"/>
      <c r="AJ4" s="985"/>
      <c r="AK4" s="985"/>
      <c r="AL4" s="985"/>
      <c r="AM4" s="985"/>
      <c r="AN4" s="985"/>
      <c r="AO4" s="985"/>
      <c r="AP4" s="985"/>
      <c r="AQ4" s="985"/>
      <c r="AR4" s="985"/>
      <c r="AS4" s="985"/>
      <c r="AT4" s="985"/>
      <c r="AU4" s="985"/>
      <c r="AV4" s="985"/>
      <c r="AW4" s="985"/>
      <c r="AX4" s="985"/>
      <c r="AY4" s="985"/>
      <c r="AZ4" s="985"/>
      <c r="BA4" s="985"/>
      <c r="BB4" s="985"/>
      <c r="BC4" s="985"/>
      <c r="BD4" s="985"/>
    </row>
    <row r="5" spans="1:150" s="206" customFormat="1" ht="72.75" customHeight="1" thickBot="1" x14ac:dyDescent="0.3">
      <c r="A5" s="985" t="s">
        <v>4</v>
      </c>
      <c r="B5" s="985"/>
      <c r="C5" s="985"/>
      <c r="D5" s="985"/>
      <c r="E5" s="985"/>
      <c r="F5" s="985"/>
      <c r="G5" s="985"/>
      <c r="H5" s="985"/>
      <c r="I5" s="985"/>
      <c r="J5" s="985"/>
      <c r="K5" s="985"/>
      <c r="L5" s="985"/>
      <c r="M5" s="985"/>
      <c r="N5" s="985"/>
      <c r="O5" s="985"/>
      <c r="P5" s="985"/>
      <c r="Q5" s="985"/>
      <c r="R5" s="985"/>
      <c r="S5" s="985"/>
      <c r="T5" s="985"/>
      <c r="U5" s="985"/>
      <c r="V5" s="985"/>
      <c r="W5" s="985"/>
      <c r="X5" s="985"/>
      <c r="Y5" s="985"/>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985"/>
      <c r="BD5" s="985"/>
    </row>
    <row r="6" spans="1:150" s="206" customFormat="1" ht="27" customHeight="1" thickBot="1" x14ac:dyDescent="0.3">
      <c r="A6" s="986" t="s">
        <v>5</v>
      </c>
      <c r="B6" s="989" t="s">
        <v>6</v>
      </c>
      <c r="C6" s="989" t="s">
        <v>7</v>
      </c>
      <c r="D6" s="986" t="s">
        <v>8</v>
      </c>
      <c r="E6" s="986" t="s">
        <v>9</v>
      </c>
      <c r="F6" s="986" t="s">
        <v>10</v>
      </c>
      <c r="G6" s="992" t="s">
        <v>11</v>
      </c>
      <c r="H6" s="992" t="s">
        <v>12</v>
      </c>
      <c r="I6" s="998" t="s">
        <v>13</v>
      </c>
      <c r="J6" s="992" t="s">
        <v>14</v>
      </c>
      <c r="K6" s="992" t="s">
        <v>15</v>
      </c>
      <c r="L6" s="992" t="s">
        <v>16</v>
      </c>
      <c r="M6" s="992" t="s">
        <v>17</v>
      </c>
      <c r="N6" s="1015" t="s">
        <v>18</v>
      </c>
      <c r="O6" s="992" t="s">
        <v>19</v>
      </c>
      <c r="P6" s="986" t="s">
        <v>20</v>
      </c>
      <c r="Q6" s="986" t="s">
        <v>21</v>
      </c>
      <c r="R6" s="992" t="s">
        <v>22</v>
      </c>
      <c r="S6" s="995" t="s">
        <v>23</v>
      </c>
      <c r="T6" s="1015" t="s">
        <v>24</v>
      </c>
      <c r="U6" s="1018" t="s">
        <v>25</v>
      </c>
      <c r="V6" s="992" t="s">
        <v>26</v>
      </c>
      <c r="W6" s="992" t="s">
        <v>27</v>
      </c>
      <c r="X6" s="1007" t="s">
        <v>28</v>
      </c>
      <c r="Y6" s="992"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99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7"/>
      <c r="B7" s="990"/>
      <c r="C7" s="990"/>
      <c r="D7" s="990"/>
      <c r="E7" s="987"/>
      <c r="F7" s="987"/>
      <c r="G7" s="993"/>
      <c r="H7" s="993"/>
      <c r="I7" s="999"/>
      <c r="J7" s="993"/>
      <c r="K7" s="993"/>
      <c r="L7" s="993"/>
      <c r="M7" s="993"/>
      <c r="N7" s="1016"/>
      <c r="O7" s="993"/>
      <c r="P7" s="987"/>
      <c r="Q7" s="987"/>
      <c r="R7" s="993"/>
      <c r="S7" s="996"/>
      <c r="T7" s="1016"/>
      <c r="U7" s="1019"/>
      <c r="V7" s="993"/>
      <c r="W7" s="993"/>
      <c r="X7" s="1008"/>
      <c r="Y7" s="993"/>
      <c r="Z7" s="1008"/>
      <c r="AA7" s="1001">
        <v>2016</v>
      </c>
      <c r="AB7" s="1001"/>
      <c r="AC7" s="1001"/>
      <c r="AD7" s="1001"/>
      <c r="AE7" s="1001"/>
      <c r="AF7" s="1001"/>
      <c r="AG7" s="1002"/>
      <c r="AH7" s="1003">
        <v>2017</v>
      </c>
      <c r="AI7" s="1001"/>
      <c r="AJ7" s="1001"/>
      <c r="AK7" s="1001"/>
      <c r="AL7" s="1001"/>
      <c r="AM7" s="1001"/>
      <c r="AN7" s="1002"/>
      <c r="AO7" s="1003">
        <v>2018</v>
      </c>
      <c r="AP7" s="1001"/>
      <c r="AQ7" s="1001"/>
      <c r="AR7" s="1001"/>
      <c r="AS7" s="1001"/>
      <c r="AT7" s="1001"/>
      <c r="AU7" s="1002"/>
      <c r="AV7" s="1003">
        <v>2019</v>
      </c>
      <c r="AW7" s="1001"/>
      <c r="AX7" s="1001"/>
      <c r="AY7" s="1001"/>
      <c r="AZ7" s="1001"/>
      <c r="BA7" s="1001"/>
      <c r="BB7" s="1002"/>
      <c r="BC7" s="1013"/>
      <c r="BD7" s="99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8"/>
      <c r="B8" s="991"/>
      <c r="C8" s="991"/>
      <c r="D8" s="991"/>
      <c r="E8" s="988"/>
      <c r="F8" s="988"/>
      <c r="G8" s="994"/>
      <c r="H8" s="994"/>
      <c r="I8" s="1000"/>
      <c r="J8" s="994"/>
      <c r="K8" s="994"/>
      <c r="L8" s="994"/>
      <c r="M8" s="994"/>
      <c r="N8" s="1017"/>
      <c r="O8" s="994"/>
      <c r="P8" s="988"/>
      <c r="Q8" s="988"/>
      <c r="R8" s="994"/>
      <c r="S8" s="997"/>
      <c r="T8" s="1017"/>
      <c r="U8" s="1020"/>
      <c r="V8" s="993"/>
      <c r="W8" s="994"/>
      <c r="X8" s="1009"/>
      <c r="Y8" s="994"/>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99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30BC4B-AF79-4159-802D-00E9BC366C38}"/>
</file>

<file path=customXml/itemProps2.xml><?xml version="1.0" encoding="utf-8"?>
<ds:datastoreItem xmlns:ds="http://schemas.openxmlformats.org/officeDocument/2006/customXml" ds:itemID="{81CDACC0-1EAF-41B9-90ED-536F9E2EA168}"/>
</file>

<file path=customXml/itemProps3.xml><?xml version="1.0" encoding="utf-8"?>
<ds:datastoreItem xmlns:ds="http://schemas.openxmlformats.org/officeDocument/2006/customXml" ds:itemID="{5E9B5F66-C0E2-4677-B9B8-F180C6908E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2017-01-26T22:21:03Z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