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P102" i="6" s="1"/>
  <c r="AI106" i="6"/>
  <c r="AS105" i="6"/>
  <c r="AP105" i="6"/>
  <c r="AI105" i="6"/>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P84" i="6" s="1"/>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P66" i="6" s="1"/>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P57" i="6" s="1"/>
  <c r="AI59" i="6"/>
  <c r="AS58" i="6"/>
  <c r="AP58" i="6"/>
  <c r="AI58" i="6"/>
  <c r="AI57" i="6" s="1"/>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S111" i="6" l="1"/>
  <c r="AS21" i="6"/>
  <c r="AS48"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K70" i="5"/>
  <c r="Q70" i="5" s="1"/>
  <c r="F70" i="5"/>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R9" i="5"/>
  <c r="AY9" i="5" s="1"/>
  <c r="AM9" i="5"/>
  <c r="AT9" i="5" s="1"/>
  <c r="BA9" i="5" s="1"/>
  <c r="AL9" i="5"/>
  <c r="AS9" i="5" s="1"/>
  <c r="AZ9" i="5" s="1"/>
  <c r="AK9" i="5"/>
  <c r="AJ9" i="5"/>
  <c r="AQ9" i="5" s="1"/>
  <c r="AX9" i="5" s="1"/>
  <c r="AB9" i="5"/>
  <c r="AI9" i="5" s="1"/>
  <c r="AP9" i="5" s="1"/>
  <c r="AW9" i="5" s="1"/>
  <c r="AA9" i="5"/>
  <c r="F9" i="5"/>
  <c r="K9" i="5" s="1"/>
  <c r="Q9" i="5" s="1"/>
  <c r="AG99" i="5" l="1"/>
  <c r="AN99" i="5" s="1"/>
  <c r="AG230" i="5"/>
  <c r="AN211" i="5"/>
  <c r="AN182" i="5"/>
  <c r="AN206" i="5"/>
  <c r="AI69" i="5"/>
  <c r="AP69" i="5" s="1"/>
  <c r="AW69" i="5" s="1"/>
  <c r="AY186" i="5"/>
  <c r="AK186" i="5"/>
  <c r="AR186" i="5" s="1"/>
  <c r="K6" i="6"/>
  <c r="Y5" i="6"/>
  <c r="C5" i="6"/>
  <c r="C6" i="6"/>
  <c r="L5" i="6"/>
  <c r="AG9" i="5"/>
  <c r="AN9" i="5" s="1"/>
  <c r="AH9" i="5"/>
  <c r="AO9" i="5" s="1"/>
  <c r="AG95" i="5"/>
  <c r="AN95" i="5" s="1"/>
  <c r="AH109" i="5"/>
  <c r="AO109" i="5" s="1"/>
  <c r="AV109" i="5" s="1"/>
  <c r="BB109" i="5" s="1"/>
  <c r="BC109" i="5" s="1"/>
  <c r="AG109" i="5"/>
  <c r="AN109" i="5" s="1"/>
  <c r="AH133" i="5"/>
  <c r="AP211" i="5"/>
  <c r="AW211" i="5" s="1"/>
  <c r="BB211" i="5" s="1"/>
  <c r="BC211" i="5" s="1"/>
  <c r="AT283" i="5"/>
  <c r="BA283" i="5" s="1"/>
  <c r="BB283" i="5" s="1"/>
  <c r="BC283" i="5" s="1"/>
  <c r="AN283" i="5"/>
  <c r="AU283" i="5" s="1"/>
  <c r="AN111" i="5"/>
  <c r="AN139" i="5"/>
  <c r="AO139" i="5"/>
  <c r="AU139" i="5" s="1"/>
  <c r="BB186" i="5"/>
  <c r="AH186" i="5"/>
  <c r="AN218" i="5"/>
  <c r="AG275" i="5"/>
  <c r="AS12" i="6"/>
  <c r="AS9" i="6" s="1"/>
  <c r="AV9" i="5"/>
  <c r="BB9" i="5" s="1"/>
  <c r="AU9" i="5"/>
  <c r="AO36" i="5"/>
  <c r="AN36" i="5"/>
  <c r="AU53" i="5"/>
  <c r="AV53" i="5"/>
  <c r="BB53" i="5" s="1"/>
  <c r="BC53" i="5" s="1"/>
  <c r="AU69" i="5"/>
  <c r="AV69" i="5"/>
  <c r="BB69" i="5" s="1"/>
  <c r="AU95" i="5"/>
  <c r="AV95" i="5"/>
  <c r="BB95" i="5" s="1"/>
  <c r="BC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AN186" i="5" l="1"/>
  <c r="BC186" i="5" s="1"/>
  <c r="BC69"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69" i="5" l="1"/>
  <c r="BC121" i="5"/>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<sst xmlns="http://schemas.openxmlformats.org/spreadsheetml/2006/main" count="10531" uniqueCount="1950">
  <si>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</si>
  <si>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</si>
  <si>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</si>
  <si>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</si>
  <si>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</si>
  <si>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</si>
  <si>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</si>
  <si>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</si>
  <si>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</si>
  <si>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</si>
  <si>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</si>
  <si>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</si>
  <si>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</si>
  <si>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</si>
  <si>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</si>
  <si>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</si>
  <si>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</si>
  <si>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</si>
  <si>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</si>
  <si>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</si>
  <si>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</si>
  <si>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</si>
  <si>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</si>
  <si>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</si>
  <si>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</si>
  <si>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</si>
  <si>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</si>
  <si>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</si>
  <si>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</si>
  <si>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</si>
  <si>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</si>
  <si>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</si>
  <si>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</si>
  <si>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</si>
  <si>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</si>
  <si>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</si>
  <si>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</si>
  <si>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</si>
  <si>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</si>
  <si>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</si>
  <si>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</si>
  <si>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</si>
  <si>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</si>
  <si>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</si>
  <si>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</si>
  <si>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</si>
  <si>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</si>
  <si>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</si>
  <si>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</si>
  <si>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</si>
  <si>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</si>
  <si>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</si>
  <si>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</si>
  <si>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</si>
  <si>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</si>
  <si>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</si>
  <si>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</si>
  <si>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</si>
  <si>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</si>
  <si>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</si>
  <si>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</si>
  <si>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</si>
  <si>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</si>
  <si>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</si>
  <si>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</si>
  <si>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</si>
  <si>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</si>
  <si>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</si>
  <si>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</si>
  <si>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</si>
  <si>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</si>
  <si>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</si>
  <si>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</si>
  <si>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</si>
  <si>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</si>
  <si>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</si>
  <si>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</si>
  <si>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</si>
  <si>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</si>
  <si>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</si>
  <si>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</si>
  <si>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</si>
  <si>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</si>
  <si>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</si>
  <si>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</si>
  <si>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</si>
  <si>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</si>
  <si>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</si>
  <si>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</si>
  <si>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</si>
  <si>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</si>
  <si>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</si>
  <si>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</si>
  <si>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</si>
  <si>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</si>
  <si>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</si>
  <si>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</si>
  <si>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</si>
  <si>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</si>
  <si>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</si>
  <si>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</si>
  <si>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</si>
  <si>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</si>
  <si>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</si>
  <si>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</si>
  <si>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</si>
  <si>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</si>
  <si>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</si>
  <si>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</si>
  <si>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</si>
  <si>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</si>
  <si>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</si>
  <si>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</si>
  <si>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</si>
  <si>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</si>
  <si>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</si>
  <si>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</si>
  <si>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</si>
  <si>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</si>
  <si>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</si>
  <si>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</si>
  <si>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</si>
  <si>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</si>
  <si>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</si>
  <si>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</si>
  <si>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</si>
  <si>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</si>
  <si>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</si>
  <si>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</si>
  <si>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</si>
  <si>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</si>
  <si>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</si>
  <si>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</si>
  <si>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</si>
  <si>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</si>
  <si>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</si>
  <si>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</si>
  <si>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</si>
  <si>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</si>
  <si>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</si>
  <si>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</si>
  <si>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</si>
  <si>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</si>
  <si>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</si>
  <si>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</si>
  <si>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</si>
  <si>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</si>
  <si>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</si>
  <si>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</si>
  <si>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</si>
  <si>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</si>
  <si>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</si>
  <si>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</si>
  <si>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</si>
  <si>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</si>
  <si>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</si>
  <si>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</si>
  <si>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</si>
  <si>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</si>
  <si>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</si>
  <si>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</si>
  <si>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</si>
  <si>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</si>
  <si>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</si>
  <si>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</si>
  <si>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</si>
  <si>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</si>
  <si>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</si>
  <si>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</si>
  <si>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</si>
  <si>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</si>
  <si>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</si>
  <si>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</si>
  <si>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</si>
  <si>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</si>
  <si>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</si>
  <si>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</si>
  <si>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</si>
  <si>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</si>
  <si>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</si>
  <si>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</si>
  <si>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</si>
  <si>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</si>
  <si>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</si>
  <si>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</si>
  <si>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</si>
  <si>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</si>
  <si>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</si>
  <si>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</si>
  <si>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</si>
  <si>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</si>
  <si>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</si>
  <si>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</si>
  <si>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</si>
  <si>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</si>
  <si>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</si>
  <si>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</si>
  <si>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</si>
  <si>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</si>
  <si>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</si>
  <si>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</si>
  <si>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</si>
  <si>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</si>
  <si>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</si>
  <si>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</si>
  <si>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</si>
  <si>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</si>
  <si>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</si>
  <si>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</si>
  <si>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</si>
  <si>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</si>
  <si>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</si>
  <si>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</si>
  <si>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</si>
  <si>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</si>
  <si>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</si>
  <si>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</si>
  <si>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</si>
  <si>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</si>
  <si>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</si>
  <si>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</si>
  <si>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</si>
  <si>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</si>
  <si>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</si>
  <si>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</si>
  <si>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</si>
  <si>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</si>
  <si>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</si>
  <si>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</si>
  <si>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</si>
  <si>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</si>
  <si>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</si>
  <si>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</si>
  <si>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</si>
  <si>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</si>
  <si>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</si>
  <si>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</si>
  <si>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</si>
  <si>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</si>
  <si>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</si>
  <si>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</si>
  <si>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</si>
  <si>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</si>
  <si>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</si>
  <si>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</si>
  <si>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</si>
  <si>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</si>
  <si>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</si>
  <si>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</si>
  <si>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</si>
  <si>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</si>
  <si>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</si>
  <si>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</si>
  <si>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</si>
  <si>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</si>
  <si>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</si>
  <si>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</si>
  <si>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</si>
  <si>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</si>
  <si>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</si>
  <si>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</si>
  <si>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</si>
  <si>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</si>
  <si>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</si>
  <si>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</si>
  <si>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</si>
  <si>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</si>
  <si>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</si>
  <si>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</si>
  <si>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</si>
  <si>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</si>
  <si>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</si>
  <si>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</si>
  <si>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</si>
  <si>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</si>
  <si>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</si>
  <si>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</si>
  <si>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</si>
  <si>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</si>
  <si>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</si>
  <si>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</si>
  <si>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</si>
  <si>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</si>
  <si>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</si>
  <si>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</si>
  <si>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</si>
  <si>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</si>
  <si>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</si>
  <si>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</si>
  <si>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</si>
  <si>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</si>
  <si>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</si>
  <si>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</si>
  <si>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</si>
  <si>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</si>
  <si>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</si>
  <si>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</si>
  <si>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</si>
  <si>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</si>
  <si>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</si>
  <si>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</si>
  <si>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</si>
  <si>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</si>
  <si>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</si>
  <si>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</si>
  <si>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</si>
  <si>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</si>
  <si>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</si>
  <si>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</si>
  <si>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</si>
  <si>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</si>
  <si>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</si>
  <si>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</si>
  <si>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</si>
  <si>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</si>
  <si>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</si>
  <si>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</si>
  <si>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</si>
  <si>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</si>
  <si>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</si>
  <si>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</si>
  <si>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</si>
  <si>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</si>
  <si>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</si>
  <si>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</si>
  <si>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</si>
  <si>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</si>
  <si>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</si>
  <si>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</si>
  <si>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</si>
  <si>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</si>
  <si>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</si>
  <si>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</si>
  <si>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</si>
  <si>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</si>
  <si>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</si>
  <si>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</si>
  <si>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</si>
  <si>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</si>
  <si>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</si>
  <si>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</si>
  <si>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</si>
  <si>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</si>
  <si>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</si>
  <si>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</si>
  <si>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</si>
  <si>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</si>
  <si>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</si>
  <si>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</si>
  <si>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</si>
  <si>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</si>
  <si>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</si>
  <si>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</si>
  <si>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</si>
  <si>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</si>
  <si>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</si>
  <si>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</si>
  <si>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</si>
  <si>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</si>
  <si>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</si>
  <si>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</si>
  <si>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</si>
  <si>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</si>
  <si>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</si>
  <si>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</si>
  <si>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</si>
  <si>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</si>
  <si>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</si>
  <si>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</si>
  <si>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</si>
  <si>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</si>
  <si>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</si>
  <si>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</si>
  <si>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</si>
  <si>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</si>
  <si>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</si>
  <si>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</si>
  <si>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</si>
  <si>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</si>
  <si>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</si>
  <si>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</si>
  <si>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</si>
  <si>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</si>
  <si>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</si>
  <si>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</si>
  <si>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</si>
  <si>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</si>
  <si>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</si>
  <si>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</si>
  <si>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</si>
  <si>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</si>
  <si>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</si>
  <si>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</si>
  <si>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</si>
  <si>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</si>
  <si>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</si>
  <si>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</si>
  <si>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</si>
  <si>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</si>
  <si>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</si>
  <si>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</si>
  <si>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</si>
  <si>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</si>
  <si>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</si>
  <si>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</si>
  <si>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</si>
  <si>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</si>
  <si>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</si>
  <si>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</si>
  <si>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</si>
  <si>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</si>
  <si>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</si>
  <si>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</si>
  <si>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</si>
  <si>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</si>
  <si>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</si>
  <si>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</si>
  <si>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</si>
  <si>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</si>
  <si>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</si>
  <si>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</si>
  <si>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</si>
  <si>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</si>
  <si>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</si>
  <si>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</si>
  <si>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</si>
  <si>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</si>
  <si>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</si>
  <si>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</si>
  <si>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</si>
  <si>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</si>
  <si>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</si>
  <si>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</si>
  <si>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</si>
  <si>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</si>
  <si>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</si>
  <si>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</si>
  <si>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</si>
  <si>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</si>
  <si>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</si>
  <si>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</si>
  <si>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</si>
  <si>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</si>
  <si>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</si>
  <si>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</si>
  <si>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</si>
  <si>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</si>
  <si>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</si>
  <si>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</si>
  <si>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</si>
  <si>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</si>
  <si>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</si>
  <si>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</si>
  <si>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</si>
  <si>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</si>
  <si>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</si>
  <si>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</si>
  <si>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</si>
  <si>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</si>
  <si>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</si>
  <si>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</si>
  <si>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</si>
  <si>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</si>
  <si>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</si>
  <si>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</si>
  <si>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</si>
  <si>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</si>
  <si>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</si>
  <si>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</si>
  <si>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</si>
  <si>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</si>
  <si>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</si>
  <si>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</si>
  <si>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</si>
  <si>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</si>
  <si>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</si>
  <si>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</si>
  <si>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</si>
  <si>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</si>
  <si>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</si>
  <si>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</si>
  <si>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</si>
  <si>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</si>
  <si>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</si>
  <si>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</si>
  <si>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</si>
  <si>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</si>
  <si>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</si>
  <si>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</si>
  <si>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</si>
  <si>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</si>
  <si>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</si>
  <si>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</si>
  <si>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</si>
  <si>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</si>
  <si>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</si>
  <si>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</si>
  <si>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</si>
  <si>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</si>
  <si>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</si>
  <si>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</si>
  <si>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</si>
  <si>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</si>
  <si>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</si>
  <si>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</si>
  <si>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</si>
  <si>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</si>
  <si>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</si>
  <si>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</si>
  <si>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</si>
  <si>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</si>
  <si>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</si>
  <si>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</si>
  <si>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</si>
  <si>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</si>
  <si>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</si>
  <si>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</si>
  <si>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</si>
  <si>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</si>
  <si>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</si>
  <si>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</si>
  <si>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</si>
  <si>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</si>
  <si>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</si>
  <si>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</si>
  <si>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</si>
  <si>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</si>
  <si>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</si>
  <si>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</si>
  <si>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</si>
  <si>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</si>
  <si>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</si>
  <si>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</si>
  <si>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</si>
  <si>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</si>
  <si>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</si>
  <si>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</si>
  <si>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</si>
  <si>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</si>
  <si>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</si>
  <si>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</si>
  <si>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</si>
  <si>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</si>
  <si>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</si>
  <si>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</si>
  <si>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</si>
  <si>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</si>
  <si>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</si>
  <si>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</si>
  <si>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</si>
  <si>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</si>
  <si>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</si>
  <si>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</si>
  <si>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</si>
  <si>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</si>
  <si>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</si>
  <si>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</si>
  <si>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</si>
  <si>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</si>
  <si>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</si>
  <si>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</si>
  <si>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</si>
  <si>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</si>
  <si>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</si>
  <si>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</si>
  <si>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</si>
  <si>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</si>
  <si>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</si>
  <si>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</si>
  <si>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</si>
  <si>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</si>
  <si>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</si>
  <si>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</si>
  <si>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</si>
  <si>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</si>
  <si>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</si>
  <si>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</si>
  <si>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</si>
  <si>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</si>
  <si>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</si>
  <si>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</si>
  <si>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</si>
  <si>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</si>
  <si>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</si>
  <si>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</si>
  <si>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</si>
  <si>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</si>
  <si>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</si>
  <si>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</si>
  <si>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</si>
  <si>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</si>
  <si>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</si>
  <si>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</si>
  <si>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</si>
  <si>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</si>
  <si>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</si>
  <si>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</si>
  <si>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</si>
  <si>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</si>
  <si>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</si>
  <si>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</si>
  <si>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</si>
  <si>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</si>
  <si>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</si>
  <si>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</si>
  <si>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</si>
  <si>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</si>
  <si>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</si>
  <si>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</si>
  <si>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</si>
  <si>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</si>
  <si>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</si>
  <si>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</si>
  <si>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</si>
  <si>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</si>
  <si>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</si>
  <si>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</si>
  <si>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</si>
  <si>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</si>
  <si>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</si>
  <si>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</si>
  <si>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</si>
  <si>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</si>
  <si>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</si>
  <si>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</si>
  <si>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</si>
  <si>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</si>
  <si>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</si>
  <si>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</si>
  <si>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</si>
  <si>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</si>
  <si>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</si>
  <si>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</si>
  <si>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</si>
  <si>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</si>
  <si>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</si>
  <si>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</si>
  <si>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</si>
  <si>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</si>
  <si>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</si>
  <si>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</si>
  <si>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</si>
  <si>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</si>
  <si>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</si>
  <si>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</si>
  <si>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</si>
  <si>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</si>
  <si>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</si>
  <si>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</si>
  <si>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</si>
  <si>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</si>
  <si>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</si>
  <si>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</si>
  <si>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</si>
  <si>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</si>
  <si>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</si>
  <si>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</si>
  <si>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</si>
  <si>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</si>
  <si>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</si>
  <si>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</si>
  <si>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</si>
  <si>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</si>
  <si>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</si>
  <si>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</si>
  <si>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</si>
  <si>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</si>
  <si>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</si>
  <si>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</si>
  <si>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</si>
  <si>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</si>
  <si>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</si>
  <si>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</si>
  <si>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</si>
  <si>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</si>
  <si>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</si>
  <si>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</si>
  <si>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</si>
  <si>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</si>
  <si>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</si>
  <si>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</si>
  <si>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</si>
  <si>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</si>
  <si>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</si>
  <si>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</si>
  <si>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</si>
  <si>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</si>
  <si>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</si>
  <si>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</si>
  <si>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</si>
  <si>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</si>
  <si>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</si>
  <si>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</si>
  <si>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</si>
  <si>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</si>
  <si>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</si>
  <si>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</si>
  <si>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</si>
  <si>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</si>
  <si>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</si>
  <si>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</si>
  <si>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</si>
  <si>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</si>
  <si>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</si>
  <si>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</si>
  <si>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</si>
  <si>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</si>
  <si>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</si>
  <si>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</si>
  <si>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</si>
  <si>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</si>
  <si>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</si>
  <si>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</si>
  <si>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</si>
  <si>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</si>
  <si>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</si>
  <si>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</si>
  <si>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</si>
  <si>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</si>
  <si>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</si>
  <si>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</si>
  <si>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</si>
  <si>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</si>
  <si>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</si>
  <si>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</si>
  <si>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</si>
  <si>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</si>
  <si>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</si>
  <si>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</si>
  <si>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</si>
  <si>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</si>
  <si>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</si>
  <si>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</si>
  <si>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</si>
  <si>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</si>
  <si>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</si>
  <si>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</si>
  <si>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</si>
  <si>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</si>
  <si>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</si>
  <si>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</si>
  <si>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</si>
  <si>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</si>
  <si>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</si>
  <si>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</si>
  <si>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</si>
  <si>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</si>
  <si>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</si>
  <si>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</si>
  <si>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</si>
  <si>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</si>
  <si>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</si>
  <si>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</si>
  <si>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</si>
  <si>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</si>
  <si>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</si>
  <si>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</si>
  <si>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</si>
  <si>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</si>
  <si>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</si>
  <si>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</si>
  <si>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</si>
  <si>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</si>
  <si>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</si>
  <si>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</si>
  <si>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</si>
  <si>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</si>
  <si>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</si>
  <si>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</si>
  <si>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</si>
  <si>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</si>
  <si>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</si>
  <si>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</si>
  <si>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</si>
  <si>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</si>
  <si>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</si>
  <si>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</si>
  <si>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</si>
  <si>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</si>
  <si>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</si>
  <si>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</si>
  <si>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</si>
  <si>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</si>
  <si>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</si>
  <si>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</si>
  <si>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</si>
  <si>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</si>
  <si>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</si>
  <si>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</si>
  <si>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</si>
  <si>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</si>
  <si>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</si>
  <si>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</si>
  <si>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</si>
  <si>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</si>
  <si>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</si>
  <si>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</si>
  <si>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</si>
  <si>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</si>
  <si>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</si>
  <si>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</si>
  <si>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</si>
  <si>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</si>
  <si>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</si>
  <si>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</si>
  <si>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</si>
  <si>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</si>
  <si>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</si>
  <si>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</si>
  <si>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</si>
  <si>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</si>
  <si>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</si>
  <si>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</si>
  <si>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</si>
  <si>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</si>
  <si>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</si>
  <si>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</si>
  <si>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</si>
  <si>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</si>
  <si>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</si>
  <si>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</si>
  <si>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</si>
  <si>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</si>
  <si>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</si>
  <si>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</si>
  <si>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</si>
  <si>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</si>
  <si>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</si>
  <si>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</si>
  <si>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</si>
  <si>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</si>
  <si>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</si>
  <si>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</si>
  <si>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</si>
  <si>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</si>
  <si>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</si>
  <si>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</si>
  <si>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</si>
  <si>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</si>
  <si>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</si>
  <si>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</si>
  <si>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</si>
  <si>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</si>
  <si>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</si>
  <si>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</si>
  <si>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</si>
  <si>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</si>
  <si>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</si>
  <si>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</si>
  <si>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</si>
  <si>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</si>
  <si>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</si>
  <si>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</si>
  <si>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</si>
  <si>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</si>
  <si>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</si>
  <si>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</si>
  <si>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</si>
  <si>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</si>
  <si>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</si>
  <si>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</si>
  <si>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</si>
  <si>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</si>
  <si>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</si>
  <si>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</si>
  <si>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</si>
  <si>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</si>
  <si>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</si>
  <si>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</si>
  <si>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</si>
  <si>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</si>
  <si>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</si>
  <si>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</si>
  <si>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</si>
  <si>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</si>
  <si>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</si>
  <si>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</si>
  <si>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</si>
  <si>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</si>
  <si>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</si>
  <si>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</si>
  <si>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</si>
  <si>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</si>
  <si>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</si>
  <si>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</si>
  <si>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</si>
  <si>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</si>
  <si>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</si>
  <si>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</si>
  <si>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</si>
  <si>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</si>
  <si>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</si>
  <si>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</si>
  <si>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</si>
  <si>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</si>
  <si>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</si>
  <si>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</si>
  <si>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</si>
  <si>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</si>
  <si>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</si>
  <si>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</si>
  <si>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</si>
  <si>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</si>
  <si>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</si>
  <si>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</si>
  <si>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</si>
  <si>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</si>
  <si>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</si>
  <si>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</si>
  <si>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</si>
  <si>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</si>
  <si>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</si>
  <si>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</si>
  <si>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</si>
  <si>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</si>
  <si>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</si>
  <si>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</si>
  <si>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</si>
  <si>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</si>
  <si>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</si>
  <si>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</si>
  <si>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</si>
  <si>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</si>
  <si>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</si>
  <si>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</si>
  <si>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</si>
  <si>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</si>
  <si>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</si>
  <si>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</si>
  <si>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</si>
  <si>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</si>
  <si>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</si>
  <si>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</si>
  <si>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</si>
  <si>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</si>
  <si>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</si>
  <si>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</si>
  <si>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</si>
  <si>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</si>
  <si>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</si>
  <si>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</si>
  <si>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</si>
  <si>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</si>
  <si>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</si>
  <si>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</si>
  <si>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</si>
  <si>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</si>
  <si>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</si>
  <si>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</si>
  <si>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</si>
  <si>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</si>
  <si>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</si>
  <si>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</si>
  <si>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</si>
  <si>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</si>
  <si>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</si>
  <si>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</si>
  <si>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</si>
  <si>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</si>
  <si>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</si>
  <si>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</si>
  <si>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</si>
  <si>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</si>
  <si>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</si>
  <si>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</si>
  <si>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</si>
  <si>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</si>
  <si>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</si>
  <si>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</si>
  <si>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</si>
  <si>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</si>
  <si>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</si>
  <si>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</si>
  <si>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</si>
  <si>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</si>
  <si>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</si>
  <si>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</si>
  <si>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</si>
  <si>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</si>
  <si>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</si>
  <si>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</si>
  <si>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</si>
  <si>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</si>
  <si>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</si>
  <si>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</si>
  <si>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</si>
  <si>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</si>
  <si>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</si>
  <si>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</si>
  <si>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</si>
  <si>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</si>
  <si>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</si>
  <si>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</si>
  <si>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</si>
  <si>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</si>
  <si>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</si>
  <si>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</si>
  <si>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</si>
  <si>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</si>
  <si>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</si>
  <si>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</si>
  <si>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</si>
  <si>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</si>
  <si>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</si>
  <si>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</si>
  <si>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</si>
  <si>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</si>
  <si>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</si>
  <si>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</si>
  <si>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</si>
  <si>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</si>
  <si>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</si>
  <si>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</si>
  <si>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</si>
  <si>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</si>
  <si>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</si>
  <si>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</si>
  <si>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</si>
  <si>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</si>
  <si>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</si>
  <si>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</si>
  <si>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</si>
  <si>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</si>
  <si>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</si>
  <si>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</si>
  <si>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</si>
  <si>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</si>
  <si>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</si>
  <si>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</si>
  <si>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</si>
  <si>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</si>
  <si>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</si>
  <si>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</si>
  <si>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</si>
  <si>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</si>
  <si>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</si>
  <si>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</si>
  <si>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</si>
  <si>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</si>
  <si>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</si>
  <si>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</si>
  <si>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</si>
  <si>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</si>
  <si>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</si>
  <si>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</si>
  <si>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</si>
  <si>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</si>
  <si>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</si>
  <si>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</si>
  <si>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</si>
  <si>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</si>
  <si>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</si>
  <si>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</si>
  <si>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</si>
  <si>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</si>
  <si>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</si>
  <si>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</si>
  <si>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</si>
  <si>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</si>
  <si>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</si>
  <si>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</si>
  <si>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</si>
  <si>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</si>
  <si>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</si>
  <si>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</si>
  <si>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</si>
  <si>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</si>
  <si>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</si>
  <si>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</si>
  <si>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</si>
  <si>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</si>
  <si>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</si>
  <si>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</si>
  <si>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</si>
  <si>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</si>
  <si>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</si>
  <si>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</si>
  <si>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</si>
  <si>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</si>
  <si>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</si>
  <si>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</si>
  <si>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</si>
  <si>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</si>
  <si>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</si>
  <si>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</si>
  <si>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</si>
  <si>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</si>
  <si>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</si>
  <si>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</si>
  <si>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</si>
  <si>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</si>
  <si>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</si>
  <si>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</si>
  <si>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</si>
  <si>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</si>
  <si>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</si>
  <si>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</si>
  <si>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</si>
  <si>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</si>
  <si>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</si>
  <si>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</si>
  <si>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</si>
  <si>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</si>
  <si>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</si>
  <si>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</si>
  <si>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</si>
  <si>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</si>
  <si>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</si>
  <si>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</si>
  <si>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</si>
  <si>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</si>
  <si>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</si>
  <si>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</si>
  <si>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</si>
  <si>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</si>
  <si>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</si>
  <si>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</si>
  <si>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</si>
  <si>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</si>
  <si>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</si>
  <si>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</si>
  <si>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</si>
  <si>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</si>
  <si>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</si>
  <si>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</si>
  <si>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</si>
  <si>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</si>
  <si>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</si>
  <si>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</si>
  <si>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</si>
  <si>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</si>
  <si>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</si>
  <si>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</si>
  <si>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</si>
  <si>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</si>
  <si>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</si>
  <si>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</si>
  <si>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</si>
  <si>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</si>
  <si>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</si>
  <si>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</si>
  <si>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</si>
  <si>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</si>
  <si>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</si>
  <si>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</si>
  <si>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</si>
  <si>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</si>
  <si>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</si>
  <si>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</si>
  <si>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</si>
  <si>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</si>
  <si>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</si>
  <si>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</si>
  <si>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</si>
  <si>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</si>
  <si>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</si>
  <si>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</si>
  <si>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</si>
  <si>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</si>
  <si>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</si>
  <si>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</si>
  <si>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</si>
  <si>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</si>
  <si>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</si>
  <si>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</si>
  <si>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</si>
  <si>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</si>
  <si>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</si>
  <si>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</si>
  <si>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</si>
  <si>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</si>
  <si>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</si>
  <si>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</si>
  <si>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</si>
  <si>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</si>
  <si>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</si>
  <si>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</si>
  <si>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</si>
  <si>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</si>
  <si>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</si>
  <si>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</si>
  <si>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</si>
  <si>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</si>
  <si>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</si>
  <si>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</si>
  <si>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</si>
  <si>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</si>
  <si>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</si>
  <si>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</si>
  <si>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</si>
  <si>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</si>
  <si>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</si>
  <si>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</si>
  <si>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</si>
  <si>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</si>
  <si>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</si>
  <si>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</si>
  <si>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</si>
  <si>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</si>
  <si>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</si>
  <si>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</si>
  <si>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</si>
  <si>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</si>
  <si>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</si>
  <si>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</si>
  <si>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</si>
  <si>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</si>
  <si>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</si>
  <si>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</si>
  <si>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</si>
  <si>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</si>
  <si>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</si>
  <si>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</si>
  <si>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</si>
  <si>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</si>
  <si>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</si>
  <si>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</si>
  <si>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</si>
  <si>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</si>
  <si>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</si>
  <si>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</si>
  <si>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</si>
  <si>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</si>
  <si>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</si>
  <si>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</si>
  <si>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</si>
  <si>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</si>
  <si>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</si>
  <si>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</si>
  <si>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</si>
  <si>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</si>
  <si>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</si>
  <si>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</si>
  <si>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</si>
  <si>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</si>
  <si>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</si>
  <si>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</si>
  <si>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</si>
  <si>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</si>
  <si>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</si>
  <si>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</si>
  <si>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</si>
  <si>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</si>
  <si>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</si>
  <si>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</si>
  <si>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</si>
  <si>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</si>
  <si>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</si>
  <si>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</si>
  <si>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</si>
  <si>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</si>
  <si>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</si>
  <si>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</si>
  <si>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</si>
  <si>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</si>
  <si>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</si>
  <si>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</si>
  <si>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</si>
  <si>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</si>
  <si>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</si>
  <si>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</si>
  <si>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</si>
  <si>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</si>
  <si>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</si>
  <si>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</si>
  <si>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</si>
  <si>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</si>
  <si>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</si>
  <si>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</si>
  <si>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</si>
  <si>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</si>
  <si>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</si>
  <si>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</si>
  <si>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</si>
  <si>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</si>
  <si>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</si>
  <si>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</si>
  <si>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</si>
  <si>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</si>
  <si>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</si>
  <si>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</si>
  <si>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</si>
  <si>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</si>
  <si>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</si>
  <si>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</si>
  <si>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</si>
  <si>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</si>
  <si>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</si>
  <si>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</si>
  <si>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</si>
  <si>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</si>
  <si>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</si>
  <si>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</si>
  <si>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</si>
  <si>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</si>
  <si>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</si>
  <si>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</si>
  <si>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</si>
  <si>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</si>
  <si>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</si>
  <si>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</si>
  <si>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</si>
  <si>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</si>
  <si>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</si>
  <si>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</si>
  <si>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</si>
  <si>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</si>
  <si>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</si>
  <si>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</si>
  <si>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</si>
  <si>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</si>
  <si>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</si>
  <si>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</si>
  <si>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</si>
  <si>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</si>
  <si>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</si>
  <si>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</si>
  <si>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</si>
  <si>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</si>
  <si>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</si>
  <si>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</si>
  <si>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</si>
  <si>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</si>
  <si>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</si>
  <si>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</si>
  <si>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</si>
  <si>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</si>
  <si>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</si>
  <si>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</si>
  <si>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</si>
  <si>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</si>
  <si>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</si>
  <si>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</si>
  <si>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</si>
  <si>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</si>
  <si>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</si>
  <si>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</si>
  <si>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</si>
  <si>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</si>
  <si>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</si>
  <si>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</si>
  <si>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</si>
  <si>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</si>
  <si>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</si>
  <si>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</si>
  <si>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</si>
  <si>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</si>
  <si>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</si>
  <si>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</si>
  <si>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</si>
  <si>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</si>
  <si>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</si>
  <si>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</si>
  <si>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</si>
  <si>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</si>
  <si>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</si>
  <si>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</si>
  <si>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</si>
  <si>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</si>
  <si>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</si>
  <si>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</si>
  <si>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</si>
  <si>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</si>
  <si>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</si>
  <si>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</si>
  <si>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</si>
  <si>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</si>
  <si>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</si>
  <si>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</si>
  <si>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</si>
  <si>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</si>
  <si>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</si>
  <si>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</si>
  <si>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</si>
  <si>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</si>
  <si>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</si>
  <si>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</si>
  <si>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</si>
  <si>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</si>
  <si>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</si>
  <si>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</si>
  <si>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</si>
  <si>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</si>
  <si>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</si>
  <si>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</si>
  <si>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</si>
  <si>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</si>
  <si>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</si>
  <si>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</si>
  <si>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</si>
  <si>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</si>
  <si>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</si>
  <si>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</si>
  <si>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</si>
  <si>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</si>
  <si>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</si>
  <si>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</si>
  <si>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</si>
  <si>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</si>
  <si>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</si>
  <si>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</si>
  <si>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</si>
  <si>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</si>
  <si>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</si>
  <si>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</si>
  <si>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</si>
  <si>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</si>
  <si>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</si>
  <si>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</si>
  <si>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</si>
  <si>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</si>
  <si>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</si>
  <si>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</si>
  <si>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</si>
  <si>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</si>
  <si>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</si>
  <si>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</si>
  <si>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</si>
  <si>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</si>
  <si>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</si>
  <si>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</si>
  <si>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</si>
  <si>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</si>
  <si>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</si>
  <si>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</si>
  <si>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</si>
  <si>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</si>
  <si>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</si>
  <si>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</si>
  <si>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</si>
  <si>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</si>
  <si>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</si>
  <si>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</si>
  <si>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</si>
  <si>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</si>
  <si>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</si>
  <si>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</si>
  <si>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</si>
  <si>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</si>
  <si>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</si>
  <si>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</si>
  <si>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</si>
  <si>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</si>
  <si>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</si>
  <si>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</si>
  <si>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</si>
  <si>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</si>
  <si>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</si>
  <si>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</si>
  <si>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</si>
  <si>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</si>
  <si>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</si>
  <si>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</si>
  <si>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</si>
  <si>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</si>
  <si>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</si>
  <si>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</si>
  <si>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</si>
  <si>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</si>
  <si>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</si>
  <si>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</si>
  <si>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</si>
  <si>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</si>
  <si>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</si>
  <si>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</si>
  <si>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</si>
  <si>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</si>
  <si>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</si>
  <si>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</si>
  <si>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</si>
  <si>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</si>
  <si>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</si>
  <si>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</si>
  <si>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</si>
  <si>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</si>
  <si>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</si>
  <si>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</si>
  <si>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</si>
  <si>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</si>
  <si>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</si>
  <si>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</si>
  <si>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</si>
  <si>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</si>
  <si>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</si>
  <si>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</si>
  <si>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</si>
  <si>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</si>
  <si>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</si>
  <si>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</si>
  <si>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</si>
  <si>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</si>
  <si>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</si>
  <si>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</si>
  <si>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</si>
  <si>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</si>
  <si>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</si>
  <si>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</si>
  <si>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</si>
  <si>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</si>
  <si>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</si>
  <si>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</si>
  <si>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</si>
  <si>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</si>
  <si>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</si>
  <si>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</si>
  <si>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</si>
  <si>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</si>
  <si>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</si>
  <si>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</si>
  <si>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</si>
  <si>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</si>
  <si>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</si>
  <si>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</si>
  <si>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</si>
  <si>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</si>
  <si>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</si>
  <si>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</si>
  <si>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</si>
  <si>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</si>
  <si>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</si>
  <si>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</si>
  <si>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</si>
  <si>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</si>
  <si>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</si>
  <si>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</si>
  <si>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</si>
  <si>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</si>
  <si>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</si>
  <si>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</si>
  <si>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</si>
  <si>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</si>
  <si>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</si>
  <si>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</si>
  <si>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</si>
  <si>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</si>
  <si>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</si>
  <si>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</si>
  <si>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</si>
  <si>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</si>
  <si>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</si>
  <si>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</si>
  <si>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</si>
  <si>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</si>
  <si>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</si>
  <si>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</si>
  <si>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</si>
  <si>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</si>
  <si>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</si>
  <si>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</si>
  <si>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</si>
  <si>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</si>
  <si>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</si>
  <si>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</si>
  <si>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</si>
  <si>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</si>
  <si>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</si>
  <si>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</si>
  <si>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</si>
  <si>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</si>
  <si>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</si>
  <si>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</si>
  <si>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</si>
  <si>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</si>
  <si>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</si>
  <si>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</si>
  <si>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</si>
  <si>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</si>
  <si>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</si>
  <si>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</si>
  <si>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</si>
  <si>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</si>
  <si>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</si>
  <si>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</si>
  <si>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</si>
  <si>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</si>
  <si>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</si>
  <si>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</si>
  <si>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</si>
  <si>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</si>
  <si>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</si>
  <si>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</si>
  <si>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</si>
  <si>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</si>
  <si>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</si>
  <si>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</si>
  <si>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</si>
  <si>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</si>
  <si>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</si>
  <si>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</si>
  <si>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</si>
  <si>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</si>
  <si>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</si>
  <si>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</si>
  <si>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</si>
  <si>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</si>
  <si>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</si>
  <si>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</si>
  <si>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</si>
  <si>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</si>
  <si>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</si>
  <si>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</si>
  <si>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</si>
  <si>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</si>
  <si>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</si>
  <si>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</si>
  <si>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</si>
  <si>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</si>
  <si>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</si>
  <si>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</si>
  <si>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</si>
  <si>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</si>
  <si>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</si>
  <si>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</si>
  <si>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</si>
  <si>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</si>
  <si>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</si>
  <si>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</si>
  <si>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</si>
  <si>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</si>
  <si>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</si>
  <si>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</si>
  <si>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</si>
  <si>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</si>
  <si>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</si>
  <si>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</si>
  <si>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</si>
  <si>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</si>
  <si>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</si>
  <si>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</si>
  <si>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</si>
  <si>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</si>
  <si>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</si>
  <si>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</si>
  <si>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</si>
  <si>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</si>
  <si>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</si>
  <si>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</si>
  <si>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</si>
  <si>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</si>
  <si>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</si>
  <si>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</si>
  <si>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</si>
  <si>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</si>
  <si>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</si>
  <si>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</si>
  <si>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</si>
  <si>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</si>
  <si>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</si>
  <si>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</si>
  <si>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</si>
  <si>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</si>
  <si>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</si>
  <si>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</si>
  <si>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</si>
  <si>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</si>
  <si>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</si>
  <si>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</si>
  <si>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</si>
  <si>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</si>
  <si>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</si>
  <si>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</si>
  <si>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</si>
  <si>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</si>
  <si>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</si>
  <si>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</si>
  <si>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</si>
  <si>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</si>
  <si>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</si>
  <si>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</si>
  <si>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</si>
  <si>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</si>
  <si>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</si>
  <si>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</si>
  <si>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</si>
  <si>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</si>
  <si>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</si>
  <si>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</si>
  <si>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</si>
  <si>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</si>
  <si>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</si>
  <si>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</si>
  <si>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</si>
  <si>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</si>
  <si>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</si>
  <si>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</si>
  <si>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</si>
  <si>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</si>
  <si>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</si>
  <si>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</si>
  <si>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</si>
  <si>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</si>
  <si>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</si>
  <si>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</si>
  <si>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</si>
  <si>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</si>
  <si>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</si>
  <si>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</si>
  <si>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</si>
  <si>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</si>
  <si>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</si>
  <si>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</si>
  <si>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</si>
  <si>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</si>
  <si>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</si>
  <si>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</si>
  <si>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</si>
  <si>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</si>
  <si>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</si>
  <si>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</si>
  <si>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</si>
  <si>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</si>
  <si>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</si>
  <si>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</si>
  <si>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</si>
  <si>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</si>
  <si>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</si>
  <si>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</si>
  <si>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</si>
  <si>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</si>
  <si>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</si>
  <si>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</si>
  <si>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</si>
  <si>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</si>
  <si>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</si>
  <si>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</si>
  <si>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</si>
  <si>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</si>
  <si>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</si>
  <si>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</si>
  <si>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</si>
  <si>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</si>
  <si>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</si>
  <si>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</si>
  <si>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</si>
  <si>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</si>
  <si>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</si>
  <si>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</si>
  <si>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</si>
  <si>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</si>
  <si>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</si>
  <si>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</si>
  <si>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</si>
  <si>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</si>
  <si>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</si>
  <si>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</si>
  <si>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</si>
  <si>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</si>
  <si>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</si>
  <si>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</si>
  <si>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</si>
  <si>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</si>
  <si>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</si>
  <si>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</si>
  <si>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</si>
  <si>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</si>
  <si>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</si>
  <si>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</si>
  <si>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</si>
  <si>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</si>
  <si>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</si>
  <si>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</si>
  <si>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</si>
  <si>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</si>
  <si>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</si>
  <si>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</si>
  <si>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</si>
  <si>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</si>
  <si>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</si>
  <si>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</si>
  <si>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</si>
  <si>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</si>
  <si>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</si>
  <si>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</si>
  <si>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</si>
  <si>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</si>
  <si>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</si>
  <si>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</si>
  <si>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</si>
  <si>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</si>
  <si>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</si>
  <si>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</si>
  <si>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</si>
  <si>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</si>
  <si>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</si>
  <si>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</si>
  <si>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</si>
  <si>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</si>
  <si>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</si>
  <si>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</si>
  <si>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</si>
  <si>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</si>
  <si>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</si>
  <si>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</si>
  <si>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</si>
  <si>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</si>
  <si>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</si>
  <si>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</si>
  <si>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</si>
  <si>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</si>
  <si>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</si>
  <si>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</si>
  <si>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</si>
  <si>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</si>
  <si>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</si>
  <si>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</si>
  <si>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</si>
  <si>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</si>
  <si>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</si>
  <si>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</si>
  <si>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</si>
  <si>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</si>
  <si>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</si>
  <si>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</si>
  <si>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</si>
  <si>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</si>
  <si>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</si>
  <si>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</si>
  <si>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</si>
  <si>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</si>
  <si>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</si>
  <si>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</si>
  <si>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</si>
  <si>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</si>
  <si>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</si>
  <si>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</si>
  <si>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</si>
  <si>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</si>
  <si>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</si>
  <si>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</si>
  <si>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</si>
  <si>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</si>
  <si>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</si>
  <si>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</si>
  <si>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</si>
  <si>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</si>
  <si>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</si>
  <si>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</si>
  <si>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</si>
  <si>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</si>
  <si>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</si>
  <si>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</si>
  <si>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</si>
  <si>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</si>
  <si>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</si>
  <si>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</si>
  <si>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</si>
  <si>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</si>
  <si>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</si>
  <si>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</si>
  <si>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</si>
  <si>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</si>
  <si>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</si>
  <si>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</si>
  <si>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</si>
  <si>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</si>
  <si>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</si>
  <si>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</si>
  <si>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</si>
  <si>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</si>
  <si>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</si>
  <si>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</si>
  <si>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</si>
  <si>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</si>
  <si>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</si>
  <si>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</si>
  <si>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</si>
  <si>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</si>
  <si>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</si>
  <si>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</si>
  <si>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</si>
  <si>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</si>
  <si>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</si>
  <si>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</si>
  <si>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</si>
  <si>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</si>
  <si>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</si>
  <si>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</si>
  <si>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</si>
  <si>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</si>
  <si>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</si>
  <si>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</si>
  <si>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</si>
  <si>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</si>
  <si>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</si>
  <si>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</si>
  <si>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</si>
  <si>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</si>
  <si>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</si>
  <si>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</si>
  <si>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</si>
  <si>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</si>
  <si>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</si>
  <si>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</si>
  <si>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</si>
  <si>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</si>
  <si>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</si>
  <si>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</si>
  <si>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</si>
  <si>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</si>
  <si>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</si>
  <si>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</si>
  <si>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</si>
  <si>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</si>
  <si>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</si>
  <si>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</si>
  <si>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</si>
  <si>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</si>
  <si>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</si>
  <si>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</si>
  <si>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</si>
  <si>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</si>
  <si>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</si>
  <si>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</si>
  <si>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</si>
  <si>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</si>
  <si>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</si>
  <si>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</si>
  <si>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</si>
  <si>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</si>
  <si>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</si>
  <si>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</si>
  <si>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</si>
  <si>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</si>
  <si>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</si>
  <si>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</si>
  <si>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</si>
  <si>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</si>
  <si>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</si>
  <si>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</si>
  <si>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</si>
  <si>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</si>
  <si>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</si>
  <si>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</si>
  <si>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</si>
  <si>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</si>
  <si>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</si>
  <si>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</si>
  <si>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Compra de insumos agropecuarios</t>
  </si>
  <si>
    <t>Número</t>
  </si>
  <si>
    <t>Socializacion y Capacitaciones</t>
  </si>
  <si>
    <t>Compra de maquinaria y equipos</t>
  </si>
  <si>
    <t>Mantenimiento de maquinaria y equipos</t>
  </si>
  <si>
    <t>Combustible y lubricantes</t>
  </si>
  <si>
    <t>Compra de pies de cria</t>
  </si>
  <si>
    <t>Adecuacion de infraestructura</t>
  </si>
  <si>
    <t>Organización y Logistica celebración Día del Campesino</t>
  </si>
  <si>
    <t>Organización y Logistica exposición feria equina</t>
  </si>
  <si>
    <t>Acompañamiento tecnico</t>
  </si>
  <si>
    <t>Socializacion</t>
  </si>
  <si>
    <r>
      <t xml:space="preserve">Compra de </t>
    </r>
    <r>
      <rPr>
        <sz val="8"/>
        <color rgb="FFFF0000"/>
        <rFont val="Arial"/>
        <family val="2"/>
      </rPr>
      <t>implementos</t>
    </r>
    <r>
      <rPr>
        <sz val="8"/>
        <rFont val="Arial"/>
        <family val="2"/>
      </rPr>
      <t xml:space="preserve"> e insumos agropecuarios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</si>
</sst>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8"/>
      <c r="BD2" s="910" t="s">
        <v>1669</v>
      </c>
      <c r="BE2" s="911"/>
      <c r="BF2" s="911"/>
      <c r="BG2" s="911"/>
      <c r="BH2" s="911"/>
      <c r="BI2" s="911"/>
      <c r="BJ2" s="911"/>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9"/>
      <c r="BD3" s="910"/>
      <c r="BE3" s="911"/>
      <c r="BF3" s="911"/>
      <c r="BG3" s="911"/>
      <c r="BH3" s="911"/>
      <c r="BI3" s="911"/>
      <c r="BJ3" s="911"/>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E2. - ECONÓMICO:  Desarrollo Económico con alta competitividad y proyección </v>
      </c>
      <c r="D5" s="971"/>
      <c r="E5" s="971"/>
      <c r="F5" s="971"/>
      <c r="G5" s="971"/>
      <c r="H5" s="971"/>
      <c r="I5" s="972"/>
      <c r="J5" s="973" t="s">
        <v>1672</v>
      </c>
      <c r="K5" s="974"/>
      <c r="L5" s="975" t="str">
        <f>VLOOKUP($D$9,'CONSOLIDADO PLAN DESARROLLO'!$DT$9:$DZ$62,5,0)</f>
        <v>Agropecuario</v>
      </c>
      <c r="M5" s="975"/>
      <c r="N5" s="975"/>
      <c r="O5" s="975"/>
      <c r="P5" s="975"/>
      <c r="Q5" s="975"/>
      <c r="R5" s="975"/>
      <c r="S5" s="975"/>
      <c r="T5" s="975"/>
      <c r="U5" s="976"/>
      <c r="V5" s="977" t="s">
        <v>1790</v>
      </c>
      <c r="W5" s="978"/>
      <c r="X5" s="978"/>
      <c r="Y5" s="950"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E2.P_E - DESARROLLO AGROPECUARIO DE ALTA COMPETITIVIDAD</v>
      </c>
      <c r="D6" s="950"/>
      <c r="E6" s="950"/>
      <c r="F6" s="951"/>
      <c r="G6" s="912" t="s">
        <v>1792</v>
      </c>
      <c r="H6" s="913"/>
      <c r="I6" s="913"/>
      <c r="J6" s="913"/>
      <c r="K6" s="914" t="str">
        <f>VLOOKUP($D$9,'CONSOLIDADO PLAN DESARROLLO'!$DT$9:$DZ$62,7,0)</f>
        <v>Fortalecer el sector Agropecuario con enfoque competitivo y emprendedor</v>
      </c>
      <c r="L6" s="914"/>
      <c r="M6" s="914"/>
      <c r="N6" s="914"/>
      <c r="O6" s="914"/>
      <c r="P6" s="914"/>
      <c r="Q6" s="915"/>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6" t="s">
        <v>1676</v>
      </c>
      <c r="C7" s="917"/>
      <c r="D7" s="959" t="s">
        <v>1677</v>
      </c>
      <c r="E7" s="920"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8"/>
      <c r="C8" s="919"/>
      <c r="D8" s="960"/>
      <c r="E8" s="921"/>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22" t="s">
        <v>1936</v>
      </c>
      <c r="C9" s="923"/>
      <c r="D9" s="103" t="s">
        <v>319</v>
      </c>
      <c r="E9" s="102" t="str">
        <f>VLOOKUP($D$9,'CONSOLIDADO PLAN DESARROLLO'!$EB$9:$EF$62,2,0)</f>
        <v xml:space="preserve">Incrementar la productividad de las unidades productivas agropecuarias </v>
      </c>
      <c r="F9" s="37" t="str">
        <f>VLOOKUP($D$9,'CONSOLIDADO PLAN DESARROLLO'!$EB$9:$EF$62,3,0)</f>
        <v>Sistemas agropecuarios con productividad mejorada</v>
      </c>
      <c r="G9" s="98">
        <f>VLOOKUP($D$9,'CONSOLIDADO PLAN DESARROLLO'!$EB$9:$EF$62,4,0)</f>
        <v>665</v>
      </c>
      <c r="H9" s="98">
        <f>VLOOKUP($D$9,'CONSOLIDADO PLAN DESARROLLO'!$EB$9:$EF$62,5,0)</f>
        <v>1100</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7"/>
      <c r="B13" s="859" t="str">
        <f>VLOOKUP($D$9,'PROYECTOS REGISTRADOS'!$A$2:$D$82,4,0)</f>
        <v>Incremento de la productividad de las unidades productivas agropecuarias Tocancipá, Cundinamarca, Centro Oriente</v>
      </c>
      <c r="C13" s="862" t="str">
        <f>VLOOKUP($D$9,'PROYECTOS REGISTRADOS'!$A$2:$D$82,3,0)</f>
        <v>2016-25817-0002</v>
      </c>
      <c r="D13" s="865" t="s">
        <v>930</v>
      </c>
      <c r="E13" s="868" t="str">
        <f>IF(D13=0,"0-0",(VLOOKUP(D13,'CONSOLIDADO PLAN DESARROLLO'!$EL$9:$ET$304,2,0)))</f>
        <v>Crear escuelas de campo</v>
      </c>
      <c r="F13" s="871" t="str">
        <f>IF(D13=0,"0-0",(VLOOKUP(D13,'CONSOLIDADO PLAN DESARROLLO'!$EL$9:$ET$304,3,0)))</f>
        <v>No. escuelas de campo creadas</v>
      </c>
      <c r="G13" s="874">
        <f>IF(D13=0,"0-0",(VLOOKUP(D13,'CONSOLIDADO PLAN DESARROLLO'!$EL$9:$ET$304,4,0)))</f>
        <v>0</v>
      </c>
      <c r="H13" s="877">
        <f>IF(D13=0,"0-0",(VLOOKUP(D13,'CONSOLIDADO PLAN DESARROLLO'!$EL$9:$ET$304,5,0)))</f>
        <v>2</v>
      </c>
      <c r="I13" s="880">
        <f>IF(D13=0,"0-0",(VLOOKUP(D13,'CONSOLIDADO PLAN DESARROLLO'!$EL$9:$ET$304,$R$3,0)))</f>
        <v>0.5</v>
      </c>
      <c r="J13" s="881"/>
      <c r="K13" s="902"/>
      <c r="L13" s="905"/>
      <c r="M13" s="850" t="s">
        <v>1937</v>
      </c>
      <c r="N13" s="851" t="s">
        <v>1938</v>
      </c>
      <c r="O13" s="852">
        <v>4</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7"/>
      <c r="B14" s="859"/>
      <c r="C14" s="862"/>
      <c r="D14" s="865"/>
      <c r="E14" s="869"/>
      <c r="F14" s="871"/>
      <c r="G14" s="874"/>
      <c r="H14" s="877"/>
      <c r="I14" s="882"/>
      <c r="J14" s="883"/>
      <c r="K14" s="902"/>
      <c r="L14" s="906"/>
      <c r="M14" s="850" t="s">
        <v>1939</v>
      </c>
      <c r="N14" s="851" t="s">
        <v>1938</v>
      </c>
      <c r="O14" s="852">
        <v>4</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7"/>
      <c r="B15" s="859"/>
      <c r="C15" s="862"/>
      <c r="D15" s="865"/>
      <c r="E15" s="869"/>
      <c r="F15" s="871"/>
      <c r="G15" s="874"/>
      <c r="H15" s="877"/>
      <c r="I15" s="882"/>
      <c r="J15" s="883"/>
      <c r="K15" s="902"/>
      <c r="L15" s="906"/>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02"/>
      <c r="L16" s="906"/>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02"/>
      <c r="L17" s="906"/>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03"/>
      <c r="L18" s="906"/>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04"/>
      <c r="L19" s="907"/>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7"/>
      <c r="B22" s="859" t="str">
        <f>VLOOKUP($D$9,'PROYECTOS REGISTRADOS'!$A$2:$D$82,4,0)</f>
        <v>Incremento de la productividad de las unidades productivas agropecuarias Tocancipá, Cundinamarca, Centro Oriente</v>
      </c>
      <c r="C22" s="862" t="str">
        <f>VLOOKUP($D$9,'PROYECTOS REGISTRADOS'!$A$2:$D$82,3,0)</f>
        <v>2016-25817-0002</v>
      </c>
      <c r="D22" s="865" t="s">
        <v>934</v>
      </c>
      <c r="E22" s="868" t="str">
        <f>IF(D22=0,"0-0",(VLOOKUP(D22,'CONSOLIDADO PLAN DESARROLLO'!$EL$9:$ET$304,2,0)))</f>
        <v>Fortalecer a los productores agropecuarios a través de  asistencia técnica con innovación y tecnología</v>
      </c>
      <c r="F22" s="871" t="str">
        <f>IF(D22=0,"0-0",(VLOOKUP(D22,'CONSOLIDADO PLAN DESARROLLO'!$EL$9:$ET$304,3,0)))</f>
        <v>N° de productores agropecuarios fortalecidos</v>
      </c>
      <c r="G22" s="874">
        <f>IF(D22=0,"0-0",(VLOOKUP(D22,'CONSOLIDADO PLAN DESARROLLO'!$EL$9:$ET$304,4,0)))</f>
        <v>300</v>
      </c>
      <c r="H22" s="877">
        <f>IF(D22=0,"0-0",(VLOOKUP(D22,'CONSOLIDADO PLAN DESARROLLO'!$EL$9:$ET$304,5,0)))</f>
        <v>500</v>
      </c>
      <c r="I22" s="880">
        <f>IF(D22=0,"0-0",(VLOOKUP(D22,'CONSOLIDADO PLAN DESARROLLO'!$EL$9:$ET$304,$R$3,0)))</f>
        <v>125</v>
      </c>
      <c r="J22" s="881"/>
      <c r="K22" s="902"/>
      <c r="L22" s="905"/>
      <c r="M22" s="850" t="s">
        <v>1937</v>
      </c>
      <c r="N22" s="851" t="s">
        <v>1938</v>
      </c>
      <c r="O22" s="852">
        <v>4</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02"/>
      <c r="L23" s="906"/>
      <c r="M23" s="850" t="s">
        <v>1940</v>
      </c>
      <c r="N23" s="851" t="s">
        <v>1938</v>
      </c>
      <c r="O23" s="852">
        <v>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02"/>
      <c r="L24" s="906"/>
      <c r="M24" s="850" t="s">
        <v>1941</v>
      </c>
      <c r="N24" s="851" t="s">
        <v>1938</v>
      </c>
      <c r="O24" s="852">
        <v>4</v>
      </c>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02"/>
      <c r="L25" s="906"/>
      <c r="M25" s="850" t="s">
        <v>1942</v>
      </c>
      <c r="N25" s="851" t="s">
        <v>1938</v>
      </c>
      <c r="O25" s="852">
        <v>4</v>
      </c>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02"/>
      <c r="L26" s="906"/>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03"/>
      <c r="L27" s="906"/>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04"/>
      <c r="L28" s="907"/>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7"/>
      <c r="B31" s="859" t="str">
        <f>VLOOKUP($D$9,'PROYECTOS REGISTRADOS'!$A$2:$D$82,4,0)</f>
        <v>Incremento de la productividad de las unidades productivas agropecuarias Tocancipá, Cundinamarca, Centro Oriente</v>
      </c>
      <c r="C31" s="862" t="str">
        <f>VLOOKUP($D$9,'PROYECTOS REGISTRADOS'!$A$2:$D$82,3,0)</f>
        <v>2016-25817-0002</v>
      </c>
      <c r="D31" s="865" t="s">
        <v>938</v>
      </c>
      <c r="E31" s="868" t="str">
        <f>IF(D31=0,"0-0",(VLOOKUP(D31,'CONSOLIDADO PLAN DESARROLLO'!$EL$9:$ET$304,2,0)))</f>
        <v>Establecer una granja modelo agroindustrial integral auto sostenible</v>
      </c>
      <c r="F31" s="871" t="str">
        <f>IF(D31=0,"0-0",(VLOOKUP(D31,'CONSOLIDADO PLAN DESARROLLO'!$EL$9:$ET$304,3,0)))</f>
        <v>N° de granjas establecidas</v>
      </c>
      <c r="G31" s="874">
        <f>IF(D31=0,"0-0",(VLOOKUP(D31,'CONSOLIDADO PLAN DESARROLLO'!$EL$9:$ET$304,4,0)))</f>
        <v>0</v>
      </c>
      <c r="H31" s="877">
        <f>IF(D31=0,"0-0",(VLOOKUP(D31,'CONSOLIDADO PLAN DESARROLLO'!$EL$9:$ET$304,5,0)))</f>
        <v>1</v>
      </c>
      <c r="I31" s="880">
        <f>IF(D31=0,"0-0",(VLOOKUP(D31,'CONSOLIDADO PLAN DESARROLLO'!$EL$9:$ET$304,$R$3,0)))</f>
        <v>0.25</v>
      </c>
      <c r="J31" s="881"/>
      <c r="K31" s="902"/>
      <c r="L31" s="905"/>
      <c r="M31" s="850" t="s">
        <v>1943</v>
      </c>
      <c r="N31" s="851" t="s">
        <v>1938</v>
      </c>
      <c r="O31" s="852">
        <v>3</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7"/>
      <c r="B32" s="859"/>
      <c r="C32" s="862"/>
      <c r="D32" s="865"/>
      <c r="E32" s="869"/>
      <c r="F32" s="871"/>
      <c r="G32" s="874"/>
      <c r="H32" s="877"/>
      <c r="I32" s="882"/>
      <c r="J32" s="883"/>
      <c r="K32" s="902"/>
      <c r="L32" s="906"/>
      <c r="M32" s="850" t="s">
        <v>1937</v>
      </c>
      <c r="N32" s="851" t="s">
        <v>1938</v>
      </c>
      <c r="O32" s="852">
        <v>3</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7"/>
      <c r="B33" s="859"/>
      <c r="C33" s="862"/>
      <c r="D33" s="865"/>
      <c r="E33" s="869"/>
      <c r="F33" s="871"/>
      <c r="G33" s="874"/>
      <c r="H33" s="877"/>
      <c r="I33" s="882"/>
      <c r="J33" s="883"/>
      <c r="K33" s="902"/>
      <c r="L33" s="906"/>
      <c r="M33" s="850" t="s">
        <v>1944</v>
      </c>
      <c r="N33" s="851" t="s">
        <v>1938</v>
      </c>
      <c r="O33" s="852">
        <v>4</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02"/>
      <c r="L34" s="906"/>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02"/>
      <c r="L35" s="906"/>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03"/>
      <c r="L36" s="906"/>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04"/>
      <c r="L37" s="907"/>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Incremento de la productividad de las unidades productivas agropecuarias Tocancipá, Cundinamarca, Centro Oriente</v>
      </c>
      <c r="C40" s="862" t="str">
        <f>VLOOKUP($D$9,'PROYECTOS REGISTRADOS'!$A$2:$D$82,3,0)</f>
        <v>2016-25817-0002</v>
      </c>
      <c r="D40" s="865" t="s">
        <v>942</v>
      </c>
      <c r="E40" s="868" t="str">
        <f>IF(D40=0,"0-0",(VLOOKUP(D40,'CONSOLIDADO PLAN DESARROLLO'!$EL$9:$ET$304,2,0)))</f>
        <v>Realizar eventos agropecuarios</v>
      </c>
      <c r="F40" s="871" t="str">
        <f>IF(D40=0,"0-0",(VLOOKUP(D40,'CONSOLIDADO PLAN DESARROLLO'!$EL$9:$ET$304,3,0)))</f>
        <v>N° de eventos realizados</v>
      </c>
      <c r="G40" s="874">
        <f>IF(D40=0,"0-0",(VLOOKUP(D40,'CONSOLIDADO PLAN DESARROLLO'!$EL$9:$ET$304,4,0)))</f>
        <v>0</v>
      </c>
      <c r="H40" s="877">
        <f>IF(D40=0,"0-0",(VLOOKUP(D40,'CONSOLIDADO PLAN DESARROLLO'!$EL$9:$ET$304,5,0)))</f>
        <v>8</v>
      </c>
      <c r="I40" s="880">
        <f>IF(D40=0,"0-0",(VLOOKUP(D40,'CONSOLIDADO PLAN DESARROLLO'!$EL$9:$ET$304,$R$3,0)))</f>
        <v>2</v>
      </c>
      <c r="J40" s="881"/>
      <c r="K40" s="902"/>
      <c r="L40" s="905"/>
      <c r="M40" s="850" t="s">
        <v>1945</v>
      </c>
      <c r="N40" s="851" t="s">
        <v>1938</v>
      </c>
      <c r="O40" s="852">
        <v>4</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7"/>
      <c r="B41" s="859"/>
      <c r="C41" s="862"/>
      <c r="D41" s="865"/>
      <c r="E41" s="869"/>
      <c r="F41" s="871"/>
      <c r="G41" s="874"/>
      <c r="H41" s="877"/>
      <c r="I41" s="882"/>
      <c r="J41" s="883"/>
      <c r="K41" s="902"/>
      <c r="L41" s="906"/>
      <c r="M41" s="850" t="s">
        <v>1946</v>
      </c>
      <c r="N41" s="851" t="s">
        <v>1938</v>
      </c>
      <c r="O41" s="852">
        <v>4</v>
      </c>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02"/>
      <c r="L42" s="906"/>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02"/>
      <c r="L43" s="906"/>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02"/>
      <c r="L44" s="906"/>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03"/>
      <c r="L45" s="906"/>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04"/>
      <c r="L46" s="90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57"/>
      <c r="B49" s="859" t="str">
        <f>VLOOKUP($D$9,'PROYECTOS REGISTRADOS'!$A$2:$D$82,4,0)</f>
        <v>Incremento de la productividad de las unidades productivas agropecuarias Tocancipá, Cundinamarca, Centro Oriente</v>
      </c>
      <c r="C49" s="862" t="str">
        <f>VLOOKUP($D$9,'PROYECTOS REGISTRADOS'!$A$2:$D$82,3,0)</f>
        <v>2016-25817-0002</v>
      </c>
      <c r="D49" s="865" t="s">
        <v>946</v>
      </c>
      <c r="E49" s="868" t="str">
        <f>IF(D49=0,"0-0",(VLOOKUP(D49,'CONSOLIDADO PLAN DESARROLLO'!$EL$9:$ET$304,2,0)))</f>
        <v>Acompañar técnicamente a  usuarios agropecuarios para la consecución de recursos financieros</v>
      </c>
      <c r="F49" s="871" t="str">
        <f>IF(D49=0,"0-0",(VLOOKUP(D49,'CONSOLIDADO PLAN DESARROLLO'!$EL$9:$ET$304,3,0)))</f>
        <v>N° de usuarios objeto de asesoría para el acceso a crédito agropecuario</v>
      </c>
      <c r="G49" s="874">
        <f>IF(D49=0,"0-0",(VLOOKUP(D49,'CONSOLIDADO PLAN DESARROLLO'!$EL$9:$ET$304,4,0)))</f>
        <v>6</v>
      </c>
      <c r="H49" s="877">
        <f>IF(D49=0,"0-0",(VLOOKUP(D49,'CONSOLIDADO PLAN DESARROLLO'!$EL$9:$ET$304,5,0)))</f>
        <v>194</v>
      </c>
      <c r="I49" s="880">
        <f>IF(D49=0,"0-0",(VLOOKUP(D49,'CONSOLIDADO PLAN DESARROLLO'!$EL$9:$ET$304,$R$3,0)))</f>
        <v>48</v>
      </c>
      <c r="J49" s="881"/>
      <c r="K49" s="902"/>
      <c r="L49" s="905"/>
      <c r="M49" s="850" t="s">
        <v>1947</v>
      </c>
      <c r="N49" s="851" t="s">
        <v>1938</v>
      </c>
      <c r="O49" s="852">
        <v>0</v>
      </c>
      <c r="P49" s="47"/>
      <c r="Q49" s="46"/>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7"/>
      <c r="B50" s="859"/>
      <c r="C50" s="862"/>
      <c r="D50" s="865"/>
      <c r="E50" s="869"/>
      <c r="F50" s="871"/>
      <c r="G50" s="874"/>
      <c r="H50" s="877"/>
      <c r="I50" s="882"/>
      <c r="J50" s="883"/>
      <c r="K50" s="902"/>
      <c r="L50" s="906"/>
      <c r="M50" s="175"/>
      <c r="N50" s="176"/>
      <c r="O50" s="177"/>
      <c r="P50" s="47"/>
      <c r="Q50" s="46"/>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7"/>
      <c r="B51" s="859"/>
      <c r="C51" s="862"/>
      <c r="D51" s="865"/>
      <c r="E51" s="869"/>
      <c r="F51" s="871"/>
      <c r="G51" s="874"/>
      <c r="H51" s="877"/>
      <c r="I51" s="882"/>
      <c r="J51" s="883"/>
      <c r="K51" s="902"/>
      <c r="L51" s="906"/>
      <c r="M51" s="175"/>
      <c r="N51" s="176"/>
      <c r="O51" s="177"/>
      <c r="P51" s="47"/>
      <c r="Q51" s="46"/>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7"/>
      <c r="B52" s="859"/>
      <c r="C52" s="862"/>
      <c r="D52" s="865"/>
      <c r="E52" s="869"/>
      <c r="F52" s="871"/>
      <c r="G52" s="874"/>
      <c r="H52" s="877"/>
      <c r="I52" s="882"/>
      <c r="J52" s="883"/>
      <c r="K52" s="902"/>
      <c r="L52" s="906"/>
      <c r="M52" s="175"/>
      <c r="N52" s="176"/>
      <c r="O52" s="177"/>
      <c r="P52" s="47"/>
      <c r="Q52" s="46"/>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7"/>
      <c r="B53" s="859"/>
      <c r="C53" s="862"/>
      <c r="D53" s="865"/>
      <c r="E53" s="869"/>
      <c r="F53" s="871"/>
      <c r="G53" s="874"/>
      <c r="H53" s="877"/>
      <c r="I53" s="882"/>
      <c r="J53" s="883"/>
      <c r="K53" s="902"/>
      <c r="L53" s="906"/>
      <c r="M53" s="175"/>
      <c r="N53" s="176"/>
      <c r="O53" s="177"/>
      <c r="P53" s="47"/>
      <c r="Q53" s="46"/>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7"/>
      <c r="B54" s="860"/>
      <c r="C54" s="863"/>
      <c r="D54" s="866"/>
      <c r="E54" s="869"/>
      <c r="F54" s="872"/>
      <c r="G54" s="875"/>
      <c r="H54" s="878"/>
      <c r="I54" s="882"/>
      <c r="J54" s="883"/>
      <c r="K54" s="903"/>
      <c r="L54" s="906"/>
      <c r="M54" s="178"/>
      <c r="N54" s="179"/>
      <c r="O54" s="180"/>
      <c r="P54" s="108"/>
      <c r="Q54" s="107"/>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8"/>
      <c r="B55" s="861"/>
      <c r="C55" s="864"/>
      <c r="D55" s="867"/>
      <c r="E55" s="870"/>
      <c r="F55" s="873"/>
      <c r="G55" s="876"/>
      <c r="H55" s="879"/>
      <c r="I55" s="884"/>
      <c r="J55" s="885"/>
      <c r="K55" s="904"/>
      <c r="L55" s="90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857"/>
      <c r="B58" s="859" t="str">
        <f>VLOOKUP($D$9,'PROYECTOS REGISTRADOS'!$A$2:$D$82,4,0)</f>
        <v>Incremento de la productividad de las unidades productivas agropecuarias Tocancipá, Cundinamarca, Centro Oriente</v>
      </c>
      <c r="C58" s="862" t="str">
        <f>VLOOKUP($D$9,'PROYECTOS REGISTRADOS'!$A$2:$D$82,3,0)</f>
        <v>2016-25817-0002</v>
      </c>
      <c r="D58" s="865" t="s">
        <v>950</v>
      </c>
      <c r="E58" s="868" t="str">
        <f>IF(D58=0,"0-0",(VLOOKUP(D58,'CONSOLIDADO PLAN DESARROLLO'!$EL$9:$ET$304,2,0)))</f>
        <v>Implementar un programa de protección animal conforme a la normatividad vigente</v>
      </c>
      <c r="F58" s="871" t="str">
        <f>IF(D58=0,"0-0",(VLOOKUP(D58,'CONSOLIDADO PLAN DESARROLLO'!$EL$9:$ET$304,3,0)))</f>
        <v>No. de programas implementados</v>
      </c>
      <c r="G58" s="874">
        <f>IF(D58=0,"0-0",(VLOOKUP(D58,'CONSOLIDADO PLAN DESARROLLO'!$EL$9:$ET$304,4,0)))</f>
        <v>0</v>
      </c>
      <c r="H58" s="877">
        <f>IF(D58=0,"0-0",(VLOOKUP(D58,'CONSOLIDADO PLAN DESARROLLO'!$EL$9:$ET$304,5,0)))</f>
        <v>1</v>
      </c>
      <c r="I58" s="880">
        <f>IF(D58=0,"0-0",(VLOOKUP(D58,'CONSOLIDADO PLAN DESARROLLO'!$EL$9:$ET$304,$R$3,0)))</f>
        <v>0.25</v>
      </c>
      <c r="J58" s="881"/>
      <c r="K58" s="902"/>
      <c r="L58" s="905"/>
      <c r="M58" s="853" t="s">
        <v>1949</v>
      </c>
      <c r="N58" s="851" t="s">
        <v>1938</v>
      </c>
      <c r="O58" s="852">
        <v>4</v>
      </c>
      <c r="P58" s="47"/>
      <c r="Q58" s="46"/>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7"/>
      <c r="B59" s="859"/>
      <c r="C59" s="862"/>
      <c r="D59" s="865"/>
      <c r="E59" s="869"/>
      <c r="F59" s="871"/>
      <c r="G59" s="874"/>
      <c r="H59" s="877"/>
      <c r="I59" s="882"/>
      <c r="J59" s="883"/>
      <c r="K59" s="902"/>
      <c r="L59" s="906"/>
      <c r="M59" s="853" t="s">
        <v>1948</v>
      </c>
      <c r="N59" s="851" t="s">
        <v>1938</v>
      </c>
      <c r="O59" s="852">
        <v>4</v>
      </c>
      <c r="P59" s="47"/>
      <c r="Q59" s="46"/>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7"/>
      <c r="B60" s="859"/>
      <c r="C60" s="862"/>
      <c r="D60" s="865"/>
      <c r="E60" s="869"/>
      <c r="F60" s="871"/>
      <c r="G60" s="874"/>
      <c r="H60" s="877"/>
      <c r="I60" s="882"/>
      <c r="J60" s="883"/>
      <c r="K60" s="902"/>
      <c r="L60" s="906"/>
      <c r="M60" s="175"/>
      <c r="N60" s="176"/>
      <c r="O60" s="177"/>
      <c r="P60" s="47"/>
      <c r="Q60" s="46"/>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7"/>
      <c r="B61" s="859"/>
      <c r="C61" s="862"/>
      <c r="D61" s="865"/>
      <c r="E61" s="869"/>
      <c r="F61" s="871"/>
      <c r="G61" s="874"/>
      <c r="H61" s="877"/>
      <c r="I61" s="882"/>
      <c r="J61" s="883"/>
      <c r="K61" s="902"/>
      <c r="L61" s="906"/>
      <c r="M61" s="175"/>
      <c r="N61" s="176"/>
      <c r="O61" s="177"/>
      <c r="P61" s="47"/>
      <c r="Q61" s="46"/>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7"/>
      <c r="B62" s="859"/>
      <c r="C62" s="862"/>
      <c r="D62" s="865"/>
      <c r="E62" s="869"/>
      <c r="F62" s="871"/>
      <c r="G62" s="874"/>
      <c r="H62" s="877"/>
      <c r="I62" s="882"/>
      <c r="J62" s="883"/>
      <c r="K62" s="902"/>
      <c r="L62" s="906"/>
      <c r="M62" s="175"/>
      <c r="N62" s="176"/>
      <c r="O62" s="177"/>
      <c r="P62" s="47"/>
      <c r="Q62" s="46"/>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7"/>
      <c r="B63" s="860"/>
      <c r="C63" s="863"/>
      <c r="D63" s="866"/>
      <c r="E63" s="869"/>
      <c r="F63" s="872"/>
      <c r="G63" s="875"/>
      <c r="H63" s="878"/>
      <c r="I63" s="882"/>
      <c r="J63" s="883"/>
      <c r="K63" s="903"/>
      <c r="L63" s="906"/>
      <c r="M63" s="178"/>
      <c r="N63" s="179"/>
      <c r="O63" s="180"/>
      <c r="P63" s="108"/>
      <c r="Q63" s="107"/>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8"/>
      <c r="B64" s="861"/>
      <c r="C64" s="864"/>
      <c r="D64" s="867"/>
      <c r="E64" s="870"/>
      <c r="F64" s="873"/>
      <c r="G64" s="876"/>
      <c r="H64" s="879"/>
      <c r="I64" s="884"/>
      <c r="J64" s="885"/>
      <c r="K64" s="904"/>
      <c r="L64" s="90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Incremento de la productividad de las unidades productivas agropecuarias Tocancipá, Cundinamarca, Centro Oriente</v>
      </c>
      <c r="C67" s="862" t="str">
        <f>VLOOKUP($D$9,'PROYECTOS REGISTRADOS'!$A$2:$D$82,3,0)</f>
        <v>2016-25817-0002</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Incremento de la productividad de las unidades productivas agropecuarias Tocancipá, Cundinamarca, Centro Oriente</v>
      </c>
      <c r="C76" s="862" t="str">
        <f>VLOOKUP($D$9,'PROYECTOS REGISTRADOS'!$A$2:$D$82,3,0)</f>
        <v>2016-25817-0002</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Incremento de la productividad de las unidades productivas agropecuarias Tocancipá, Cundinamarca, Centro Oriente</v>
      </c>
      <c r="C85" s="862" t="str">
        <f>VLOOKUP($D$9,'PROYECTOS REGISTRADOS'!$A$2:$D$82,3,0)</f>
        <v>2016-25817-0002</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Incremento de la productividad de las unidades productivas agropecuarias Tocancipá, Cundinamarca, Centro Oriente</v>
      </c>
      <c r="C94" s="862" t="str">
        <f>VLOOKUP($D$9,'PROYECTOS REGISTRADOS'!$A$2:$D$82,3,0)</f>
        <v>2016-25817-0002</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Incremento de la productividad de las unidades productivas agropecuarias Tocancipá, Cundinamarca, Centro Oriente</v>
      </c>
      <c r="C103" s="862" t="str">
        <f>VLOOKUP($D$9,'PROYECTOS REGISTRADOS'!$A$2:$D$82,3,0)</f>
        <v>2016-25817-0002</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Incremento de la productividad de las unidades productivas agropecuarias Tocancipá, Cundinamarca, Centro Oriente</v>
      </c>
      <c r="C112" s="862" t="str">
        <f>VLOOKUP($D$9,'PROYECTOS REGISTRADOS'!$A$2:$D$82,3,0)</f>
        <v>2016-25817-0002</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Incremento de la productividad de las unidades productivas agropecuarias Tocancipá, Cundinamarca, Centro Oriente</v>
      </c>
      <c r="C121" s="862" t="str">
        <f>VLOOKUP($D$9,'PROYECTOS REGISTRADOS'!$A$2:$D$82,3,0)</f>
        <v>2016-25817-0002</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Incremento de la productividad de las unidades productivas agropecuarias Tocancipá, Cundinamarca, Centro Oriente</v>
      </c>
      <c r="C130" s="862" t="str">
        <f>VLOOKUP($D$9,'PROYECTOS REGISTRADOS'!$A$2:$D$82,3,0)</f>
        <v>2016-25817-0002</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Incremento de la productividad de las unidades productivas agropecuarias Tocancipá, Cundinamarca, Centro Oriente</v>
      </c>
      <c r="C139" s="862" t="str">
        <f>VLOOKUP($D$9,'PROYECTOS REGISTRADOS'!$A$2:$D$82,3,0)</f>
        <v>2016-25817-0002</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Incremento de la productividad de las unidades productivas agropecuarias Tocancipá, Cundinamarca, Centro Oriente</v>
      </c>
      <c r="C148" s="862" t="str">
        <f>VLOOKUP($D$9,'PROYECTOS REGISTRADOS'!$A$2:$D$82,3,0)</f>
        <v>2016-25817-0002</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Incremento de la productividad de las unidades productivas agropecuarias Tocancipá, Cundinamarca, Centro Oriente</v>
      </c>
      <c r="C157" s="862" t="str">
        <f>VLOOKUP($D$9,'PROYECTOS REGISTRADOS'!$A$2:$D$82,3,0)</f>
        <v>2016-25817-0002</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Incremento de la productividad de las unidades productivas agropecuarias Tocancipá, Cundinamarca, Centro Oriente</v>
      </c>
      <c r="C166" s="862" t="str">
        <f>VLOOKUP($D$9,'PROYECTOS REGISTRADOS'!$A$2:$D$82,3,0)</f>
        <v>2016-25817-0002</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Incremento de la productividad de las unidades productivas agropecuarias Tocancipá, Cundinamarca, Centro Oriente</v>
      </c>
      <c r="C175" s="862" t="str">
        <f>VLOOKUP($D$9,'PROYECTOS REGISTRADOS'!$A$2:$D$82,3,0)</f>
        <v>2016-25817-0002</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Incremento de la productividad de las unidades productivas agropecuarias Tocancipá, Cundinamarca, Centro Oriente</v>
      </c>
      <c r="C184" s="862" t="str">
        <f>VLOOKUP($D$9,'PROYECTOS REGISTRADOS'!$A$2:$D$82,3,0)</f>
        <v>2016-25817-0002</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Incremento de la productividad de las unidades productivas agropecuarias Tocancipá, Cundinamarca, Centro Oriente</v>
      </c>
      <c r="C193" s="862" t="str">
        <f>VLOOKUP($D$9,'PROYECTOS REGISTRADOS'!$A$2:$D$82,3,0)</f>
        <v>2016-25817-0002</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8"/>
      <c r="C202" s="910" t="s">
        <v>1669</v>
      </c>
      <c r="D202" s="911"/>
      <c r="E202" s="911"/>
      <c r="F202" s="911"/>
      <c r="G202" s="911"/>
      <c r="H202" s="911"/>
      <c r="I202" s="911"/>
      <c r="J202" s="911"/>
    </row>
    <row r="203" spans="1:53" x14ac:dyDescent="0.2">
      <c r="B203" s="909"/>
      <c r="C203" s="910"/>
      <c r="D203" s="911"/>
      <c r="E203" s="911"/>
      <c r="F203" s="911"/>
      <c r="G203" s="911"/>
      <c r="H203" s="911"/>
      <c r="I203" s="911"/>
      <c r="J203" s="911"/>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FDF0F4-FF82-43C8-AB63-CAFD495127D5}"/>
</file>

<file path=customXml/itemProps2.xml><?xml version="1.0" encoding="utf-8"?>
<ds:datastoreItem xmlns:ds="http://schemas.openxmlformats.org/officeDocument/2006/customXml" ds:itemID="{35F07CE0-3A4D-42B2-9449-7D691CCA690F}"/>
</file>

<file path=customXml/itemProps3.xml><?xml version="1.0" encoding="utf-8"?>
<ds:datastoreItem xmlns:ds="http://schemas.openxmlformats.org/officeDocument/2006/customXml" ds:itemID="{4B3713CE-DB09-4058-BF78-1187E04B45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