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S192" i="6" s="1"/>
  <c r="AP193" i="6"/>
  <c r="AI193" i="6"/>
  <c r="AI192" i="6" s="1"/>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I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S31" i="6"/>
  <c r="AP31" i="6"/>
  <c r="AI31" i="6"/>
  <c r="AH31" i="6"/>
  <c r="AH30" i="6" s="1"/>
  <c r="I31" i="6"/>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9" i="6" l="1"/>
  <c r="AP66" i="6"/>
  <c r="AP102" i="6"/>
  <c r="AP147" i="6"/>
  <c r="AP192" i="6"/>
  <c r="AP30"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S186" i="5"/>
  <c r="AQ186" i="5"/>
  <c r="AM186" i="5"/>
  <c r="AT186" i="5" s="1"/>
  <c r="AL186" i="5"/>
  <c r="AK186" i="5"/>
  <c r="AR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BB186" i="5"/>
  <c r="AG109" i="5"/>
  <c r="AN109" i="5" s="1"/>
  <c r="AN218" i="5"/>
  <c r="AN111" i="5"/>
  <c r="AN283" i="5"/>
  <c r="AU283" i="5" s="1"/>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V139" i="5"/>
  <c r="BB139" i="5" s="1"/>
  <c r="BC139" i="5" s="1"/>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<sst xmlns="http://schemas.openxmlformats.org/spreadsheetml/2006/main" count="10504" uniqueCount="1941">
  <si>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</si>
  <si>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</si>
  <si>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</si>
  <si>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</si>
  <si>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</si>
  <si>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</si>
  <si>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</si>
  <si>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</si>
  <si>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</si>
  <si>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</si>
  <si>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</si>
  <si>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</si>
  <si>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</si>
  <si>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</si>
  <si>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</si>
  <si>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</si>
  <si>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</si>
  <si>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</si>
  <si>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</si>
  <si>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</si>
  <si>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</si>
  <si>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</si>
  <si>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</si>
  <si>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</si>
  <si>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</si>
  <si>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</si>
  <si>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</si>
  <si>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</si>
  <si>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</si>
  <si>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</si>
  <si>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</si>
  <si>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</si>
  <si>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</si>
  <si>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</si>
  <si>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</si>
  <si>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</si>
  <si>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</si>
  <si>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</si>
  <si>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</si>
  <si>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</si>
  <si>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</si>
  <si>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</si>
  <si>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</si>
  <si>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</si>
  <si>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</si>
  <si>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</si>
  <si>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</si>
  <si>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</si>
  <si>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</si>
  <si>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</si>
  <si>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</si>
  <si>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</si>
  <si>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</si>
  <si>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</si>
  <si>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</si>
  <si>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</si>
  <si>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</si>
  <si>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</si>
  <si>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</si>
  <si>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</si>
  <si>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</si>
  <si>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</si>
  <si>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</si>
  <si>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</si>
  <si>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</si>
  <si>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</si>
  <si>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</si>
  <si>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</si>
  <si>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</si>
  <si>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</si>
  <si>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</si>
  <si>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</si>
  <si>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</si>
  <si>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</si>
  <si>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</si>
  <si>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</si>
  <si>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</si>
  <si>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</si>
  <si>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</si>
  <si>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</si>
  <si>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</si>
  <si>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</si>
  <si>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</si>
  <si>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</si>
  <si>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</si>
  <si>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</si>
  <si>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</si>
  <si>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</si>
  <si>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</si>
  <si>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</si>
  <si>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</si>
  <si>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</si>
  <si>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</si>
  <si>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</si>
  <si>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</si>
  <si>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</si>
  <si>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</si>
  <si>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</si>
  <si>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</si>
  <si>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</si>
  <si>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</si>
  <si>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</si>
  <si>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</si>
  <si>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</si>
  <si>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</si>
  <si>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</si>
  <si>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</si>
  <si>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</si>
  <si>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</si>
  <si>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</si>
  <si>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</si>
  <si>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</si>
  <si>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</si>
  <si>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</si>
  <si>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</si>
  <si>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</si>
  <si>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</si>
  <si>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</si>
  <si>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</si>
  <si>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</si>
  <si>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</si>
  <si>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</si>
  <si>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</si>
  <si>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</si>
  <si>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</si>
  <si>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</si>
  <si>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</si>
  <si>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</si>
  <si>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</si>
  <si>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</si>
  <si>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</si>
  <si>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</si>
  <si>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</si>
  <si>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</si>
  <si>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</si>
  <si>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</si>
  <si>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</si>
  <si>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</si>
  <si>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</si>
  <si>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</si>
  <si>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</si>
  <si>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</si>
  <si>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</si>
  <si>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</si>
  <si>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</si>
  <si>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</si>
  <si>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</si>
  <si>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</si>
  <si>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</si>
  <si>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</si>
  <si>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</si>
  <si>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</si>
  <si>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</si>
  <si>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</si>
  <si>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</si>
  <si>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</si>
  <si>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</si>
  <si>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</si>
  <si>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</si>
  <si>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</si>
  <si>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</si>
  <si>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</si>
  <si>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</si>
  <si>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</si>
  <si>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</si>
  <si>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</si>
  <si>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</si>
  <si>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</si>
  <si>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</si>
  <si>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</si>
  <si>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</si>
  <si>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</si>
  <si>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</si>
  <si>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</si>
  <si>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</si>
  <si>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</si>
  <si>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</si>
  <si>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</si>
  <si>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</si>
  <si>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</si>
  <si>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</si>
  <si>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</si>
  <si>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</si>
  <si>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</si>
  <si>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</si>
  <si>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</si>
  <si>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</si>
  <si>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</si>
  <si>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</si>
  <si>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</si>
  <si>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</si>
  <si>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</si>
  <si>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</si>
  <si>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</si>
  <si>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</si>
  <si>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</si>
  <si>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</si>
  <si>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</si>
  <si>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</si>
  <si>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</si>
  <si>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</si>
  <si>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</si>
  <si>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</si>
  <si>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</si>
  <si>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</si>
  <si>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</si>
  <si>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</si>
  <si>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</si>
  <si>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</si>
  <si>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</si>
  <si>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</si>
  <si>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</si>
  <si>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</si>
  <si>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</si>
  <si>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</si>
  <si>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</si>
  <si>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</si>
  <si>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</si>
  <si>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</si>
  <si>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</si>
  <si>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</si>
  <si>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</si>
  <si>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</si>
  <si>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</si>
  <si>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</si>
  <si>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</si>
  <si>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</si>
  <si>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</si>
  <si>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</si>
  <si>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</si>
  <si>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</si>
  <si>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</si>
  <si>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</si>
  <si>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</si>
  <si>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</si>
  <si>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</si>
  <si>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</si>
  <si>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</si>
  <si>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</si>
  <si>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</si>
  <si>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</si>
  <si>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</si>
  <si>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</si>
  <si>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</si>
  <si>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</si>
  <si>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</si>
  <si>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</si>
  <si>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</si>
  <si>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</si>
  <si>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</si>
  <si>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</si>
  <si>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</si>
  <si>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</si>
  <si>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</si>
  <si>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</si>
  <si>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</si>
  <si>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</si>
  <si>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</si>
  <si>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</si>
  <si>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</si>
  <si>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</si>
  <si>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</si>
  <si>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</si>
  <si>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</si>
  <si>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</si>
  <si>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</si>
  <si>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</si>
  <si>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</si>
  <si>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</si>
  <si>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</si>
  <si>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</si>
  <si>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</si>
  <si>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</si>
  <si>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</si>
  <si>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</si>
  <si>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</si>
  <si>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</si>
  <si>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</si>
  <si>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</si>
  <si>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</si>
  <si>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</si>
  <si>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</si>
  <si>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</si>
  <si>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</si>
  <si>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</si>
  <si>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</si>
  <si>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</si>
  <si>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</si>
  <si>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</si>
  <si>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</si>
  <si>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</si>
  <si>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</si>
  <si>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</si>
  <si>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</si>
  <si>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</si>
  <si>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</si>
  <si>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</si>
  <si>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</si>
  <si>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</si>
  <si>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</si>
  <si>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</si>
  <si>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</si>
  <si>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</si>
  <si>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</si>
  <si>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</si>
  <si>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</si>
  <si>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</si>
  <si>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</si>
  <si>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</si>
  <si>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</si>
  <si>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</si>
  <si>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</si>
  <si>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</si>
  <si>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</si>
  <si>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</si>
  <si>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</si>
  <si>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</si>
  <si>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</si>
  <si>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</si>
  <si>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</si>
  <si>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</si>
  <si>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</si>
  <si>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</si>
  <si>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</si>
  <si>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</si>
  <si>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</si>
  <si>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</si>
  <si>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</si>
  <si>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</si>
  <si>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</si>
  <si>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</si>
  <si>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</si>
  <si>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</si>
  <si>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</si>
  <si>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</si>
  <si>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</si>
  <si>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</si>
  <si>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</si>
  <si>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</si>
  <si>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</si>
  <si>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</si>
  <si>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</si>
  <si>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</si>
  <si>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</si>
  <si>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</si>
  <si>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</si>
  <si>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</si>
  <si>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</si>
  <si>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</si>
  <si>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</si>
  <si>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</si>
  <si>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</si>
  <si>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</si>
  <si>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</si>
  <si>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</si>
  <si>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</si>
  <si>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</si>
  <si>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</si>
  <si>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</si>
  <si>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</si>
  <si>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</si>
  <si>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</si>
  <si>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</si>
  <si>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</si>
  <si>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</si>
  <si>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</si>
  <si>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</si>
  <si>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</si>
  <si>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</si>
  <si>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</si>
  <si>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</si>
  <si>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</si>
  <si>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</si>
  <si>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</si>
  <si>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</si>
  <si>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</si>
  <si>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</si>
  <si>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</si>
  <si>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</si>
  <si>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</si>
  <si>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</si>
  <si>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</si>
  <si>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</si>
  <si>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</si>
  <si>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</si>
  <si>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</si>
  <si>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</si>
  <si>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</si>
  <si>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</si>
  <si>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</si>
  <si>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</si>
  <si>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</si>
  <si>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</si>
  <si>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</si>
  <si>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</si>
  <si>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</si>
  <si>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</si>
  <si>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</si>
  <si>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</si>
  <si>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</si>
  <si>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</si>
  <si>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</si>
  <si>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</si>
  <si>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</si>
  <si>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</si>
  <si>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</si>
  <si>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</si>
  <si>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</si>
  <si>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</si>
  <si>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</si>
  <si>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</si>
  <si>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</si>
  <si>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</si>
  <si>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</si>
  <si>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</si>
  <si>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</si>
  <si>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</si>
  <si>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</si>
  <si>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</si>
  <si>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</si>
  <si>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</si>
  <si>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</si>
  <si>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</si>
  <si>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</si>
  <si>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</si>
  <si>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</si>
  <si>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</si>
  <si>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</si>
  <si>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</si>
  <si>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</si>
  <si>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</si>
  <si>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</si>
  <si>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</si>
  <si>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</si>
  <si>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</si>
  <si>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</si>
  <si>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</si>
  <si>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</si>
  <si>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</si>
  <si>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</si>
  <si>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</si>
  <si>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</si>
  <si>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</si>
  <si>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</si>
  <si>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</si>
  <si>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</si>
  <si>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</si>
  <si>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</si>
  <si>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</si>
  <si>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</si>
  <si>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</si>
  <si>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</si>
  <si>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</si>
  <si>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</si>
  <si>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</si>
  <si>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</si>
  <si>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</si>
  <si>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</si>
  <si>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</si>
  <si>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</si>
  <si>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</si>
  <si>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</si>
  <si>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</si>
  <si>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</si>
  <si>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</si>
  <si>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</si>
  <si>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</si>
  <si>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</si>
  <si>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</si>
  <si>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</si>
  <si>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</si>
  <si>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</si>
  <si>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</si>
  <si>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</si>
  <si>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</si>
  <si>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</si>
  <si>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</si>
  <si>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</si>
  <si>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</si>
  <si>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</si>
  <si>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</si>
  <si>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</si>
  <si>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</si>
  <si>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</si>
  <si>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</si>
  <si>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</si>
  <si>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</si>
  <si>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</si>
  <si>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</si>
  <si>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</si>
  <si>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</si>
  <si>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</si>
  <si>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</si>
  <si>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</si>
  <si>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</si>
  <si>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</si>
  <si>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</si>
  <si>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</si>
  <si>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</si>
  <si>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</si>
  <si>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</si>
  <si>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</si>
  <si>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</si>
  <si>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</si>
  <si>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</si>
  <si>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</si>
  <si>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</si>
  <si>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</si>
  <si>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</si>
  <si>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</si>
  <si>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</si>
  <si>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</si>
  <si>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</si>
  <si>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</si>
  <si>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</si>
  <si>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</si>
  <si>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</si>
  <si>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</si>
  <si>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</si>
  <si>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</si>
  <si>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</si>
  <si>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</si>
  <si>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</si>
  <si>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</si>
  <si>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</si>
  <si>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</si>
  <si>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</si>
  <si>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</si>
  <si>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</si>
  <si>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</si>
  <si>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</si>
  <si>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</si>
  <si>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</si>
  <si>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</si>
  <si>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</si>
  <si>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</si>
  <si>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</si>
  <si>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</si>
  <si>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</si>
  <si>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</si>
  <si>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</si>
  <si>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</si>
  <si>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</si>
  <si>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</si>
  <si>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</si>
  <si>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</si>
  <si>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</si>
  <si>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</si>
  <si>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</si>
  <si>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</si>
  <si>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</si>
  <si>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</si>
  <si>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</si>
  <si>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</si>
  <si>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</si>
  <si>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</si>
  <si>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</si>
  <si>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</si>
  <si>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</si>
  <si>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</si>
  <si>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</si>
  <si>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</si>
  <si>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</si>
  <si>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</si>
  <si>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</si>
  <si>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</si>
  <si>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</si>
  <si>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</si>
  <si>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</si>
  <si>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</si>
  <si>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</si>
  <si>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</si>
  <si>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</si>
  <si>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</si>
  <si>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</si>
  <si>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</si>
  <si>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</si>
  <si>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</si>
  <si>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</si>
  <si>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</si>
  <si>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</si>
  <si>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</si>
  <si>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</si>
  <si>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</si>
  <si>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</si>
  <si>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</si>
  <si>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</si>
  <si>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</si>
  <si>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</si>
  <si>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</si>
  <si>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</si>
  <si>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</si>
  <si>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</si>
  <si>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</si>
  <si>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</si>
  <si>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</si>
  <si>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</si>
  <si>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</si>
  <si>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</si>
  <si>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</si>
  <si>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</si>
  <si>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</si>
  <si>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</si>
  <si>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</si>
  <si>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</si>
  <si>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</si>
  <si>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</si>
  <si>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</si>
  <si>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</si>
  <si>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</si>
  <si>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</si>
  <si>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</si>
  <si>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</si>
  <si>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</si>
  <si>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</si>
  <si>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</si>
  <si>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</si>
  <si>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</si>
  <si>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</si>
  <si>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</si>
  <si>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</si>
  <si>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</si>
  <si>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</si>
  <si>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</si>
  <si>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</si>
  <si>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</si>
  <si>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</si>
  <si>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</si>
  <si>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</si>
  <si>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</si>
  <si>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</si>
  <si>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</si>
  <si>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</si>
  <si>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</si>
  <si>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</si>
  <si>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</si>
  <si>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</si>
  <si>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</si>
  <si>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</si>
  <si>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</si>
  <si>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</si>
  <si>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</si>
  <si>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</si>
  <si>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</si>
  <si>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</si>
  <si>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</si>
  <si>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</si>
  <si>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</si>
  <si>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</si>
  <si>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</si>
  <si>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</si>
  <si>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</si>
  <si>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</si>
  <si>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</si>
  <si>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</si>
  <si>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</si>
  <si>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</si>
  <si>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</si>
  <si>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</si>
  <si>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</si>
  <si>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</si>
  <si>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</si>
  <si>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</si>
  <si>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</si>
  <si>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</si>
  <si>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</si>
  <si>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</si>
  <si>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</si>
  <si>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</si>
  <si>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</si>
  <si>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</si>
  <si>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</si>
  <si>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</si>
  <si>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</si>
  <si>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</si>
  <si>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</si>
  <si>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</si>
  <si>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</si>
  <si>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</si>
  <si>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</si>
  <si>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</si>
  <si>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</si>
  <si>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</si>
  <si>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</si>
  <si>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</si>
  <si>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</si>
  <si>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</si>
  <si>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</si>
  <si>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</si>
  <si>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</si>
  <si>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</si>
  <si>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</si>
  <si>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</si>
  <si>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</si>
  <si>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</si>
  <si>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</si>
  <si>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</si>
  <si>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</si>
  <si>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</si>
  <si>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</si>
  <si>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</si>
  <si>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</si>
  <si>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</si>
  <si>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</si>
  <si>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</si>
  <si>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</si>
  <si>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</si>
  <si>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</si>
  <si>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</si>
  <si>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</si>
  <si>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</si>
  <si>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</si>
  <si>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</si>
  <si>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</si>
  <si>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</si>
  <si>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</si>
  <si>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</si>
  <si>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</si>
  <si>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</si>
  <si>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</si>
  <si>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</si>
  <si>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</si>
  <si>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</si>
  <si>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</si>
  <si>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</si>
  <si>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</si>
  <si>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</si>
  <si>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</si>
  <si>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</si>
  <si>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</si>
  <si>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</si>
  <si>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</si>
  <si>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</si>
  <si>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</si>
  <si>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</si>
  <si>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</si>
  <si>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</si>
  <si>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</si>
  <si>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</si>
  <si>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</si>
  <si>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</si>
  <si>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</si>
  <si>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</si>
  <si>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</si>
  <si>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</si>
  <si>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</si>
  <si>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</si>
  <si>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</si>
  <si>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</si>
  <si>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</si>
  <si>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</si>
  <si>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</si>
  <si>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</si>
  <si>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</si>
  <si>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</si>
  <si>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</si>
  <si>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</si>
  <si>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</si>
  <si>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</si>
  <si>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</si>
  <si>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</si>
  <si>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</si>
  <si>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</si>
  <si>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</si>
  <si>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</si>
  <si>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</si>
  <si>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</si>
  <si>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</si>
  <si>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</si>
  <si>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</si>
  <si>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</si>
  <si>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</si>
  <si>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</si>
  <si>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</si>
  <si>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</si>
  <si>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</si>
  <si>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</si>
  <si>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</si>
  <si>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</si>
  <si>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</si>
  <si>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</si>
  <si>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</si>
  <si>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</si>
  <si>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</si>
  <si>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</si>
  <si>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</si>
  <si>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</si>
  <si>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</si>
  <si>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</si>
  <si>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</si>
  <si>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</si>
  <si>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</si>
  <si>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</si>
  <si>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</si>
  <si>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</si>
  <si>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</si>
  <si>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</si>
  <si>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</si>
  <si>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</si>
  <si>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</si>
  <si>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</si>
  <si>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</si>
  <si>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</si>
  <si>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</si>
  <si>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</si>
  <si>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</si>
  <si>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</si>
  <si>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</si>
  <si>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</si>
  <si>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</si>
  <si>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</si>
  <si>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</si>
  <si>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</si>
  <si>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</si>
  <si>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</si>
  <si>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</si>
  <si>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</si>
  <si>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</si>
  <si>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</si>
  <si>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</si>
  <si>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</si>
  <si>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</si>
  <si>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</si>
  <si>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</si>
  <si>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</si>
  <si>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</si>
  <si>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</si>
  <si>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</si>
  <si>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</si>
  <si>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</si>
  <si>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</si>
  <si>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</si>
  <si>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</si>
  <si>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</si>
  <si>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</si>
  <si>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</si>
  <si>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</si>
  <si>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</si>
  <si>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</si>
  <si>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</si>
  <si>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</si>
  <si>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</si>
  <si>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</si>
  <si>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</si>
  <si>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</si>
  <si>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</si>
  <si>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</si>
  <si>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</si>
  <si>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</si>
  <si>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</si>
  <si>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</si>
  <si>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</si>
  <si>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</si>
  <si>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</si>
  <si>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</si>
  <si>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</si>
  <si>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</si>
  <si>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</si>
  <si>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</si>
  <si>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</si>
  <si>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</si>
  <si>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</si>
  <si>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</si>
  <si>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</si>
  <si>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</si>
  <si>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</si>
  <si>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</si>
  <si>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</si>
  <si>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</si>
  <si>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</si>
  <si>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</si>
  <si>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</si>
  <si>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</si>
  <si>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</si>
  <si>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</si>
  <si>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</si>
  <si>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</si>
  <si>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</si>
  <si>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</si>
  <si>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</si>
  <si>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</si>
  <si>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</si>
  <si>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</si>
  <si>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</si>
  <si>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</si>
  <si>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</si>
  <si>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</si>
  <si>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</si>
  <si>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</si>
  <si>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</si>
  <si>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</si>
  <si>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</si>
  <si>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</si>
  <si>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</si>
  <si>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</si>
  <si>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</si>
  <si>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</si>
  <si>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</si>
  <si>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</si>
  <si>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</si>
  <si>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</si>
  <si>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</si>
  <si>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</si>
  <si>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</si>
  <si>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</si>
  <si>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</si>
  <si>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</si>
  <si>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</si>
  <si>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</si>
  <si>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</si>
  <si>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</si>
  <si>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</si>
  <si>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</si>
  <si>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</si>
  <si>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</si>
  <si>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</si>
  <si>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</si>
  <si>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</si>
  <si>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</si>
  <si>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</si>
  <si>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</si>
  <si>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</si>
  <si>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</si>
  <si>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</si>
  <si>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</si>
  <si>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</si>
  <si>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</si>
  <si>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</si>
  <si>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</si>
  <si>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</si>
  <si>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</si>
  <si>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</si>
  <si>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</si>
  <si>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</si>
  <si>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</si>
  <si>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</si>
  <si>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</si>
  <si>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</si>
  <si>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</si>
  <si>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</si>
  <si>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</si>
  <si>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</si>
  <si>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</si>
  <si>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</si>
  <si>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</si>
  <si>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</si>
  <si>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</si>
  <si>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</si>
  <si>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</si>
  <si>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</si>
  <si>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</si>
  <si>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</si>
  <si>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</si>
  <si>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</si>
  <si>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</si>
  <si>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</si>
  <si>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</si>
  <si>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</si>
  <si>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</si>
  <si>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</si>
  <si>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</si>
  <si>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</si>
  <si>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</si>
  <si>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</si>
  <si>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</si>
  <si>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</si>
  <si>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</si>
  <si>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</si>
  <si>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</si>
  <si>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</si>
  <si>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</si>
  <si>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</si>
  <si>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</si>
  <si>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</si>
  <si>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</si>
  <si>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</si>
  <si>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</si>
  <si>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</si>
  <si>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</si>
  <si>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</si>
  <si>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</si>
  <si>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</si>
  <si>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</si>
  <si>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</si>
  <si>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</si>
  <si>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</si>
  <si>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</si>
  <si>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</si>
  <si>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</si>
  <si>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</si>
  <si>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</si>
  <si>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</si>
  <si>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</si>
  <si>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</si>
  <si>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</si>
  <si>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</si>
  <si>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</si>
  <si>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</si>
  <si>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</si>
  <si>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</si>
  <si>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</si>
  <si>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</si>
  <si>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</si>
  <si>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</si>
  <si>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</si>
  <si>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</si>
  <si>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</si>
  <si>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</si>
  <si>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</si>
  <si>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</si>
  <si>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</si>
  <si>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</si>
  <si>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</si>
  <si>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</si>
  <si>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</si>
  <si>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</si>
  <si>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</si>
  <si>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</si>
  <si>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</si>
  <si>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</si>
  <si>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</si>
  <si>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</si>
  <si>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</si>
  <si>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</si>
  <si>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</si>
  <si>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</si>
  <si>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</si>
  <si>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</si>
  <si>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</si>
  <si>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</si>
  <si>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</si>
  <si>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</si>
  <si>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</si>
  <si>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</si>
  <si>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</si>
  <si>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</si>
  <si>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</si>
  <si>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</si>
  <si>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</si>
  <si>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</si>
  <si>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</si>
  <si>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</si>
  <si>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</si>
  <si>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</si>
  <si>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</si>
  <si>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</si>
  <si>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</si>
  <si>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</si>
  <si>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</si>
  <si>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</si>
  <si>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</si>
  <si>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</si>
  <si>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</si>
  <si>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</si>
  <si>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</si>
  <si>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</si>
  <si>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</si>
  <si>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</si>
  <si>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</si>
  <si>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</si>
  <si>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</si>
  <si>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</si>
  <si>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</si>
  <si>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</si>
  <si>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</si>
  <si>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</si>
  <si>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</si>
  <si>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</si>
  <si>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</si>
  <si>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</si>
  <si>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</si>
  <si>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</si>
  <si>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</si>
  <si>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</si>
  <si>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</si>
  <si>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</si>
  <si>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</si>
  <si>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</si>
  <si>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</si>
  <si>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</si>
  <si>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</si>
  <si>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</si>
  <si>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</si>
  <si>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</si>
  <si>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</si>
  <si>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</si>
  <si>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</si>
  <si>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</si>
  <si>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</si>
  <si>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</si>
  <si>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</si>
  <si>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</si>
  <si>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</si>
  <si>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</si>
  <si>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</si>
  <si>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</si>
  <si>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</si>
  <si>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</si>
  <si>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</si>
  <si>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</si>
  <si>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</si>
  <si>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</si>
  <si>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</si>
  <si>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</si>
  <si>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</si>
  <si>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</si>
  <si>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</si>
  <si>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</si>
  <si>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</si>
  <si>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</si>
  <si>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</si>
  <si>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</si>
  <si>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</si>
  <si>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</si>
  <si>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</si>
  <si>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</si>
  <si>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</si>
  <si>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</si>
  <si>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</si>
  <si>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</si>
  <si>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</si>
  <si>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</si>
  <si>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</si>
  <si>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</si>
  <si>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</si>
  <si>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</si>
  <si>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</si>
  <si>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</si>
  <si>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</si>
  <si>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</si>
  <si>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</si>
  <si>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</si>
  <si>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</si>
  <si>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</si>
  <si>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</si>
  <si>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</si>
  <si>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</si>
  <si>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</si>
  <si>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</si>
  <si>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</si>
  <si>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</si>
  <si>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</si>
  <si>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</si>
  <si>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</si>
  <si>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</si>
  <si>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</si>
  <si>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</si>
  <si>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</si>
  <si>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</si>
  <si>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</si>
  <si>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</si>
  <si>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</si>
  <si>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</si>
  <si>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</si>
  <si>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</si>
  <si>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</si>
  <si>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</si>
  <si>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</si>
  <si>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</si>
  <si>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</si>
  <si>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</si>
  <si>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</si>
  <si>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</si>
  <si>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</si>
  <si>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</si>
  <si>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</si>
  <si>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</si>
  <si>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</si>
  <si>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</si>
  <si>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</si>
  <si>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</si>
  <si>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</si>
  <si>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</si>
  <si>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</si>
  <si>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</si>
  <si>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</si>
  <si>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</si>
  <si>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</si>
  <si>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</si>
  <si>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</si>
  <si>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</si>
  <si>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</si>
  <si>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</si>
  <si>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</si>
  <si>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</si>
  <si>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</si>
  <si>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</si>
  <si>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</si>
  <si>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</si>
  <si>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</si>
  <si>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</si>
  <si>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</si>
  <si>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</si>
  <si>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</si>
  <si>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</si>
  <si>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</si>
  <si>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</si>
  <si>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</si>
  <si>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</si>
  <si>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</si>
  <si>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</si>
  <si>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</si>
  <si>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</si>
  <si>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</si>
  <si>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</si>
  <si>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</si>
  <si>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</si>
  <si>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</si>
  <si>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</si>
  <si>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</si>
  <si>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</si>
  <si>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</si>
  <si>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</si>
  <si>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</si>
  <si>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</si>
  <si>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</si>
  <si>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</si>
  <si>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</si>
  <si>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</si>
  <si>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</si>
  <si>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</si>
  <si>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</si>
  <si>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</si>
  <si>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</si>
  <si>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</si>
  <si>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</si>
  <si>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</si>
  <si>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</si>
  <si>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</si>
  <si>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</si>
  <si>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</si>
  <si>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</si>
  <si>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</si>
  <si>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</si>
  <si>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</si>
  <si>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</si>
  <si>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</si>
  <si>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</si>
  <si>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</si>
  <si>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</si>
  <si>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</si>
  <si>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</si>
  <si>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</si>
  <si>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</si>
  <si>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</si>
  <si>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</si>
  <si>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</si>
  <si>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</si>
  <si>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</si>
  <si>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</si>
  <si>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</si>
  <si>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</si>
  <si>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</si>
  <si>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</si>
  <si>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</si>
  <si>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</si>
  <si>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</si>
  <si>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</si>
  <si>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</si>
  <si>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</si>
  <si>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</si>
  <si>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</si>
  <si>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</si>
  <si>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</si>
  <si>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</si>
  <si>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</si>
  <si>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</si>
  <si>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</si>
  <si>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</si>
  <si>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</si>
  <si>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</si>
  <si>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</si>
  <si>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</si>
  <si>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</si>
  <si>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</si>
  <si>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</si>
  <si>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</si>
  <si>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</si>
  <si>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</si>
  <si>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</si>
  <si>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</si>
  <si>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</si>
  <si>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</si>
  <si>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</si>
  <si>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</si>
  <si>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</si>
  <si>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</si>
  <si>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</si>
  <si>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</si>
  <si>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</si>
  <si>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</si>
  <si>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</si>
  <si>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</si>
  <si>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</si>
  <si>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</si>
  <si>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</si>
  <si>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</si>
  <si>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</si>
  <si>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</si>
  <si>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</si>
  <si>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</si>
  <si>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</si>
  <si>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</si>
  <si>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</si>
  <si>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</si>
  <si>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</si>
  <si>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</si>
  <si>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</si>
  <si>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</si>
  <si>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</si>
  <si>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</si>
  <si>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</si>
  <si>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</si>
  <si>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</si>
  <si>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</si>
  <si>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</si>
  <si>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</si>
  <si>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</si>
  <si>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</si>
  <si>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</si>
  <si>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</si>
  <si>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</si>
  <si>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</si>
  <si>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</si>
  <si>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</si>
  <si>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</si>
  <si>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</si>
  <si>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</si>
  <si>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</si>
  <si>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</si>
  <si>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</si>
  <si>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</si>
  <si>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</si>
  <si>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</si>
  <si>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</si>
  <si>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</si>
  <si>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</si>
  <si>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</si>
  <si>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</si>
  <si>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</si>
  <si>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</si>
  <si>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</si>
  <si>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</si>
  <si>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</si>
  <si>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</si>
  <si>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</si>
  <si>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</si>
  <si>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</si>
  <si>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</si>
  <si>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</si>
  <si>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</si>
  <si>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</si>
  <si>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</si>
  <si>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</si>
  <si>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</si>
  <si>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</si>
  <si>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</si>
  <si>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</si>
  <si>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</si>
  <si>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</si>
  <si>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</si>
  <si>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</si>
  <si>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</si>
  <si>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</si>
  <si>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</si>
  <si>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</si>
  <si>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</si>
  <si>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</si>
  <si>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</si>
  <si>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</si>
  <si>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</si>
  <si>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</si>
  <si>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</si>
  <si>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</si>
  <si>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</si>
  <si>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</si>
  <si>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</si>
  <si>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</si>
  <si>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</si>
  <si>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</si>
  <si>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</si>
  <si>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</si>
  <si>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</si>
  <si>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</si>
  <si>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</si>
  <si>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</si>
  <si>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</si>
  <si>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</si>
  <si>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</si>
  <si>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</si>
  <si>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</si>
  <si>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</si>
  <si>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</si>
  <si>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</si>
  <si>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</si>
  <si>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</si>
  <si>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</si>
  <si>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</si>
  <si>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</si>
  <si>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</si>
  <si>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</si>
  <si>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</si>
  <si>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</si>
  <si>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</si>
  <si>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</si>
  <si>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</si>
  <si>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</si>
  <si>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</si>
  <si>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</si>
  <si>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</si>
  <si>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</si>
  <si>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</si>
  <si>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</si>
  <si>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</si>
  <si>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</si>
  <si>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</si>
  <si>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</si>
  <si>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</si>
  <si>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</si>
  <si>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</si>
  <si>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</si>
  <si>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</si>
  <si>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</si>
  <si>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</si>
  <si>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</si>
  <si>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</si>
  <si>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</si>
  <si>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</si>
  <si>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</si>
  <si>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</si>
  <si>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</si>
  <si>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</si>
  <si>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</si>
  <si>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</si>
  <si>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</si>
  <si>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</si>
  <si>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</si>
  <si>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</si>
  <si>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</si>
  <si>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</si>
  <si>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</si>
  <si>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</si>
  <si>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</si>
  <si>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</si>
  <si>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</si>
  <si>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</si>
  <si>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</si>
  <si>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</si>
  <si>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</si>
  <si>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</si>
  <si>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</si>
  <si>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</si>
  <si>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</si>
  <si>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</si>
  <si>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</si>
  <si>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</si>
  <si>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</si>
  <si>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</si>
  <si>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</si>
  <si>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</si>
  <si>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</si>
  <si>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</si>
  <si>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</si>
  <si>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</si>
  <si>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</si>
  <si>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</si>
  <si>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</si>
  <si>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</si>
  <si>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</si>
  <si>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</si>
  <si>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</si>
  <si>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</si>
  <si>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</si>
  <si>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</si>
  <si>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</si>
  <si>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</si>
  <si>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</si>
  <si>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</si>
  <si>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</si>
  <si>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</si>
  <si>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</si>
  <si>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</si>
  <si>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</si>
  <si>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</si>
  <si>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</si>
  <si>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</si>
  <si>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</si>
  <si>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</si>
  <si>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</si>
  <si>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</si>
  <si>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</si>
  <si>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</si>
  <si>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</si>
  <si>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</si>
  <si>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</si>
  <si>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</si>
  <si>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</si>
  <si>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</si>
  <si>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</si>
  <si>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</si>
  <si>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</si>
  <si>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</si>
  <si>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</si>
  <si>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</si>
  <si>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</si>
  <si>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</si>
  <si>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</si>
  <si>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</si>
  <si>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</si>
  <si>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</si>
  <si>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</si>
  <si>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</si>
  <si>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</si>
  <si>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</si>
  <si>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</si>
  <si>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</si>
  <si>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</si>
  <si>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</si>
  <si>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</si>
  <si>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</si>
  <si>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</si>
  <si>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</si>
  <si>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</si>
  <si>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</si>
  <si>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</si>
  <si>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</si>
  <si>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</si>
  <si>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</si>
  <si>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</si>
  <si>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</si>
  <si>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</si>
  <si>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</si>
  <si>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</si>
  <si>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</si>
  <si>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</si>
  <si>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</si>
  <si>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</si>
  <si>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</si>
  <si>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</si>
  <si>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</si>
  <si>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</si>
  <si>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</si>
  <si>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</si>
  <si>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</si>
  <si>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</si>
  <si>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</si>
  <si>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</si>
  <si>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</si>
  <si>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</si>
  <si>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</si>
  <si>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</si>
  <si>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</si>
  <si>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</si>
  <si>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</si>
  <si>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</si>
  <si>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</si>
  <si>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</si>
  <si>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</si>
  <si>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</si>
  <si>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</si>
  <si>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</si>
  <si>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</si>
  <si>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</si>
  <si>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</si>
  <si>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</si>
  <si>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</si>
  <si>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</si>
  <si>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</si>
  <si>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</si>
  <si>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</si>
  <si>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</si>
  <si>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</si>
  <si>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</si>
  <si>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</si>
  <si>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</si>
  <si>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</si>
  <si>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</si>
  <si>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</si>
  <si>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</si>
  <si>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</si>
  <si>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</si>
  <si>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</si>
  <si>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</si>
  <si>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</si>
  <si>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</si>
  <si>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</si>
  <si>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</si>
  <si>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</si>
  <si>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</si>
  <si>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</si>
  <si>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</si>
  <si>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</si>
  <si>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</si>
  <si>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</si>
  <si>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</si>
  <si>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</si>
  <si>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</si>
  <si>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</si>
  <si>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</si>
  <si>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</si>
  <si>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</si>
  <si>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</si>
  <si>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</si>
  <si>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</si>
  <si>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</si>
  <si>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</si>
  <si>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</si>
  <si>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</si>
  <si>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</si>
  <si>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</si>
  <si>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</si>
  <si>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</si>
  <si>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</si>
  <si>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</si>
  <si>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</si>
  <si>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</si>
  <si>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</si>
  <si>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</si>
  <si>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</si>
  <si>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</si>
  <si>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</si>
  <si>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</si>
  <si>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</si>
  <si>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</si>
  <si>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</si>
  <si>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</si>
  <si>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</si>
  <si>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</si>
  <si>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</si>
  <si>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</si>
  <si>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</si>
  <si>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</si>
  <si>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</si>
  <si>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</si>
  <si>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</si>
  <si>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</si>
  <si>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</si>
  <si>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</si>
  <si>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</si>
  <si>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</si>
  <si>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</si>
  <si>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</si>
  <si>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</si>
  <si>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</si>
  <si>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</si>
  <si>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</si>
  <si>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</si>
  <si>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</si>
  <si>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</si>
  <si>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</si>
  <si>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</si>
  <si>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</si>
  <si>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</si>
  <si>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</si>
  <si>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</si>
  <si>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</si>
  <si>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</si>
  <si>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</si>
  <si>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</si>
  <si>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</si>
  <si>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</si>
  <si>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</si>
  <si>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</si>
  <si>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</si>
  <si>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</si>
  <si>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</si>
  <si>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</si>
  <si>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</si>
  <si>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</si>
  <si>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</si>
  <si>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</si>
  <si>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</si>
  <si>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</si>
  <si>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</si>
  <si>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</si>
  <si>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</si>
  <si>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</si>
  <si>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</si>
  <si>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</si>
  <si>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</si>
  <si>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</si>
  <si>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</si>
  <si>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</si>
  <si>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</si>
  <si>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</si>
  <si>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</si>
  <si>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</si>
  <si>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</si>
  <si>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</si>
  <si>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</si>
  <si>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</si>
  <si>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</si>
  <si>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</si>
  <si>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</si>
  <si>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</si>
  <si>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</si>
  <si>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</si>
  <si>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</si>
  <si>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</si>
  <si>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</si>
  <si>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</si>
  <si>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</si>
  <si>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</si>
  <si>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</si>
  <si>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</si>
  <si>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</si>
  <si>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</si>
  <si>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</si>
  <si>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</si>
  <si>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</si>
  <si>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</si>
  <si>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</si>
  <si>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</si>
  <si>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</si>
  <si>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</si>
  <si>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</si>
  <si>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</si>
  <si>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</si>
  <si>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</si>
  <si>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</si>
  <si>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</si>
  <si>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</si>
  <si>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</si>
  <si>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</si>
  <si>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</si>
  <si>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</si>
  <si>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</si>
  <si>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</si>
  <si>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</si>
  <si>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</si>
  <si>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</si>
  <si>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</si>
  <si>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</si>
  <si>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</si>
  <si>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</si>
  <si>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</si>
  <si>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</si>
  <si>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</si>
  <si>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</si>
  <si>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</si>
  <si>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</si>
  <si>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</si>
  <si>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</si>
  <si>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</si>
  <si>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</si>
  <si>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</si>
  <si>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</si>
  <si>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</si>
  <si>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</si>
  <si>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</si>
  <si>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</si>
  <si>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</si>
  <si>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</si>
  <si>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</si>
  <si>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</si>
  <si>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</si>
  <si>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</si>
  <si>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</si>
  <si>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</si>
  <si>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</si>
  <si>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</si>
  <si>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</si>
  <si>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</si>
  <si>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</si>
  <si>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</si>
  <si>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</si>
  <si>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</si>
  <si>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</si>
  <si>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</si>
  <si>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</si>
  <si>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</si>
  <si>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</si>
  <si>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</si>
  <si>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</si>
  <si>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</si>
  <si>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</si>
  <si>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</si>
  <si>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</si>
  <si>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</si>
  <si>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</si>
  <si>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</si>
  <si>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</si>
  <si>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</si>
  <si>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</si>
  <si>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</si>
  <si>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</si>
  <si>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</si>
  <si>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</si>
  <si>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</si>
  <si>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</si>
  <si>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</si>
  <si>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</si>
  <si>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</si>
  <si>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</si>
  <si>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</si>
  <si>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</si>
  <si>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</si>
  <si>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</si>
  <si>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</si>
  <si>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</si>
  <si>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</si>
  <si>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</si>
  <si>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</si>
  <si>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</si>
  <si>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</si>
  <si>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</si>
  <si>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</si>
  <si>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</si>
  <si>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</si>
  <si>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</si>
  <si>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</si>
  <si>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</si>
  <si>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</si>
  <si>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</si>
  <si>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</si>
  <si>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</si>
  <si>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</si>
  <si>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</si>
  <si>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</si>
  <si>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</si>
  <si>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</si>
  <si>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</si>
  <si>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</si>
  <si>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</si>
  <si>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</si>
  <si>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</si>
  <si>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</si>
  <si>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</si>
  <si>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</si>
  <si>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</si>
  <si>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</si>
  <si>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</si>
  <si>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</si>
  <si>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</si>
  <si>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</si>
  <si>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</si>
  <si>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</si>
  <si>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</si>
  <si>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</si>
  <si>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</si>
  <si>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</si>
  <si>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</si>
  <si>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</si>
  <si>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</si>
  <si>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</si>
  <si>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</si>
  <si>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</si>
  <si>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</si>
  <si>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</si>
  <si>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</si>
  <si>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</si>
  <si>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</si>
  <si>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</si>
  <si>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</si>
  <si>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</si>
  <si>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</si>
  <si>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</si>
  <si>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</si>
  <si>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</si>
  <si>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</si>
  <si>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</si>
  <si>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</si>
  <si>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</si>
  <si>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</si>
  <si>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</si>
  <si>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</si>
  <si>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</si>
  <si>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</si>
  <si>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</si>
  <si>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</si>
  <si>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</si>
  <si>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</si>
  <si>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</si>
  <si>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</si>
  <si>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</si>
  <si>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</si>
  <si>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</si>
  <si>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</si>
  <si>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</si>
  <si>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</si>
  <si>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</si>
  <si>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</si>
  <si>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</si>
  <si>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</si>
  <si>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</si>
  <si>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</si>
  <si>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</si>
  <si>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</si>
  <si>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</si>
  <si>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</si>
  <si>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</si>
  <si>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</si>
  <si>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</si>
  <si>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</si>
  <si>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</si>
  <si>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</si>
  <si>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</si>
  <si>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</si>
  <si>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</si>
  <si>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</si>
  <si>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</si>
  <si>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</si>
  <si>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</si>
  <si>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</si>
  <si>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</si>
  <si>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</si>
  <si>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</si>
  <si>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</si>
  <si>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</si>
  <si>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</si>
  <si>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</si>
  <si>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</si>
  <si>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</si>
  <si>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</si>
  <si>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</si>
  <si>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</si>
  <si>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</si>
  <si>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</si>
  <si>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</si>
  <si>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</si>
  <si>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</si>
  <si>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</si>
  <si>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</si>
  <si>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</si>
  <si>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</si>
  <si>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</si>
  <si>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</si>
  <si>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</si>
  <si>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</si>
  <si>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</si>
  <si>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</si>
  <si>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</si>
  <si>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</si>
  <si>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</si>
  <si>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</si>
  <si>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</si>
  <si>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</si>
  <si>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</si>
  <si>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Ejecución y operatividad del programa restaurantes escolares</t>
  </si>
  <si>
    <t>Número</t>
  </si>
  <si>
    <t>Supervisión a contratos o convenios firmados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</si>
</sst>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3" t="s">
        <v>2</v>
      </c>
      <c r="C2" s="964"/>
      <c r="D2" s="964"/>
      <c r="E2" s="964"/>
      <c r="F2" s="964"/>
      <c r="G2" s="964"/>
      <c r="H2" s="964"/>
      <c r="I2" s="964"/>
      <c r="J2" s="964"/>
      <c r="K2" s="964"/>
      <c r="L2" s="964"/>
      <c r="M2" s="964"/>
      <c r="N2" s="964"/>
      <c r="O2" s="964"/>
      <c r="P2" s="964"/>
      <c r="Q2" s="964"/>
      <c r="R2" s="964"/>
      <c r="S2" s="964"/>
      <c r="T2" s="964"/>
      <c r="U2" s="964"/>
      <c r="V2" s="964"/>
      <c r="W2" s="964"/>
      <c r="X2" s="964"/>
      <c r="Y2" s="964"/>
      <c r="Z2" s="964"/>
      <c r="AA2" s="964"/>
      <c r="AB2" s="964"/>
      <c r="AC2" s="964"/>
      <c r="AD2" s="964"/>
      <c r="AE2" s="964"/>
      <c r="AF2" s="964"/>
      <c r="AG2" s="964"/>
      <c r="AH2" s="964"/>
      <c r="AI2" s="964"/>
      <c r="AJ2" s="964"/>
      <c r="AK2" s="964"/>
      <c r="AL2" s="964"/>
      <c r="AM2" s="964"/>
      <c r="AN2" s="964"/>
      <c r="AO2" s="964"/>
      <c r="AP2" s="964"/>
      <c r="AQ2" s="964"/>
      <c r="AR2" s="964"/>
      <c r="AS2" s="964"/>
      <c r="AT2" s="964"/>
      <c r="AU2" s="964"/>
      <c r="AV2" s="964"/>
      <c r="AW2" s="964"/>
      <c r="AX2" s="964"/>
      <c r="AY2" s="964"/>
      <c r="AZ2" s="964"/>
      <c r="BA2" s="965"/>
      <c r="BC2" s="902"/>
      <c r="BD2" s="904" t="s">
        <v>1669</v>
      </c>
      <c r="BE2" s="905"/>
      <c r="BF2" s="905"/>
      <c r="BG2" s="905"/>
      <c r="BH2" s="905"/>
      <c r="BI2" s="905"/>
      <c r="BJ2" s="905"/>
    </row>
    <row r="3" spans="1:62" ht="15.75" x14ac:dyDescent="0.2">
      <c r="B3" s="966" t="s">
        <v>1670</v>
      </c>
      <c r="C3" s="967"/>
      <c r="D3" s="967"/>
      <c r="E3" s="967"/>
      <c r="F3" s="967"/>
      <c r="G3" s="967"/>
      <c r="H3" s="967"/>
      <c r="I3" s="967"/>
      <c r="J3" s="967"/>
      <c r="K3" s="967"/>
      <c r="L3" s="967"/>
      <c r="M3" s="967"/>
      <c r="N3" s="968">
        <v>2017</v>
      </c>
      <c r="O3" s="968"/>
      <c r="P3" s="96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69" t="str">
        <f>VLOOKUP($D$9,'CONSOLIDADO PLAN DESARROLLO'!$DT$9:$DZ$62,3,0)</f>
        <v xml:space="preserve">E1. - SOCIAL:  Desarrollo Social con alta competitividad y proyección </v>
      </c>
      <c r="D5" s="969"/>
      <c r="E5" s="969"/>
      <c r="F5" s="969"/>
      <c r="G5" s="969"/>
      <c r="H5" s="969"/>
      <c r="I5" s="970"/>
      <c r="J5" s="971" t="s">
        <v>1672</v>
      </c>
      <c r="K5" s="972"/>
      <c r="L5" s="973" t="str">
        <f>VLOOKUP($D$9,'CONSOLIDADO PLAN DESARROLLO'!$DT$9:$DZ$62,5,0)</f>
        <v>Educación</v>
      </c>
      <c r="M5" s="973"/>
      <c r="N5" s="973"/>
      <c r="O5" s="973"/>
      <c r="P5" s="973"/>
      <c r="Q5" s="973"/>
      <c r="R5" s="973"/>
      <c r="S5" s="973"/>
      <c r="T5" s="973"/>
      <c r="U5" s="974"/>
      <c r="V5" s="975" t="s">
        <v>1790</v>
      </c>
      <c r="W5" s="976"/>
      <c r="X5" s="976"/>
      <c r="Y5" s="94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8"/>
      <c r="AA5" s="948"/>
      <c r="AB5" s="948"/>
      <c r="AC5" s="948"/>
      <c r="AD5" s="948"/>
      <c r="AE5" s="948"/>
      <c r="AF5" s="948"/>
      <c r="AG5" s="948"/>
      <c r="AH5" s="948"/>
      <c r="AI5" s="948"/>
      <c r="AJ5" s="948"/>
      <c r="AK5" s="948"/>
      <c r="AL5" s="948"/>
      <c r="AM5" s="948"/>
      <c r="AN5" s="948"/>
      <c r="AO5" s="948"/>
      <c r="AP5" s="948"/>
      <c r="AQ5" s="948"/>
      <c r="AR5" s="948"/>
      <c r="AS5" s="948"/>
      <c r="AT5" s="948"/>
      <c r="AU5" s="948"/>
      <c r="AV5" s="948"/>
      <c r="AW5" s="948"/>
      <c r="AX5" s="948"/>
      <c r="AY5" s="948"/>
      <c r="AZ5" s="948"/>
      <c r="BA5" s="977"/>
    </row>
    <row r="6" spans="1:62" ht="15" customHeight="1" thickBot="1" x14ac:dyDescent="0.25">
      <c r="B6" s="133" t="s">
        <v>1673</v>
      </c>
      <c r="C6" s="948" t="str">
        <f>VLOOKUP($D$9,'CONSOLIDADO PLAN DESARROLLO'!$DT$9:$DZ$62,6,0)</f>
        <v>E1.P_A - TOCANCIPA BIEN EDUCADA</v>
      </c>
      <c r="D6" s="948"/>
      <c r="E6" s="948"/>
      <c r="F6" s="949"/>
      <c r="G6" s="906" t="s">
        <v>1792</v>
      </c>
      <c r="H6" s="907"/>
      <c r="I6" s="907"/>
      <c r="J6" s="907"/>
      <c r="K6" s="908" t="str">
        <f>VLOOKUP($D$9,'CONSOLIDADO PLAN DESARROLLO'!$DT$9:$DZ$62,7,0)</f>
        <v>Garantizar calidad, cobertura, eficiencia y pertinencia en la oferta Educativa Municipal</v>
      </c>
      <c r="L6" s="908"/>
      <c r="M6" s="908"/>
      <c r="N6" s="908"/>
      <c r="O6" s="908"/>
      <c r="P6" s="908"/>
      <c r="Q6" s="909"/>
      <c r="R6" s="950" t="s">
        <v>1674</v>
      </c>
      <c r="S6" s="951"/>
      <c r="T6" s="951"/>
      <c r="U6" s="951"/>
      <c r="V6" s="952"/>
      <c r="W6" s="952"/>
      <c r="X6" s="952"/>
      <c r="Y6" s="952"/>
      <c r="Z6" s="952"/>
      <c r="AA6" s="952"/>
      <c r="AB6" s="952"/>
      <c r="AC6" s="952"/>
      <c r="AD6" s="952"/>
      <c r="AE6" s="952"/>
      <c r="AF6" s="952"/>
      <c r="AG6" s="952"/>
      <c r="AH6" s="952"/>
      <c r="AI6" s="953"/>
      <c r="AJ6" s="954" t="s">
        <v>1675</v>
      </c>
      <c r="AK6" s="955"/>
      <c r="AL6" s="955"/>
      <c r="AM6" s="955"/>
      <c r="AN6" s="955"/>
      <c r="AO6" s="955"/>
      <c r="AP6" s="955"/>
      <c r="AQ6" s="955"/>
      <c r="AR6" s="955"/>
      <c r="AS6" s="955"/>
      <c r="AT6" s="955"/>
      <c r="AU6" s="955"/>
      <c r="AV6" s="955"/>
      <c r="AW6" s="955"/>
      <c r="AX6" s="955"/>
      <c r="AY6" s="955"/>
      <c r="AZ6" s="955"/>
      <c r="BA6" s="956"/>
    </row>
    <row r="7" spans="1:62" ht="36" customHeight="1" x14ac:dyDescent="0.2">
      <c r="B7" s="910" t="s">
        <v>1676</v>
      </c>
      <c r="C7" s="911"/>
      <c r="D7" s="957" t="s">
        <v>1677</v>
      </c>
      <c r="E7" s="1025" t="s">
        <v>1678</v>
      </c>
      <c r="F7" s="959" t="s">
        <v>1679</v>
      </c>
      <c r="G7" s="961" t="s">
        <v>1680</v>
      </c>
      <c r="H7" s="936" t="s">
        <v>1793</v>
      </c>
      <c r="I7" s="938" t="s">
        <v>1916</v>
      </c>
      <c r="J7" s="940">
        <f>+$N$3</f>
        <v>2017</v>
      </c>
      <c r="K7" s="942" t="s">
        <v>1682</v>
      </c>
      <c r="L7" s="944" t="s">
        <v>1683</v>
      </c>
      <c r="M7" s="134"/>
      <c r="N7" s="134"/>
      <c r="O7" s="134"/>
      <c r="P7" s="134"/>
      <c r="Q7" s="134"/>
      <c r="R7" s="946" t="s">
        <v>1918</v>
      </c>
      <c r="S7" s="947"/>
      <c r="T7" s="930" t="s">
        <v>1935</v>
      </c>
      <c r="U7" s="930"/>
      <c r="V7" s="930" t="s">
        <v>1919</v>
      </c>
      <c r="W7" s="930"/>
      <c r="X7" s="930" t="s">
        <v>1920</v>
      </c>
      <c r="Y7" s="930"/>
      <c r="Z7" s="935" t="s">
        <v>1917</v>
      </c>
      <c r="AA7" s="935"/>
      <c r="AB7" s="930" t="s">
        <v>36</v>
      </c>
      <c r="AC7" s="930"/>
      <c r="AD7" s="930" t="s">
        <v>1936</v>
      </c>
      <c r="AE7" s="930"/>
      <c r="AF7" s="930" t="s">
        <v>1921</v>
      </c>
      <c r="AG7" s="930"/>
      <c r="AH7" s="931" t="s">
        <v>1931</v>
      </c>
      <c r="AI7" s="932"/>
      <c r="AJ7" s="933" t="s">
        <v>1684</v>
      </c>
      <c r="AK7" s="934"/>
      <c r="AL7" s="934"/>
      <c r="AM7" s="934"/>
      <c r="AN7" s="934"/>
      <c r="AO7" s="934"/>
      <c r="AP7" s="934"/>
      <c r="AQ7" s="934" t="s">
        <v>1685</v>
      </c>
      <c r="AR7" s="934"/>
      <c r="AS7" s="934"/>
      <c r="AT7" s="934" t="s">
        <v>1686</v>
      </c>
      <c r="AU7" s="934"/>
      <c r="AV7" s="934"/>
      <c r="AW7" s="934"/>
      <c r="AX7" s="934"/>
      <c r="AY7" s="980" t="s">
        <v>1687</v>
      </c>
      <c r="AZ7" s="978" t="s">
        <v>1688</v>
      </c>
      <c r="BA7" s="979" t="s">
        <v>1689</v>
      </c>
    </row>
    <row r="8" spans="1:62" ht="57" customHeight="1" x14ac:dyDescent="0.2">
      <c r="B8" s="912"/>
      <c r="C8" s="913"/>
      <c r="D8" s="958"/>
      <c r="E8" s="1026"/>
      <c r="F8" s="960"/>
      <c r="G8" s="962"/>
      <c r="H8" s="937"/>
      <c r="I8" s="939"/>
      <c r="J8" s="941"/>
      <c r="K8" s="943"/>
      <c r="L8" s="94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0"/>
      <c r="AZ8" s="978"/>
      <c r="BA8" s="979"/>
    </row>
    <row r="9" spans="1:62" ht="78" customHeight="1" x14ac:dyDescent="0.2">
      <c r="B9" s="914" t="s">
        <v>1937</v>
      </c>
      <c r="C9" s="915"/>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853">
        <f>VLOOKUP($D$9,'CONSOLIDADO PLAN DESARROLLO'!$EB$9:$EF$62,5,0)</f>
        <v>10</v>
      </c>
      <c r="I9" s="922"/>
      <c r="J9" s="92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
        <v>1891</v>
      </c>
      <c r="C13" s="862" t="s">
        <v>1890</v>
      </c>
      <c r="D13" s="865" t="s">
        <v>163</v>
      </c>
      <c r="E13" s="868" t="str">
        <f>IF(D13=0,"0-0",(VLOOKUP(D13,'CONSOLIDADO PLAN DESARROLLO'!$EL$9:$ET$304,2,0)))</f>
        <v>Realizar acciones para  fortalecer la estrategia de complementación alimentaria y nutricional de calidad (refrigerios y restaurante escolar) para la población a la luz de criterios del Plan de Seguridad Alimentaria y Nutricional Departamental -PSAIN</v>
      </c>
      <c r="F13" s="871" t="str">
        <f>IF(D13=0,"0-0",(VLOOKUP(D13,'CONSOLIDADO PLAN DESARROLLO'!$EL$9:$ET$304,3,0)))</f>
        <v xml:space="preserve">N° de acciones realizadas </v>
      </c>
      <c r="G13" s="874">
        <f>IF(D13=0,"0-0",(VLOOKUP(D13,'CONSOLIDADO PLAN DESARROLLO'!$EL$9:$ET$304,4,0)))</f>
        <v>0</v>
      </c>
      <c r="H13" s="877">
        <f>IF(D13=0,"0-0",(VLOOKUP(D13,'CONSOLIDADO PLAN DESARROLLO'!$EL$9:$ET$304,5,0)))</f>
        <v>3</v>
      </c>
      <c r="I13" s="880">
        <f>IF(D13=0,"0-0",(VLOOKUP(D13,'CONSOLIDADO PLAN DESARROLLO'!$EL$9:$ET$304,$R$3,0)))</f>
        <v>1</v>
      </c>
      <c r="J13" s="881"/>
      <c r="K13" s="916"/>
      <c r="L13" s="919"/>
      <c r="M13" s="850" t="s">
        <v>1938</v>
      </c>
      <c r="N13" s="851" t="s">
        <v>1939</v>
      </c>
      <c r="O13" s="852">
        <v>2</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7.5" customHeight="1" x14ac:dyDescent="0.2">
      <c r="A14" s="857"/>
      <c r="B14" s="859"/>
      <c r="C14" s="862"/>
      <c r="D14" s="865"/>
      <c r="E14" s="869"/>
      <c r="F14" s="871"/>
      <c r="G14" s="874"/>
      <c r="H14" s="877"/>
      <c r="I14" s="882"/>
      <c r="J14" s="883"/>
      <c r="K14" s="916"/>
      <c r="L14" s="920"/>
      <c r="M14" s="850" t="s">
        <v>1940</v>
      </c>
      <c r="N14" s="851" t="s">
        <v>1939</v>
      </c>
      <c r="O14" s="852">
        <v>1</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7.5" customHeight="1" x14ac:dyDescent="0.2">
      <c r="A15" s="857"/>
      <c r="B15" s="859"/>
      <c r="C15" s="862"/>
      <c r="D15" s="865"/>
      <c r="E15" s="869"/>
      <c r="F15" s="871"/>
      <c r="G15" s="874"/>
      <c r="H15" s="877"/>
      <c r="I15" s="882"/>
      <c r="J15" s="883"/>
      <c r="K15" s="916"/>
      <c r="L15" s="920"/>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37.5" customHeight="1" x14ac:dyDescent="0.2">
      <c r="A16" s="857"/>
      <c r="B16" s="859"/>
      <c r="C16" s="862"/>
      <c r="D16" s="865"/>
      <c r="E16" s="869"/>
      <c r="F16" s="871"/>
      <c r="G16" s="874"/>
      <c r="H16" s="877"/>
      <c r="I16" s="882"/>
      <c r="J16" s="883"/>
      <c r="K16" s="916"/>
      <c r="L16" s="920"/>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7.5" customHeight="1" x14ac:dyDescent="0.2">
      <c r="A17" s="857"/>
      <c r="B17" s="859"/>
      <c r="C17" s="862"/>
      <c r="D17" s="865"/>
      <c r="E17" s="869"/>
      <c r="F17" s="871"/>
      <c r="G17" s="874"/>
      <c r="H17" s="877"/>
      <c r="I17" s="882"/>
      <c r="J17" s="883"/>
      <c r="K17" s="916"/>
      <c r="L17" s="920"/>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37.5" customHeight="1" x14ac:dyDescent="0.2">
      <c r="A18" s="857"/>
      <c r="B18" s="860"/>
      <c r="C18" s="863"/>
      <c r="D18" s="866"/>
      <c r="E18" s="869"/>
      <c r="F18" s="872"/>
      <c r="G18" s="875"/>
      <c r="H18" s="878"/>
      <c r="I18" s="882"/>
      <c r="J18" s="883"/>
      <c r="K18" s="917"/>
      <c r="L18" s="920"/>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37.5" customHeight="1" thickBot="1" x14ac:dyDescent="0.25">
      <c r="A19" s="858"/>
      <c r="B19" s="861"/>
      <c r="C19" s="864"/>
      <c r="D19" s="867"/>
      <c r="E19" s="870"/>
      <c r="F19" s="873"/>
      <c r="G19" s="876"/>
      <c r="H19" s="879"/>
      <c r="I19" s="884"/>
      <c r="J19" s="885"/>
      <c r="K19" s="918"/>
      <c r="L19" s="921"/>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856">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857"/>
      <c r="B22" s="859" t="str">
        <f>VLOOKUP($D$9,'PROYECTOS REGISTRADOS'!$A$2:$D$82,4,0)</f>
        <v>Mantenimiento de la cobertura en educación, para mejorar el resultado de pruebas SABER, Tocancipá, Cundinamarca, Centro Oriente</v>
      </c>
      <c r="C22" s="862" t="str">
        <f>VLOOKUP($D$9,'PROYECTOS REGISTRADOS'!$A$2:$D$82,3,0)</f>
        <v>2016-25817-0047</v>
      </c>
      <c r="D22" s="865"/>
      <c r="E22" s="868" t="str">
        <f>IF(D22=0,"0-0",(VLOOKUP(D22,'CONSOLIDADO PLAN DESARROLLO'!$EL$9:$ET$304,2,0)))</f>
        <v>0-0</v>
      </c>
      <c r="F22" s="871" t="str">
        <f>IF(D22=0,"0-0",(VLOOKUP(D22,'CONSOLIDADO PLAN DESARROLLO'!$EL$9:$ET$304,3,0)))</f>
        <v>0-0</v>
      </c>
      <c r="G22" s="874" t="str">
        <f>IF(D22=0,"0-0",(VLOOKUP(D22,'CONSOLIDADO PLAN DESARROLLO'!$EL$9:$ET$304,4,0)))</f>
        <v>0-0</v>
      </c>
      <c r="H22" s="877" t="str">
        <f>IF(D22=0,"0-0",(VLOOKUP(D22,'CONSOLIDADO PLAN DESARROLLO'!$EL$9:$ET$304,5,0)))</f>
        <v>0-0</v>
      </c>
      <c r="I22" s="880" t="str">
        <f>IF(D22=0,"0-0",(VLOOKUP(D22,'CONSOLIDADO PLAN DESARROLLO'!$EL$9:$ET$304,$R$3,0)))</f>
        <v>0-0</v>
      </c>
      <c r="J22" s="881"/>
      <c r="K22" s="892"/>
      <c r="L22" s="895"/>
      <c r="M22" s="175"/>
      <c r="N22" s="176"/>
      <c r="O22" s="177"/>
      <c r="P22" s="46"/>
      <c r="Q22" s="47"/>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857"/>
      <c r="B23" s="859"/>
      <c r="C23" s="862"/>
      <c r="D23" s="865"/>
      <c r="E23" s="869"/>
      <c r="F23" s="871"/>
      <c r="G23" s="874"/>
      <c r="H23" s="877"/>
      <c r="I23" s="882"/>
      <c r="J23" s="883"/>
      <c r="K23" s="892"/>
      <c r="L23" s="896"/>
      <c r="M23" s="175"/>
      <c r="N23" s="176"/>
      <c r="O23" s="177"/>
      <c r="P23" s="46"/>
      <c r="Q23" s="47"/>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857"/>
      <c r="B24" s="859"/>
      <c r="C24" s="862"/>
      <c r="D24" s="865"/>
      <c r="E24" s="869"/>
      <c r="F24" s="871"/>
      <c r="G24" s="874"/>
      <c r="H24" s="877"/>
      <c r="I24" s="882"/>
      <c r="J24" s="883"/>
      <c r="K24" s="892"/>
      <c r="L24" s="896"/>
      <c r="M24" s="175"/>
      <c r="N24" s="176"/>
      <c r="O24" s="177"/>
      <c r="P24" s="46"/>
      <c r="Q24" s="47"/>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857"/>
      <c r="B25" s="859"/>
      <c r="C25" s="862"/>
      <c r="D25" s="865"/>
      <c r="E25" s="869"/>
      <c r="F25" s="871"/>
      <c r="G25" s="874"/>
      <c r="H25" s="877"/>
      <c r="I25" s="882"/>
      <c r="J25" s="883"/>
      <c r="K25" s="892"/>
      <c r="L25" s="896"/>
      <c r="M25" s="175"/>
      <c r="N25" s="176"/>
      <c r="O25" s="177"/>
      <c r="P25" s="46"/>
      <c r="Q25" s="47"/>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857"/>
      <c r="B26" s="859"/>
      <c r="C26" s="862"/>
      <c r="D26" s="865"/>
      <c r="E26" s="869"/>
      <c r="F26" s="871"/>
      <c r="G26" s="874"/>
      <c r="H26" s="877"/>
      <c r="I26" s="882"/>
      <c r="J26" s="883"/>
      <c r="K26" s="892"/>
      <c r="L26" s="896"/>
      <c r="M26" s="175"/>
      <c r="N26" s="176"/>
      <c r="O26" s="177"/>
      <c r="P26" s="46"/>
      <c r="Q26" s="47"/>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857"/>
      <c r="B27" s="860"/>
      <c r="C27" s="863"/>
      <c r="D27" s="866"/>
      <c r="E27" s="869"/>
      <c r="F27" s="872"/>
      <c r="G27" s="875"/>
      <c r="H27" s="878"/>
      <c r="I27" s="882"/>
      <c r="J27" s="883"/>
      <c r="K27" s="893"/>
      <c r="L27" s="896"/>
      <c r="M27" s="178"/>
      <c r="N27" s="179"/>
      <c r="O27" s="180"/>
      <c r="P27" s="107"/>
      <c r="Q27" s="108"/>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858"/>
      <c r="B28" s="861"/>
      <c r="C28" s="864"/>
      <c r="D28" s="867"/>
      <c r="E28" s="870"/>
      <c r="F28" s="873"/>
      <c r="G28" s="876"/>
      <c r="H28" s="879"/>
      <c r="I28" s="884"/>
      <c r="J28" s="885"/>
      <c r="K28" s="894"/>
      <c r="L28" s="89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856">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857"/>
      <c r="B31" s="859" t="str">
        <f>VLOOKUP($D$9,'PROYECTOS REGISTRADOS'!$A$2:$D$82,4,0)</f>
        <v>Mantenimiento de la cobertura en educación, para mejorar el resultado de pruebas SABER, Tocancipá, Cundinamarca, Centro Oriente</v>
      </c>
      <c r="C31" s="862" t="str">
        <f>VLOOKUP($D$9,'PROYECTOS REGISTRADOS'!$A$2:$D$82,3,0)</f>
        <v>2016-25817-0047</v>
      </c>
      <c r="D31" s="865"/>
      <c r="E31" s="868" t="str">
        <f>IF(D31=0,"0-0",(VLOOKUP(D31,'CONSOLIDADO PLAN DESARROLLO'!$EL$9:$ET$304,2,0)))</f>
        <v>0-0</v>
      </c>
      <c r="F31" s="871" t="str">
        <f>IF(D31=0,"0-0",(VLOOKUP(D31,'CONSOLIDADO PLAN DESARROLLO'!$EL$9:$ET$304,3,0)))</f>
        <v>0-0</v>
      </c>
      <c r="G31" s="874" t="str">
        <f>IF(D31=0,"0-0",(VLOOKUP(D31,'CONSOLIDADO PLAN DESARROLLO'!$EL$9:$ET$304,4,0)))</f>
        <v>0-0</v>
      </c>
      <c r="H31" s="877" t="str">
        <f>IF(D31=0,"0-0",(VLOOKUP(D31,'CONSOLIDADO PLAN DESARROLLO'!$EL$9:$ET$304,5,0)))</f>
        <v>0-0</v>
      </c>
      <c r="I31" s="880" t="str">
        <f>IF(D31=0,"0-0",(VLOOKUP(D31,'CONSOLIDADO PLAN DESARROLLO'!$EL$9:$ET$304,$R$3,0)))</f>
        <v>0-0</v>
      </c>
      <c r="J31" s="881"/>
      <c r="K31" s="892"/>
      <c r="L31" s="895"/>
      <c r="M31" s="175"/>
      <c r="N31" s="176"/>
      <c r="O31" s="177"/>
      <c r="P31" s="46"/>
      <c r="Q31" s="47"/>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857"/>
      <c r="B32" s="859"/>
      <c r="C32" s="862"/>
      <c r="D32" s="865"/>
      <c r="E32" s="869"/>
      <c r="F32" s="871"/>
      <c r="G32" s="874"/>
      <c r="H32" s="877"/>
      <c r="I32" s="882"/>
      <c r="J32" s="883"/>
      <c r="K32" s="892"/>
      <c r="L32" s="896"/>
      <c r="M32" s="175"/>
      <c r="N32" s="176"/>
      <c r="O32" s="177"/>
      <c r="P32" s="46"/>
      <c r="Q32" s="47"/>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857"/>
      <c r="B33" s="859"/>
      <c r="C33" s="862"/>
      <c r="D33" s="865"/>
      <c r="E33" s="869"/>
      <c r="F33" s="871"/>
      <c r="G33" s="874"/>
      <c r="H33" s="877"/>
      <c r="I33" s="882"/>
      <c r="J33" s="883"/>
      <c r="K33" s="892"/>
      <c r="L33" s="896"/>
      <c r="M33" s="175"/>
      <c r="N33" s="176"/>
      <c r="O33" s="177"/>
      <c r="P33" s="46"/>
      <c r="Q33" s="47"/>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857"/>
      <c r="B34" s="859"/>
      <c r="C34" s="862"/>
      <c r="D34" s="865"/>
      <c r="E34" s="869"/>
      <c r="F34" s="871"/>
      <c r="G34" s="874"/>
      <c r="H34" s="877"/>
      <c r="I34" s="882"/>
      <c r="J34" s="883"/>
      <c r="K34" s="892"/>
      <c r="L34" s="896"/>
      <c r="M34" s="175"/>
      <c r="N34" s="176"/>
      <c r="O34" s="177"/>
      <c r="P34" s="46"/>
      <c r="Q34" s="47"/>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857"/>
      <c r="B35" s="859"/>
      <c r="C35" s="862"/>
      <c r="D35" s="865"/>
      <c r="E35" s="869"/>
      <c r="F35" s="871"/>
      <c r="G35" s="874"/>
      <c r="H35" s="877"/>
      <c r="I35" s="882"/>
      <c r="J35" s="883"/>
      <c r="K35" s="892"/>
      <c r="L35" s="896"/>
      <c r="M35" s="175"/>
      <c r="N35" s="176"/>
      <c r="O35" s="177"/>
      <c r="P35" s="46"/>
      <c r="Q35" s="47"/>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857"/>
      <c r="B36" s="860"/>
      <c r="C36" s="863"/>
      <c r="D36" s="866"/>
      <c r="E36" s="869"/>
      <c r="F36" s="872"/>
      <c r="G36" s="875"/>
      <c r="H36" s="878"/>
      <c r="I36" s="882"/>
      <c r="J36" s="883"/>
      <c r="K36" s="893"/>
      <c r="L36" s="896"/>
      <c r="M36" s="178"/>
      <c r="N36" s="179"/>
      <c r="O36" s="180"/>
      <c r="P36" s="107"/>
      <c r="Q36" s="108"/>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858"/>
      <c r="B37" s="861"/>
      <c r="C37" s="864"/>
      <c r="D37" s="867"/>
      <c r="E37" s="870"/>
      <c r="F37" s="873"/>
      <c r="G37" s="876"/>
      <c r="H37" s="879"/>
      <c r="I37" s="884"/>
      <c r="J37" s="885"/>
      <c r="K37" s="894"/>
      <c r="L37" s="89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Mantenimiento de la cobertura en educación, para mejorar el resultado de pruebas SABER, Tocancipá, Cundinamarca, Centro Oriente</v>
      </c>
      <c r="C40" s="862" t="str">
        <f>VLOOKUP($D$9,'PROYECTOS REGISTRADOS'!$A$2:$D$82,3,0)</f>
        <v>2016-25817-0047</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Mantenimiento de la cobertura en educación, para mejorar el resultado de pruebas SABER, Tocancipá, Cundinamarca, Centro Oriente</v>
      </c>
      <c r="C49" s="862" t="str">
        <f>VLOOKUP($D$9,'PROYECTOS REGISTRADOS'!$A$2:$D$82,3,0)</f>
        <v>2016-25817-0047</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Mantenimiento de la cobertura en educación, para mejorar el resultado de pruebas SABER, Tocancipá, Cundinamarca, Centro Oriente</v>
      </c>
      <c r="C58" s="862" t="str">
        <f>VLOOKUP($D$9,'PROYECTOS REGISTRADOS'!$A$2:$D$82,3,0)</f>
        <v>2016-25817-0047</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Mantenimiento de la cobertura en educación, para mejorar el resultado de pruebas SABER, Tocancipá, Cundinamarca, Centro Oriente</v>
      </c>
      <c r="C67" s="862" t="str">
        <f>VLOOKUP($D$9,'PROYECTOS REGISTRADOS'!$A$2:$D$82,3,0)</f>
        <v>2016-25817-0047</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Mantenimiento de la cobertura en educación, para mejorar el resultado de pruebas SABER, Tocancipá, Cundinamarca, Centro Oriente</v>
      </c>
      <c r="C76" s="862" t="str">
        <f>VLOOKUP($D$9,'PROYECTOS REGISTRADOS'!$A$2:$D$82,3,0)</f>
        <v>2016-25817-0047</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Mantenimiento de la cobertura en educación, para mejorar el resultado de pruebas SABER, Tocancipá, Cundinamarca, Centro Oriente</v>
      </c>
      <c r="C85" s="862" t="str">
        <f>VLOOKUP($D$9,'PROYECTOS REGISTRADOS'!$A$2:$D$82,3,0)</f>
        <v>2016-25817-0047</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Mantenimiento de la cobertura en educación, para mejorar el resultado de pruebas SABER, Tocancipá, Cundinamarca, Centro Oriente</v>
      </c>
      <c r="C94" s="862" t="str">
        <f>VLOOKUP($D$9,'PROYECTOS REGISTRADOS'!$A$2:$D$82,3,0)</f>
        <v>2016-25817-0047</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Mantenimiento de la cobertura en educación, para mejorar el resultado de pruebas SABER, Tocancipá, Cundinamarca, Centro Oriente</v>
      </c>
      <c r="C103" s="862" t="str">
        <f>VLOOKUP($D$9,'PROYECTOS REGISTRADOS'!$A$2:$D$82,3,0)</f>
        <v>2016-25817-0047</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Mantenimiento de la cobertura en educación, para mejorar el resultado de pruebas SABER, Tocancipá, Cundinamarca, Centro Oriente</v>
      </c>
      <c r="C112" s="862" t="str">
        <f>VLOOKUP($D$9,'PROYECTOS REGISTRADOS'!$A$2:$D$82,3,0)</f>
        <v>2016-25817-0047</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Mantenimiento de la cobertura en educación, para mejorar el resultado de pruebas SABER, Tocancipá, Cundinamarca, Centro Oriente</v>
      </c>
      <c r="C121" s="862" t="str">
        <f>VLOOKUP($D$9,'PROYECTOS REGISTRADOS'!$A$2:$D$82,3,0)</f>
        <v>2016-25817-0047</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Mantenimiento de la cobertura en educación, para mejorar el resultado de pruebas SABER, Tocancipá, Cundinamarca, Centro Oriente</v>
      </c>
      <c r="C130" s="862" t="str">
        <f>VLOOKUP($D$9,'PROYECTOS REGISTRADOS'!$A$2:$D$82,3,0)</f>
        <v>2016-25817-0047</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Mantenimiento de la cobertura en educación, para mejorar el resultado de pruebas SABER, Tocancipá, Cundinamarca, Centro Oriente</v>
      </c>
      <c r="C139" s="862" t="str">
        <f>VLOOKUP($D$9,'PROYECTOS REGISTRADOS'!$A$2:$D$82,3,0)</f>
        <v>2016-25817-0047</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Mantenimiento de la cobertura en educación, para mejorar el resultado de pruebas SABER, Tocancipá, Cundinamarca, Centro Oriente</v>
      </c>
      <c r="C148" s="862" t="str">
        <f>VLOOKUP($D$9,'PROYECTOS REGISTRADOS'!$A$2:$D$82,3,0)</f>
        <v>2016-25817-0047</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Mantenimiento de la cobertura en educación, para mejorar el resultado de pruebas SABER, Tocancipá, Cundinamarca, Centro Oriente</v>
      </c>
      <c r="C157" s="862" t="str">
        <f>VLOOKUP($D$9,'PROYECTOS REGISTRADOS'!$A$2:$D$82,3,0)</f>
        <v>2016-25817-0047</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Mantenimiento de la cobertura en educación, para mejorar el resultado de pruebas SABER, Tocancipá, Cundinamarca, Centro Oriente</v>
      </c>
      <c r="C166" s="862" t="str">
        <f>VLOOKUP($D$9,'PROYECTOS REGISTRADOS'!$A$2:$D$82,3,0)</f>
        <v>2016-25817-0047</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Mantenimiento de la cobertura en educación, para mejorar el resultado de pruebas SABER, Tocancipá, Cundinamarca, Centro Oriente</v>
      </c>
      <c r="C175" s="862" t="str">
        <f>VLOOKUP($D$9,'PROYECTOS REGISTRADOS'!$A$2:$D$82,3,0)</f>
        <v>2016-25817-0047</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Mantenimiento de la cobertura en educación, para mejorar el resultado de pruebas SABER, Tocancipá, Cundinamarca, Centro Oriente</v>
      </c>
      <c r="C184" s="862" t="str">
        <f>VLOOKUP($D$9,'PROYECTOS REGISTRADOS'!$A$2:$D$82,3,0)</f>
        <v>2016-25817-0047</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Mantenimiento de la cobertura en educación, para mejorar el resultado de pruebas SABER, Tocancipá, Cundinamarca, Centro Oriente</v>
      </c>
      <c r="C193" s="862" t="str">
        <f>VLOOKUP($D$9,'PROYECTOS REGISTRADOS'!$A$2:$D$82,3,0)</f>
        <v>2016-25817-0047</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7" t="s">
        <v>0</v>
      </c>
      <c r="C1" s="1007"/>
      <c r="D1" s="1007"/>
      <c r="E1" s="1007"/>
      <c r="F1" s="1007"/>
      <c r="G1" s="1007"/>
      <c r="H1" s="1007"/>
      <c r="I1" s="1007"/>
      <c r="J1" s="1007"/>
      <c r="K1" s="1007"/>
      <c r="L1" s="1007"/>
      <c r="M1" s="1007"/>
      <c r="N1" s="1007"/>
      <c r="O1" s="1007"/>
      <c r="P1" s="1007"/>
      <c r="Q1" s="1007"/>
      <c r="R1" s="1007"/>
      <c r="S1" s="1007"/>
      <c r="T1" s="1007"/>
      <c r="U1" s="100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8" t="s">
        <v>3</v>
      </c>
      <c r="B4" s="1008"/>
      <c r="C4" s="1008"/>
      <c r="D4" s="1008"/>
      <c r="E4" s="1008"/>
      <c r="F4" s="1008"/>
      <c r="G4" s="1008"/>
      <c r="H4" s="1008"/>
      <c r="I4" s="1008"/>
      <c r="J4" s="1008"/>
      <c r="K4" s="1008"/>
      <c r="L4" s="1008"/>
      <c r="M4" s="1008"/>
      <c r="N4" s="1008"/>
      <c r="O4" s="1008"/>
      <c r="P4" s="1008"/>
      <c r="Q4" s="1008"/>
      <c r="R4" s="1008"/>
      <c r="S4" s="1008"/>
      <c r="T4" s="1008"/>
      <c r="U4" s="1008"/>
      <c r="V4" s="1008"/>
      <c r="W4" s="1008"/>
      <c r="X4" s="1008"/>
      <c r="Y4" s="1008"/>
      <c r="Z4" s="1008"/>
      <c r="AA4" s="1008"/>
      <c r="AB4" s="1008"/>
      <c r="AC4" s="1008"/>
      <c r="AD4" s="1008"/>
      <c r="AE4" s="1008"/>
      <c r="AF4" s="1008"/>
      <c r="AG4" s="1008"/>
      <c r="AH4" s="1008"/>
      <c r="AI4" s="1008"/>
      <c r="AJ4" s="1008"/>
      <c r="AK4" s="1008"/>
      <c r="AL4" s="1008"/>
      <c r="AM4" s="1008"/>
      <c r="AN4" s="1008"/>
      <c r="AO4" s="1008"/>
      <c r="AP4" s="1008"/>
      <c r="AQ4" s="1008"/>
      <c r="AR4" s="1008"/>
      <c r="AS4" s="1008"/>
      <c r="AT4" s="1008"/>
      <c r="AU4" s="1008"/>
      <c r="AV4" s="1008"/>
      <c r="AW4" s="1008"/>
      <c r="AX4" s="1008"/>
      <c r="AY4" s="1008"/>
      <c r="AZ4" s="1008"/>
      <c r="BA4" s="1008"/>
      <c r="BB4" s="1008"/>
      <c r="BC4" s="1008"/>
      <c r="BD4" s="1008"/>
    </row>
    <row r="5" spans="1:150" s="206" customFormat="1" ht="72.75" customHeight="1" thickBot="1" x14ac:dyDescent="0.3">
      <c r="A5" s="1008" t="s">
        <v>4</v>
      </c>
      <c r="B5" s="1008"/>
      <c r="C5" s="1008"/>
      <c r="D5" s="1008"/>
      <c r="E5" s="1008"/>
      <c r="F5" s="1008"/>
      <c r="G5" s="1008"/>
      <c r="H5" s="1008"/>
      <c r="I5" s="1008"/>
      <c r="J5" s="1008"/>
      <c r="K5" s="1008"/>
      <c r="L5" s="1008"/>
      <c r="M5" s="1008"/>
      <c r="N5" s="1008"/>
      <c r="O5" s="1008"/>
      <c r="P5" s="1008"/>
      <c r="Q5" s="1008"/>
      <c r="R5" s="1008"/>
      <c r="S5" s="1008"/>
      <c r="T5" s="1008"/>
      <c r="U5" s="1008"/>
      <c r="V5" s="1008"/>
      <c r="W5" s="1008"/>
      <c r="X5" s="1008"/>
      <c r="Y5" s="1008"/>
      <c r="Z5" s="1008"/>
      <c r="AA5" s="1008"/>
      <c r="AB5" s="1008"/>
      <c r="AC5" s="1008"/>
      <c r="AD5" s="1008"/>
      <c r="AE5" s="1008"/>
      <c r="AF5" s="1008"/>
      <c r="AG5" s="1008"/>
      <c r="AH5" s="1008"/>
      <c r="AI5" s="1008"/>
      <c r="AJ5" s="1008"/>
      <c r="AK5" s="1008"/>
      <c r="AL5" s="1008"/>
      <c r="AM5" s="1008"/>
      <c r="AN5" s="1008"/>
      <c r="AO5" s="1008"/>
      <c r="AP5" s="1008"/>
      <c r="AQ5" s="1008"/>
      <c r="AR5" s="1008"/>
      <c r="AS5" s="1008"/>
      <c r="AT5" s="1008"/>
      <c r="AU5" s="1008"/>
      <c r="AV5" s="1008"/>
      <c r="AW5" s="1008"/>
      <c r="AX5" s="1008"/>
      <c r="AY5" s="1008"/>
      <c r="AZ5" s="1008"/>
      <c r="BA5" s="1008"/>
      <c r="BB5" s="1008"/>
      <c r="BC5" s="1008"/>
      <c r="BD5" s="1008"/>
    </row>
    <row r="6" spans="1:150" s="206" customFormat="1" ht="27" customHeight="1" thickBot="1" x14ac:dyDescent="0.3">
      <c r="A6" s="1001" t="s">
        <v>5</v>
      </c>
      <c r="B6" s="1009" t="s">
        <v>6</v>
      </c>
      <c r="C6" s="1009" t="s">
        <v>7</v>
      </c>
      <c r="D6" s="1001" t="s">
        <v>8</v>
      </c>
      <c r="E6" s="1001" t="s">
        <v>9</v>
      </c>
      <c r="F6" s="1001" t="s">
        <v>10</v>
      </c>
      <c r="G6" s="998" t="s">
        <v>11</v>
      </c>
      <c r="H6" s="998" t="s">
        <v>12</v>
      </c>
      <c r="I6" s="1015" t="s">
        <v>13</v>
      </c>
      <c r="J6" s="998" t="s">
        <v>14</v>
      </c>
      <c r="K6" s="998" t="s">
        <v>15</v>
      </c>
      <c r="L6" s="998" t="s">
        <v>16</v>
      </c>
      <c r="M6" s="998" t="s">
        <v>17</v>
      </c>
      <c r="N6" s="992" t="s">
        <v>18</v>
      </c>
      <c r="O6" s="998" t="s">
        <v>19</v>
      </c>
      <c r="P6" s="1001" t="s">
        <v>20</v>
      </c>
      <c r="Q6" s="1001" t="s">
        <v>21</v>
      </c>
      <c r="R6" s="998" t="s">
        <v>22</v>
      </c>
      <c r="S6" s="1012" t="s">
        <v>23</v>
      </c>
      <c r="T6" s="992" t="s">
        <v>24</v>
      </c>
      <c r="U6" s="995" t="s">
        <v>25</v>
      </c>
      <c r="V6" s="998" t="s">
        <v>26</v>
      </c>
      <c r="W6" s="998" t="s">
        <v>27</v>
      </c>
      <c r="X6" s="984" t="s">
        <v>28</v>
      </c>
      <c r="Y6" s="998" t="s">
        <v>29</v>
      </c>
      <c r="Z6" s="984" t="s">
        <v>30</v>
      </c>
      <c r="AA6" s="987" t="s">
        <v>31</v>
      </c>
      <c r="AB6" s="987"/>
      <c r="AC6" s="987"/>
      <c r="AD6" s="987"/>
      <c r="AE6" s="987"/>
      <c r="AF6" s="987"/>
      <c r="AG6" s="987"/>
      <c r="AH6" s="987"/>
      <c r="AI6" s="987"/>
      <c r="AJ6" s="987"/>
      <c r="AK6" s="987"/>
      <c r="AL6" s="987"/>
      <c r="AM6" s="987"/>
      <c r="AN6" s="987"/>
      <c r="AO6" s="987"/>
      <c r="AP6" s="987"/>
      <c r="AQ6" s="987"/>
      <c r="AR6" s="987"/>
      <c r="AS6" s="987"/>
      <c r="AT6" s="987"/>
      <c r="AU6" s="987"/>
      <c r="AV6" s="987"/>
      <c r="AW6" s="987"/>
      <c r="AX6" s="987"/>
      <c r="AY6" s="987"/>
      <c r="AZ6" s="987"/>
      <c r="BA6" s="987"/>
      <c r="BB6" s="988"/>
      <c r="BC6" s="989" t="s">
        <v>32</v>
      </c>
      <c r="BD6" s="99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2"/>
      <c r="B7" s="1010"/>
      <c r="C7" s="1010"/>
      <c r="D7" s="1010"/>
      <c r="E7" s="1002"/>
      <c r="F7" s="1002"/>
      <c r="G7" s="999"/>
      <c r="H7" s="999"/>
      <c r="I7" s="1016"/>
      <c r="J7" s="999"/>
      <c r="K7" s="999"/>
      <c r="L7" s="999"/>
      <c r="M7" s="999"/>
      <c r="N7" s="993"/>
      <c r="O7" s="999"/>
      <c r="P7" s="1002"/>
      <c r="Q7" s="1002"/>
      <c r="R7" s="999"/>
      <c r="S7" s="1013"/>
      <c r="T7" s="993"/>
      <c r="U7" s="996"/>
      <c r="V7" s="999"/>
      <c r="W7" s="999"/>
      <c r="X7" s="985"/>
      <c r="Y7" s="999"/>
      <c r="Z7" s="985"/>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990"/>
      <c r="BD7" s="99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3"/>
      <c r="B8" s="1011"/>
      <c r="C8" s="1011"/>
      <c r="D8" s="1011"/>
      <c r="E8" s="1003"/>
      <c r="F8" s="1003"/>
      <c r="G8" s="1000"/>
      <c r="H8" s="1000"/>
      <c r="I8" s="1017"/>
      <c r="J8" s="1000"/>
      <c r="K8" s="1000"/>
      <c r="L8" s="1000"/>
      <c r="M8" s="1000"/>
      <c r="N8" s="994"/>
      <c r="O8" s="1000"/>
      <c r="P8" s="1003"/>
      <c r="Q8" s="1003"/>
      <c r="R8" s="1000"/>
      <c r="S8" s="1014"/>
      <c r="T8" s="994"/>
      <c r="U8" s="997"/>
      <c r="V8" s="999"/>
      <c r="W8" s="1000"/>
      <c r="X8" s="986"/>
      <c r="Y8" s="1000"/>
      <c r="Z8" s="98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1"/>
      <c r="BD8" s="100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1928</v>
      </c>
      <c r="E3" s="71" t="s">
        <v>1927</v>
      </c>
      <c r="F3" s="71" t="s">
        <v>1929</v>
      </c>
      <c r="G3" s="71" t="s">
        <v>1930</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9CB6C2-7CC4-4DC6-ADDC-B67FE52F7937}"/>
</file>

<file path=customXml/itemProps2.xml><?xml version="1.0" encoding="utf-8"?>
<ds:datastoreItem xmlns:ds="http://schemas.openxmlformats.org/officeDocument/2006/customXml" ds:itemID="{B28F4C65-8047-4A27-BC5D-C836F81F4155}"/>
</file>

<file path=customXml/itemProps3.xml><?xml version="1.0" encoding="utf-8"?>
<ds:datastoreItem xmlns:ds="http://schemas.openxmlformats.org/officeDocument/2006/customXml" ds:itemID="{47E9A8B6-A614-4AC6-9C66-7C263E2BE7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