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P102" i="6" s="1"/>
  <c r="AI106" i="6"/>
  <c r="AS105" i="6"/>
  <c r="AP105" i="6"/>
  <c r="AI105" i="6"/>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P84" i="6" s="1"/>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P57" i="6" s="1"/>
  <c r="AI60" i="6"/>
  <c r="AS59" i="6"/>
  <c r="AP59" i="6"/>
  <c r="AI59" i="6"/>
  <c r="AS58" i="6"/>
  <c r="AP58" i="6"/>
  <c r="AI58" i="6"/>
  <c r="AH58" i="6"/>
  <c r="AH57" i="6" s="1"/>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I42" i="6"/>
  <c r="AS41" i="6"/>
  <c r="AP41" i="6"/>
  <c r="AI41" i="6"/>
  <c r="AI39" i="6" s="1"/>
  <c r="AS40" i="6"/>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30" i="6"/>
  <c r="AP66" i="6"/>
  <c r="AS111" i="6"/>
  <c r="AS21" i="6"/>
  <c r="AS48"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109" i="5"/>
  <c r="AO109" i="5" s="1"/>
  <c r="AG109" i="5"/>
  <c r="AN109" i="5" s="1"/>
  <c r="AH133" i="5"/>
  <c r="AH9" i="5"/>
  <c r="AO9" i="5" s="1"/>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99" i="5" l="1"/>
  <c r="BC221" i="5"/>
  <c r="AN186" i="5"/>
  <c r="BC186" i="5"/>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<sst xmlns="http://schemas.openxmlformats.org/spreadsheetml/2006/main" count="10521" uniqueCount="1947">
  <si>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</si>
  <si>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</si>
  <si>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</si>
  <si>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</si>
  <si>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</si>
  <si>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</si>
  <si>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</si>
  <si>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</si>
  <si>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</si>
  <si>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</si>
  <si>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</si>
  <si>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</si>
  <si>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</si>
  <si>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</si>
  <si>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</si>
  <si>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</si>
  <si>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</si>
  <si>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</si>
  <si>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</si>
  <si>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</si>
  <si>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</si>
  <si>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</si>
  <si>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</si>
  <si>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</si>
  <si>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</si>
  <si>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</si>
  <si>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</si>
  <si>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</si>
  <si>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</si>
  <si>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</si>
  <si>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</si>
  <si>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</si>
  <si>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</si>
  <si>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</si>
  <si>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</si>
  <si>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</si>
  <si>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</si>
  <si>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</si>
  <si>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</si>
  <si>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</si>
  <si>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</si>
  <si>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</si>
  <si>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</si>
  <si>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</si>
  <si>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</si>
  <si>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</si>
  <si>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</si>
  <si>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</si>
  <si>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</si>
  <si>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</si>
  <si>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</si>
  <si>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</si>
  <si>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</si>
  <si>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</si>
  <si>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</si>
  <si>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</si>
  <si>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</si>
  <si>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</si>
  <si>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</si>
  <si>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</si>
  <si>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</si>
  <si>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</si>
  <si>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</si>
  <si>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</si>
  <si>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</si>
  <si>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</si>
  <si>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</si>
  <si>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</si>
  <si>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</si>
  <si>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</si>
  <si>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</si>
  <si>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</si>
  <si>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</si>
  <si>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</si>
  <si>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</si>
  <si>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</si>
  <si>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</si>
  <si>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</si>
  <si>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</si>
  <si>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</si>
  <si>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</si>
  <si>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</si>
  <si>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</si>
  <si>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</si>
  <si>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</si>
  <si>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</si>
  <si>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</si>
  <si>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</si>
  <si>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</si>
  <si>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</si>
  <si>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</si>
  <si>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</si>
  <si>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</si>
  <si>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</si>
  <si>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</si>
  <si>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</si>
  <si>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</si>
  <si>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</si>
  <si>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</si>
  <si>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</si>
  <si>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</si>
  <si>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</si>
  <si>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</si>
  <si>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</si>
  <si>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</si>
  <si>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</si>
  <si>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</si>
  <si>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</si>
  <si>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</si>
  <si>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</si>
  <si>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</si>
  <si>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</si>
  <si>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</si>
  <si>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</si>
  <si>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</si>
  <si>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</si>
  <si>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</si>
  <si>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</si>
  <si>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</si>
  <si>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</si>
  <si>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</si>
  <si>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</si>
  <si>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</si>
  <si>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</si>
  <si>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</si>
  <si>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</si>
  <si>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</si>
  <si>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</si>
  <si>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</si>
  <si>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</si>
  <si>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</si>
  <si>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</si>
  <si>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</si>
  <si>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</si>
  <si>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</si>
  <si>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</si>
  <si>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</si>
  <si>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</si>
  <si>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</si>
  <si>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</si>
  <si>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</si>
  <si>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</si>
  <si>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</si>
  <si>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</si>
  <si>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</si>
  <si>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</si>
  <si>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</si>
  <si>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</si>
  <si>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</si>
  <si>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</si>
  <si>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</si>
  <si>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</si>
  <si>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</si>
  <si>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</si>
  <si>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</si>
  <si>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</si>
  <si>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</si>
  <si>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</si>
  <si>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</si>
  <si>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</si>
  <si>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</si>
  <si>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</si>
  <si>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</si>
  <si>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</si>
  <si>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</si>
  <si>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</si>
  <si>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</si>
  <si>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</si>
  <si>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</si>
  <si>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</si>
  <si>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</si>
  <si>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</si>
  <si>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</si>
  <si>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</si>
  <si>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</si>
  <si>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</si>
  <si>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</si>
  <si>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</si>
  <si>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</si>
  <si>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</si>
  <si>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</si>
  <si>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</si>
  <si>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</si>
  <si>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</si>
  <si>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</si>
  <si>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</si>
  <si>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</si>
  <si>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</si>
  <si>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</si>
  <si>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</si>
  <si>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</si>
  <si>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</si>
  <si>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</si>
  <si>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</si>
  <si>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</si>
  <si>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</si>
  <si>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</si>
  <si>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</si>
  <si>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</si>
  <si>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</si>
  <si>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</si>
  <si>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</si>
  <si>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</si>
  <si>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</si>
  <si>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</si>
  <si>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</si>
  <si>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</si>
  <si>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</si>
  <si>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</si>
  <si>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</si>
  <si>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</si>
  <si>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</si>
  <si>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</si>
  <si>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</si>
  <si>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</si>
  <si>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</si>
  <si>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</si>
  <si>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</si>
  <si>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</si>
  <si>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</si>
  <si>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</si>
  <si>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</si>
  <si>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</si>
  <si>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</si>
  <si>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</si>
  <si>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</si>
  <si>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</si>
  <si>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</si>
  <si>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</si>
  <si>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</si>
  <si>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</si>
  <si>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</si>
  <si>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</si>
  <si>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</si>
  <si>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</si>
  <si>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</si>
  <si>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</si>
  <si>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</si>
  <si>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</si>
  <si>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</si>
  <si>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</si>
  <si>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</si>
  <si>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</si>
  <si>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</si>
  <si>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</si>
  <si>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</si>
  <si>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</si>
  <si>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</si>
  <si>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</si>
  <si>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</si>
  <si>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</si>
  <si>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</si>
  <si>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</si>
  <si>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</si>
  <si>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</si>
  <si>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</si>
  <si>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</si>
  <si>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</si>
  <si>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</si>
  <si>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</si>
  <si>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</si>
  <si>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</si>
  <si>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</si>
  <si>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</si>
  <si>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</si>
  <si>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</si>
  <si>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</si>
  <si>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</si>
  <si>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</si>
  <si>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</si>
  <si>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</si>
  <si>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</si>
  <si>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</si>
  <si>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</si>
  <si>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</si>
  <si>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</si>
  <si>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</si>
  <si>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</si>
  <si>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</si>
  <si>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</si>
  <si>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</si>
  <si>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</si>
  <si>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</si>
  <si>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</si>
  <si>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</si>
  <si>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</si>
  <si>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</si>
  <si>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</si>
  <si>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</si>
  <si>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</si>
  <si>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</si>
  <si>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</si>
  <si>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</si>
  <si>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</si>
  <si>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</si>
  <si>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</si>
  <si>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</si>
  <si>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</si>
  <si>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</si>
  <si>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</si>
  <si>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</si>
  <si>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</si>
  <si>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</si>
  <si>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</si>
  <si>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</si>
  <si>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</si>
  <si>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</si>
  <si>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</si>
  <si>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</si>
  <si>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</si>
  <si>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</si>
  <si>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</si>
  <si>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</si>
  <si>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</si>
  <si>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</si>
  <si>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</si>
  <si>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</si>
  <si>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</si>
  <si>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</si>
  <si>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</si>
  <si>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</si>
  <si>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</si>
  <si>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</si>
  <si>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</si>
  <si>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</si>
  <si>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</si>
  <si>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</si>
  <si>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</si>
  <si>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</si>
  <si>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</si>
  <si>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</si>
  <si>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</si>
  <si>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</si>
  <si>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</si>
  <si>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</si>
  <si>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</si>
  <si>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</si>
  <si>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</si>
  <si>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</si>
  <si>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</si>
  <si>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</si>
  <si>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</si>
  <si>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</si>
  <si>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</si>
  <si>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</si>
  <si>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</si>
  <si>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</si>
  <si>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</si>
  <si>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</si>
  <si>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</si>
  <si>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</si>
  <si>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</si>
  <si>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</si>
  <si>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</si>
  <si>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</si>
  <si>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</si>
  <si>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</si>
  <si>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</si>
  <si>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</si>
  <si>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</si>
  <si>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</si>
  <si>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</si>
  <si>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</si>
  <si>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</si>
  <si>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</si>
  <si>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</si>
  <si>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</si>
  <si>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</si>
  <si>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</si>
  <si>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</si>
  <si>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</si>
  <si>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</si>
  <si>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</si>
  <si>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</si>
  <si>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</si>
  <si>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</si>
  <si>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</si>
  <si>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</si>
  <si>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</si>
  <si>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</si>
  <si>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</si>
  <si>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</si>
  <si>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</si>
  <si>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</si>
  <si>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</si>
  <si>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</si>
  <si>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</si>
  <si>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</si>
  <si>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</si>
  <si>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</si>
  <si>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</si>
  <si>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</si>
  <si>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</si>
  <si>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</si>
  <si>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</si>
  <si>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</si>
  <si>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</si>
  <si>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</si>
  <si>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</si>
  <si>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</si>
  <si>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</si>
  <si>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</si>
  <si>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</si>
  <si>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</si>
  <si>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</si>
  <si>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</si>
  <si>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</si>
  <si>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</si>
  <si>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</si>
  <si>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</si>
  <si>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</si>
  <si>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</si>
  <si>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</si>
  <si>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</si>
  <si>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</si>
  <si>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</si>
  <si>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</si>
  <si>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</si>
  <si>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</si>
  <si>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</si>
  <si>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</si>
  <si>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</si>
  <si>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</si>
  <si>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</si>
  <si>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</si>
  <si>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</si>
  <si>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</si>
  <si>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</si>
  <si>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</si>
  <si>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</si>
  <si>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</si>
  <si>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</si>
  <si>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</si>
  <si>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</si>
  <si>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</si>
  <si>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</si>
  <si>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</si>
  <si>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</si>
  <si>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</si>
  <si>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</si>
  <si>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</si>
  <si>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</si>
  <si>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</si>
  <si>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</si>
  <si>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</si>
  <si>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</si>
  <si>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</si>
  <si>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</si>
  <si>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</si>
  <si>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</si>
  <si>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</si>
  <si>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</si>
  <si>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</si>
  <si>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</si>
  <si>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</si>
  <si>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</si>
  <si>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</si>
  <si>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</si>
  <si>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</si>
  <si>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</si>
  <si>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</si>
  <si>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</si>
  <si>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</si>
  <si>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</si>
  <si>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</si>
  <si>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</si>
  <si>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</si>
  <si>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</si>
  <si>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</si>
  <si>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</si>
  <si>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</si>
  <si>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</si>
  <si>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</si>
  <si>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</si>
  <si>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</si>
  <si>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</si>
  <si>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</si>
  <si>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</si>
  <si>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</si>
  <si>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</si>
  <si>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</si>
  <si>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</si>
  <si>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</si>
  <si>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</si>
  <si>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</si>
  <si>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</si>
  <si>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</si>
  <si>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</si>
  <si>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</si>
  <si>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</si>
  <si>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</si>
  <si>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</si>
  <si>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</si>
  <si>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</si>
  <si>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</si>
  <si>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</si>
  <si>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</si>
  <si>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</si>
  <si>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</si>
  <si>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</si>
  <si>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</si>
  <si>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</si>
  <si>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</si>
  <si>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</si>
  <si>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</si>
  <si>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</si>
  <si>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</si>
  <si>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</si>
  <si>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</si>
  <si>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</si>
  <si>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</si>
  <si>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</si>
  <si>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</si>
  <si>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</si>
  <si>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</si>
  <si>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</si>
  <si>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</si>
  <si>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</si>
  <si>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</si>
  <si>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</si>
  <si>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</si>
  <si>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</si>
  <si>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</si>
  <si>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</si>
  <si>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</si>
  <si>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</si>
  <si>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</si>
  <si>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</si>
  <si>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</si>
  <si>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</si>
  <si>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</si>
  <si>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</si>
  <si>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</si>
  <si>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</si>
  <si>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</si>
  <si>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</si>
  <si>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</si>
  <si>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</si>
  <si>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</si>
  <si>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</si>
  <si>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</si>
  <si>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</si>
  <si>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</si>
  <si>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</si>
  <si>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</si>
  <si>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</si>
  <si>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</si>
  <si>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</si>
  <si>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</si>
  <si>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</si>
  <si>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</si>
  <si>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</si>
  <si>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</si>
  <si>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</si>
  <si>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</si>
  <si>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</si>
  <si>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</si>
  <si>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</si>
  <si>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</si>
  <si>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</si>
  <si>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</si>
  <si>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</si>
  <si>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</si>
  <si>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</si>
  <si>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</si>
  <si>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</si>
  <si>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</si>
  <si>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</si>
  <si>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</si>
  <si>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</si>
  <si>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</si>
  <si>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</si>
  <si>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</si>
  <si>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</si>
  <si>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</si>
  <si>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</si>
  <si>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</si>
  <si>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</si>
  <si>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</si>
  <si>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</si>
  <si>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</si>
  <si>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</si>
  <si>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</si>
  <si>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</si>
  <si>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</si>
  <si>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</si>
  <si>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</si>
  <si>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</si>
  <si>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</si>
  <si>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</si>
  <si>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</si>
  <si>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</si>
  <si>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</si>
  <si>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</si>
  <si>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</si>
  <si>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</si>
  <si>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</si>
  <si>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</si>
  <si>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</si>
  <si>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</si>
  <si>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</si>
  <si>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</si>
  <si>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</si>
  <si>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</si>
  <si>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</si>
  <si>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</si>
  <si>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</si>
  <si>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</si>
  <si>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</si>
  <si>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</si>
  <si>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</si>
  <si>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</si>
  <si>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</si>
  <si>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</si>
  <si>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</si>
  <si>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</si>
  <si>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</si>
  <si>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</si>
  <si>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</si>
  <si>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</si>
  <si>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</si>
  <si>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</si>
  <si>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</si>
  <si>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</si>
  <si>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</si>
  <si>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</si>
  <si>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</si>
  <si>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</si>
  <si>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</si>
  <si>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</si>
  <si>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</si>
  <si>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</si>
  <si>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</si>
  <si>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</si>
  <si>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</si>
  <si>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</si>
  <si>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</si>
  <si>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</si>
  <si>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</si>
  <si>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</si>
  <si>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</si>
  <si>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</si>
  <si>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</si>
  <si>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</si>
  <si>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</si>
  <si>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</si>
  <si>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</si>
  <si>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</si>
  <si>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</si>
  <si>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</si>
  <si>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</si>
  <si>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</si>
  <si>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</si>
  <si>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</si>
  <si>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</si>
  <si>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</si>
  <si>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</si>
  <si>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</si>
  <si>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</si>
  <si>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</si>
  <si>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</si>
  <si>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</si>
  <si>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</si>
  <si>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</si>
  <si>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</si>
  <si>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</si>
  <si>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</si>
  <si>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</si>
  <si>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</si>
  <si>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</si>
  <si>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</si>
  <si>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</si>
  <si>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</si>
  <si>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</si>
  <si>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</si>
  <si>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</si>
  <si>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</si>
  <si>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</si>
  <si>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</si>
  <si>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</si>
  <si>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</si>
  <si>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</si>
  <si>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</si>
  <si>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</si>
  <si>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</si>
  <si>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</si>
  <si>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</si>
  <si>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</si>
  <si>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</si>
  <si>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</si>
  <si>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</si>
  <si>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</si>
  <si>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</si>
  <si>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</si>
  <si>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</si>
  <si>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</si>
  <si>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</si>
  <si>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</si>
  <si>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</si>
  <si>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</si>
  <si>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</si>
  <si>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</si>
  <si>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</si>
  <si>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</si>
  <si>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</si>
  <si>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</si>
  <si>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</si>
  <si>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</si>
  <si>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</si>
  <si>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</si>
  <si>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</si>
  <si>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</si>
  <si>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</si>
  <si>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</si>
  <si>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</si>
  <si>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</si>
  <si>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</si>
  <si>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</si>
  <si>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</si>
  <si>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</si>
  <si>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</si>
  <si>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</si>
  <si>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</si>
  <si>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</si>
  <si>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</si>
  <si>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</si>
  <si>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</si>
  <si>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</si>
  <si>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</si>
  <si>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</si>
  <si>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</si>
  <si>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</si>
  <si>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</si>
  <si>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</si>
  <si>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</si>
  <si>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</si>
  <si>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</si>
  <si>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</si>
  <si>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</si>
  <si>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</si>
  <si>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</si>
  <si>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</si>
  <si>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</si>
  <si>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</si>
  <si>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</si>
  <si>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</si>
  <si>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</si>
  <si>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</si>
  <si>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</si>
  <si>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</si>
  <si>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</si>
  <si>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</si>
  <si>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</si>
  <si>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</si>
  <si>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</si>
  <si>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</si>
  <si>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</si>
  <si>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</si>
  <si>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</si>
  <si>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</si>
  <si>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</si>
  <si>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</si>
  <si>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</si>
  <si>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</si>
  <si>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</si>
  <si>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</si>
  <si>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</si>
  <si>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</si>
  <si>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</si>
  <si>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</si>
  <si>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</si>
  <si>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</si>
  <si>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</si>
  <si>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</si>
  <si>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</si>
  <si>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</si>
  <si>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</si>
  <si>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</si>
  <si>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</si>
  <si>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</si>
  <si>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</si>
  <si>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</si>
  <si>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</si>
  <si>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</si>
  <si>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</si>
  <si>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</si>
  <si>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</si>
  <si>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</si>
  <si>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</si>
  <si>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</si>
  <si>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</si>
  <si>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</si>
  <si>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</si>
  <si>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</si>
  <si>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</si>
  <si>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</si>
  <si>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</si>
  <si>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</si>
  <si>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</si>
  <si>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</si>
  <si>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</si>
  <si>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</si>
  <si>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</si>
  <si>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</si>
  <si>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</si>
  <si>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</si>
  <si>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</si>
  <si>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</si>
  <si>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</si>
  <si>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</si>
  <si>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</si>
  <si>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</si>
  <si>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</si>
  <si>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</si>
  <si>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</si>
  <si>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</si>
  <si>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</si>
  <si>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</si>
  <si>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</si>
  <si>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</si>
  <si>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</si>
  <si>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</si>
  <si>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</si>
  <si>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</si>
  <si>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</si>
  <si>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</si>
  <si>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</si>
  <si>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</si>
  <si>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</si>
  <si>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</si>
  <si>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</si>
  <si>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</si>
  <si>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</si>
  <si>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</si>
  <si>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</si>
  <si>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</si>
  <si>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</si>
  <si>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</si>
  <si>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</si>
  <si>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</si>
  <si>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</si>
  <si>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</si>
  <si>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</si>
  <si>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</si>
  <si>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</si>
  <si>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</si>
  <si>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</si>
  <si>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</si>
  <si>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</si>
  <si>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</si>
  <si>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</si>
  <si>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</si>
  <si>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</si>
  <si>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</si>
  <si>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</si>
  <si>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</si>
  <si>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</si>
  <si>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</si>
  <si>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</si>
  <si>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</si>
  <si>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</si>
  <si>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</si>
  <si>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</si>
  <si>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</si>
  <si>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</si>
  <si>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</si>
  <si>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</si>
  <si>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</si>
  <si>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</si>
  <si>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</si>
  <si>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</si>
  <si>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</si>
  <si>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</si>
  <si>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</si>
  <si>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</si>
  <si>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</si>
  <si>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</si>
  <si>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</si>
  <si>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</si>
  <si>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</si>
  <si>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</si>
  <si>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</si>
  <si>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</si>
  <si>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</si>
  <si>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</si>
  <si>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</si>
  <si>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</si>
  <si>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</si>
  <si>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</si>
  <si>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</si>
  <si>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</si>
  <si>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</si>
  <si>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</si>
  <si>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</si>
  <si>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</si>
  <si>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</si>
  <si>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</si>
  <si>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</si>
  <si>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</si>
  <si>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</si>
  <si>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</si>
  <si>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</si>
  <si>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</si>
  <si>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</si>
  <si>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</si>
  <si>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</si>
  <si>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</si>
  <si>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</si>
  <si>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</si>
  <si>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</si>
  <si>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</si>
  <si>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</si>
  <si>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</si>
  <si>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</si>
  <si>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</si>
  <si>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</si>
  <si>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</si>
  <si>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</si>
  <si>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</si>
  <si>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</si>
  <si>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</si>
  <si>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</si>
  <si>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</si>
  <si>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</si>
  <si>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</si>
  <si>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</si>
  <si>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</si>
  <si>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</si>
  <si>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</si>
  <si>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</si>
  <si>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</si>
  <si>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</si>
  <si>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</si>
  <si>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</si>
  <si>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</si>
  <si>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</si>
  <si>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</si>
  <si>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</si>
  <si>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</si>
  <si>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</si>
  <si>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</si>
  <si>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</si>
  <si>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</si>
  <si>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</si>
  <si>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</si>
  <si>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</si>
  <si>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</si>
  <si>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</si>
  <si>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</si>
  <si>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</si>
  <si>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</si>
  <si>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</si>
  <si>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</si>
  <si>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</si>
  <si>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</si>
  <si>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</si>
  <si>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</si>
  <si>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</si>
  <si>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</si>
  <si>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</si>
  <si>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</si>
  <si>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</si>
  <si>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</si>
  <si>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</si>
  <si>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</si>
  <si>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</si>
  <si>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</si>
  <si>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</si>
  <si>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</si>
  <si>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</si>
  <si>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</si>
  <si>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</si>
  <si>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</si>
  <si>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</si>
  <si>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</si>
  <si>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</si>
  <si>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</si>
  <si>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</si>
  <si>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</si>
  <si>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</si>
  <si>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</si>
  <si>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</si>
  <si>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</si>
  <si>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</si>
  <si>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</si>
  <si>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</si>
  <si>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</si>
  <si>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</si>
  <si>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</si>
  <si>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</si>
  <si>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</si>
  <si>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</si>
  <si>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</si>
  <si>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</si>
  <si>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</si>
  <si>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</si>
  <si>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</si>
  <si>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</si>
  <si>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</si>
  <si>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</si>
  <si>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</si>
  <si>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</si>
  <si>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</si>
  <si>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</si>
  <si>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</si>
  <si>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</si>
  <si>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</si>
  <si>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</si>
  <si>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</si>
  <si>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</si>
  <si>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</si>
  <si>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</si>
  <si>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</si>
  <si>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</si>
  <si>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</si>
  <si>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</si>
  <si>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</si>
  <si>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</si>
  <si>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</si>
  <si>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</si>
  <si>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</si>
  <si>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</si>
  <si>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</si>
  <si>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</si>
  <si>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</si>
  <si>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</si>
  <si>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</si>
  <si>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</si>
  <si>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</si>
  <si>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</si>
  <si>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</si>
  <si>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</si>
  <si>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</si>
  <si>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</si>
  <si>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</si>
  <si>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</si>
  <si>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</si>
  <si>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</si>
  <si>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</si>
  <si>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</si>
  <si>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</si>
  <si>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</si>
  <si>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</si>
  <si>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</si>
  <si>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</si>
  <si>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</si>
  <si>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</si>
  <si>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</si>
  <si>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</si>
  <si>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</si>
  <si>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</si>
  <si>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</si>
  <si>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</si>
  <si>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</si>
  <si>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</si>
  <si>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</si>
  <si>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</si>
  <si>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</si>
  <si>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</si>
  <si>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</si>
  <si>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</si>
  <si>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</si>
  <si>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</si>
  <si>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</si>
  <si>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</si>
  <si>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</si>
  <si>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</si>
  <si>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</si>
  <si>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</si>
  <si>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</si>
  <si>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</si>
  <si>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</si>
  <si>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</si>
  <si>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</si>
  <si>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</si>
  <si>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</si>
  <si>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</si>
  <si>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</si>
  <si>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</si>
  <si>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</si>
  <si>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</si>
  <si>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</si>
  <si>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</si>
  <si>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</si>
  <si>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</si>
  <si>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</si>
  <si>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</si>
  <si>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</si>
  <si>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</si>
  <si>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</si>
  <si>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</si>
  <si>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</si>
  <si>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</si>
  <si>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</si>
  <si>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</si>
  <si>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</si>
  <si>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</si>
  <si>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</si>
  <si>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</si>
  <si>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</si>
  <si>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</si>
  <si>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</si>
  <si>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</si>
  <si>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</si>
  <si>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</si>
  <si>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</si>
  <si>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</si>
  <si>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</si>
  <si>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</si>
  <si>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</si>
  <si>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</si>
  <si>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</si>
  <si>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</si>
  <si>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</si>
  <si>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</si>
  <si>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</si>
  <si>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</si>
  <si>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</si>
  <si>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</si>
  <si>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</si>
  <si>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</si>
  <si>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</si>
  <si>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</si>
  <si>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</si>
  <si>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</si>
  <si>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</si>
  <si>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</si>
  <si>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</si>
  <si>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</si>
  <si>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</si>
  <si>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</si>
  <si>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</si>
  <si>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</si>
  <si>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</si>
  <si>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</si>
  <si>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</si>
  <si>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</si>
  <si>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</si>
  <si>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</si>
  <si>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</si>
  <si>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</si>
  <si>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</si>
  <si>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</si>
  <si>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</si>
  <si>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</si>
  <si>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</si>
  <si>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</si>
  <si>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</si>
  <si>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</si>
  <si>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</si>
  <si>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</si>
  <si>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</si>
  <si>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</si>
  <si>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</si>
  <si>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</si>
  <si>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</si>
  <si>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</si>
  <si>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</si>
  <si>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</si>
  <si>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</si>
  <si>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</si>
  <si>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</si>
  <si>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</si>
  <si>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</si>
  <si>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</si>
  <si>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</si>
  <si>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</si>
  <si>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</si>
  <si>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</si>
  <si>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</si>
  <si>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</si>
  <si>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</si>
  <si>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</si>
  <si>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</si>
  <si>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</si>
  <si>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</si>
  <si>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</si>
  <si>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</si>
  <si>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</si>
  <si>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</si>
  <si>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</si>
  <si>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</si>
  <si>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</si>
  <si>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</si>
  <si>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</si>
  <si>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</si>
  <si>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</si>
  <si>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</si>
  <si>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</si>
  <si>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</si>
  <si>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</si>
  <si>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</si>
  <si>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</si>
  <si>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</si>
  <si>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</si>
  <si>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</si>
  <si>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</si>
  <si>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</si>
  <si>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</si>
  <si>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</si>
  <si>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</si>
  <si>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</si>
  <si>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</si>
  <si>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</si>
  <si>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</si>
  <si>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</si>
  <si>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</si>
  <si>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</si>
  <si>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</si>
  <si>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</si>
  <si>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</si>
  <si>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</si>
  <si>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</si>
  <si>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</si>
  <si>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</si>
  <si>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</si>
  <si>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</si>
  <si>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</si>
  <si>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</si>
  <si>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</si>
  <si>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</si>
  <si>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</si>
  <si>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</si>
  <si>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</si>
  <si>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</si>
  <si>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</si>
  <si>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</si>
  <si>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</si>
  <si>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</si>
  <si>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</si>
  <si>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</si>
  <si>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</si>
  <si>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</si>
  <si>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</si>
  <si>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</si>
  <si>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</si>
  <si>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</si>
  <si>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</si>
  <si>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</si>
  <si>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</si>
  <si>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</si>
  <si>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</si>
  <si>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</si>
  <si>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</si>
  <si>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</si>
  <si>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</si>
  <si>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</si>
  <si>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</si>
  <si>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</si>
  <si>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</si>
  <si>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</si>
  <si>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</si>
  <si>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</si>
  <si>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</si>
  <si>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</si>
  <si>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</si>
  <si>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</si>
  <si>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</si>
  <si>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</si>
  <si>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</si>
  <si>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</si>
  <si>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</si>
  <si>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</si>
  <si>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</si>
  <si>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</si>
  <si>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</si>
  <si>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</si>
  <si>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</si>
  <si>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</si>
  <si>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</si>
  <si>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</si>
  <si>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</si>
  <si>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</si>
  <si>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</si>
  <si>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</si>
  <si>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</si>
  <si>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</si>
  <si>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</si>
  <si>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</si>
  <si>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</si>
  <si>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</si>
  <si>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</si>
  <si>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</si>
  <si>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</si>
  <si>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</si>
  <si>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</si>
  <si>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</si>
  <si>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</si>
  <si>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</si>
  <si>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</si>
  <si>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</si>
  <si>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</si>
  <si>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</si>
  <si>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</si>
  <si>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</si>
  <si>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</si>
  <si>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</si>
  <si>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</si>
  <si>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</si>
  <si>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</si>
  <si>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</si>
  <si>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</si>
  <si>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</si>
  <si>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</si>
  <si>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</si>
  <si>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</si>
  <si>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</si>
  <si>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</si>
  <si>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</si>
  <si>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</si>
  <si>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</si>
  <si>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</si>
  <si>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</si>
  <si>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</si>
  <si>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</si>
  <si>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</si>
  <si>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</si>
  <si>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</si>
  <si>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</si>
  <si>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</si>
  <si>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</si>
  <si>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</si>
  <si>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</si>
  <si>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</si>
  <si>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</si>
  <si>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</si>
  <si>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</si>
  <si>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</si>
  <si>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</si>
  <si>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</si>
  <si>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</si>
  <si>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</si>
  <si>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</si>
  <si>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</si>
  <si>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</si>
  <si>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</si>
  <si>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</si>
  <si>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</si>
  <si>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</si>
  <si>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</si>
  <si>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</si>
  <si>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</si>
  <si>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</si>
  <si>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</si>
  <si>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</si>
  <si>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</si>
  <si>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</si>
  <si>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</si>
  <si>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</si>
  <si>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</si>
  <si>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</si>
  <si>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</si>
  <si>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</si>
  <si>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</si>
  <si>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</si>
  <si>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</si>
  <si>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</si>
  <si>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</si>
  <si>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</si>
  <si>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</si>
  <si>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</si>
  <si>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</si>
  <si>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</si>
  <si>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</si>
  <si>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</si>
  <si>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</si>
  <si>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</si>
  <si>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</si>
  <si>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</si>
  <si>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</si>
  <si>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</si>
  <si>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</si>
  <si>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</si>
  <si>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</si>
  <si>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</si>
  <si>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</si>
  <si>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</si>
  <si>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</si>
  <si>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</si>
  <si>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</si>
  <si>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</si>
  <si>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</si>
  <si>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</si>
  <si>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</si>
  <si>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</si>
  <si>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</si>
  <si>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</si>
  <si>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</si>
  <si>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</si>
  <si>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</si>
  <si>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</si>
  <si>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</si>
  <si>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</si>
  <si>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</si>
  <si>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</si>
  <si>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</si>
  <si>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</si>
  <si>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</si>
  <si>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</si>
  <si>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</si>
  <si>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</si>
  <si>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</si>
  <si>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</si>
  <si>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</si>
  <si>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</si>
  <si>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</si>
  <si>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</si>
  <si>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</si>
  <si>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</si>
  <si>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</si>
  <si>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</si>
  <si>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</si>
  <si>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</si>
  <si>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</si>
  <si>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</si>
  <si>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</si>
  <si>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</si>
  <si>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</si>
  <si>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</si>
  <si>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</si>
  <si>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</si>
  <si>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</si>
  <si>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</si>
  <si>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</si>
  <si>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</si>
  <si>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</si>
  <si>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</si>
  <si>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</si>
  <si>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</si>
  <si>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</si>
  <si>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</si>
  <si>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</si>
  <si>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</si>
  <si>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</si>
  <si>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</si>
  <si>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</si>
  <si>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</si>
  <si>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</si>
  <si>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</si>
  <si>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</si>
  <si>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</si>
  <si>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</si>
  <si>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</si>
  <si>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</si>
  <si>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</si>
  <si>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</si>
  <si>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</si>
  <si>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</si>
  <si>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</si>
  <si>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</si>
  <si>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</si>
  <si>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</si>
  <si>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</si>
  <si>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</si>
  <si>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</si>
  <si>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</si>
  <si>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</si>
  <si>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</si>
  <si>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</si>
  <si>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</si>
  <si>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</si>
  <si>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</si>
  <si>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</si>
  <si>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</si>
  <si>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</si>
  <si>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</si>
  <si>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</si>
  <si>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</si>
  <si>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</si>
  <si>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</si>
  <si>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</si>
  <si>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</si>
  <si>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</si>
  <si>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</si>
  <si>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</si>
  <si>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</si>
  <si>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</si>
  <si>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</si>
  <si>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</si>
  <si>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</si>
  <si>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</si>
  <si>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</si>
  <si>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</si>
  <si>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</si>
  <si>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</si>
  <si>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</si>
  <si>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</si>
  <si>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</si>
  <si>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</si>
  <si>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</si>
  <si>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</si>
  <si>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</si>
  <si>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</si>
  <si>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</si>
  <si>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</si>
  <si>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</si>
  <si>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</si>
  <si>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</si>
  <si>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</si>
  <si>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</si>
  <si>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</si>
  <si>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</si>
  <si>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</si>
  <si>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</si>
  <si>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</si>
  <si>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</si>
  <si>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</si>
  <si>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</si>
  <si>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</si>
  <si>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</si>
  <si>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</si>
  <si>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</si>
  <si>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</si>
  <si>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</si>
  <si>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</si>
  <si>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</si>
  <si>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</si>
  <si>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</si>
  <si>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</si>
  <si>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</si>
  <si>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</si>
  <si>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</si>
  <si>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</si>
  <si>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</si>
  <si>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</si>
  <si>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</si>
  <si>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</si>
  <si>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</si>
  <si>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</si>
  <si>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</si>
  <si>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</si>
  <si>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</si>
  <si>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</si>
  <si>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</si>
  <si>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</si>
  <si>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</si>
  <si>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</si>
  <si>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</si>
  <si>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</si>
  <si>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</si>
  <si>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</si>
  <si>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</si>
  <si>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</si>
  <si>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</si>
  <si>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</si>
  <si>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</si>
  <si>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</si>
  <si>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</si>
  <si>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</si>
  <si>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</si>
  <si>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</si>
  <si>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</si>
  <si>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</si>
  <si>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</si>
  <si>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</si>
  <si>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</si>
  <si>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</si>
  <si>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</si>
  <si>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</si>
  <si>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</si>
  <si>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</si>
  <si>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</si>
  <si>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</si>
  <si>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</si>
  <si>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</si>
  <si>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</si>
  <si>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</si>
  <si>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</si>
  <si>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</si>
  <si>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</si>
  <si>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</si>
  <si>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</si>
  <si>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</si>
  <si>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</si>
  <si>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</si>
  <si>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</si>
  <si>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</si>
  <si>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</si>
  <si>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</si>
  <si>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</si>
  <si>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</si>
  <si>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</si>
  <si>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</si>
  <si>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</si>
  <si>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</si>
  <si>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</si>
  <si>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</si>
  <si>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</si>
  <si>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</si>
  <si>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</si>
  <si>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</si>
  <si>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</si>
  <si>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</si>
  <si>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</si>
  <si>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</si>
  <si>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</si>
  <si>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</si>
  <si>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</si>
  <si>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</si>
  <si>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</si>
  <si>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</si>
  <si>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</si>
  <si>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</si>
  <si>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</si>
  <si>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</si>
  <si>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</si>
  <si>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</si>
  <si>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</si>
  <si>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</si>
  <si>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</si>
  <si>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</si>
  <si>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</si>
  <si>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</si>
  <si>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</si>
  <si>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</si>
  <si>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</si>
  <si>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</si>
  <si>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</si>
  <si>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</si>
  <si>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</si>
  <si>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</si>
  <si>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</si>
  <si>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</si>
  <si>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</si>
  <si>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</si>
  <si>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</si>
  <si>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</si>
  <si>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</si>
  <si>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</si>
  <si>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</si>
  <si>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</si>
  <si>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</si>
  <si>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</si>
  <si>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</si>
  <si>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</si>
  <si>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</si>
  <si>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</si>
  <si>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</si>
  <si>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</si>
  <si>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</si>
  <si>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</si>
  <si>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</si>
  <si>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</si>
  <si>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</si>
  <si>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</si>
  <si>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</si>
  <si>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</si>
  <si>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</si>
  <si>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</si>
  <si>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</si>
  <si>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</si>
  <si>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</si>
  <si>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</si>
  <si>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</si>
  <si>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</si>
  <si>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</si>
  <si>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</si>
  <si>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</si>
  <si>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</si>
  <si>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</si>
  <si>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</si>
  <si>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</si>
  <si>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</si>
  <si>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</si>
  <si>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</si>
  <si>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</si>
  <si>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</si>
  <si>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</si>
  <si>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</si>
  <si>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</si>
  <si>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</si>
  <si>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</si>
  <si>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</si>
  <si>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</si>
  <si>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</si>
  <si>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</si>
  <si>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</si>
  <si>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</si>
  <si>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</si>
  <si>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</si>
  <si>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</si>
  <si>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</si>
  <si>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</si>
  <si>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</si>
  <si>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</si>
  <si>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</si>
  <si>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</si>
  <si>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</si>
  <si>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</si>
  <si>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</si>
  <si>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</si>
  <si>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</si>
  <si>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</si>
  <si>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</si>
  <si>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</si>
  <si>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</si>
  <si>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</si>
  <si>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</si>
  <si>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</si>
  <si>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</si>
  <si>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</si>
  <si>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</si>
  <si>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</si>
  <si>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</si>
  <si>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</si>
  <si>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</si>
  <si>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</si>
  <si>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</si>
  <si>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</si>
  <si>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</si>
  <si>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</si>
  <si>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</si>
  <si>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</si>
  <si>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</si>
  <si>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</si>
  <si>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</si>
  <si>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</si>
  <si>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</si>
  <si>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</si>
  <si>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</si>
  <si>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</si>
  <si>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</si>
  <si>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</si>
  <si>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</si>
  <si>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</si>
  <si>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</si>
  <si>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</si>
  <si>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</si>
  <si>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</si>
  <si>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</si>
  <si>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</si>
  <si>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</si>
  <si>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</si>
  <si>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</si>
  <si>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</si>
  <si>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</si>
  <si>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</si>
  <si>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</si>
  <si>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</si>
  <si>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</si>
  <si>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</si>
  <si>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</si>
  <si>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</si>
  <si>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</si>
  <si>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</si>
  <si>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</si>
  <si>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</si>
  <si>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</si>
  <si>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</si>
  <si>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</si>
  <si>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</si>
  <si>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</si>
  <si>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</si>
  <si>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</si>
  <si>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</si>
  <si>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</si>
  <si>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</si>
  <si>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</si>
  <si>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</si>
  <si>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</si>
  <si>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</si>
  <si>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</si>
  <si>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</si>
  <si>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</si>
  <si>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</si>
  <si>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</si>
  <si>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</si>
  <si>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</si>
  <si>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</si>
  <si>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</si>
  <si>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</si>
  <si>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</si>
  <si>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</si>
  <si>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</si>
  <si>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</si>
  <si>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</si>
  <si>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</si>
  <si>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</si>
  <si>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</si>
  <si>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</si>
  <si>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</si>
  <si>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</si>
  <si>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</si>
  <si>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</si>
  <si>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</si>
  <si>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</si>
  <si>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</si>
  <si>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</si>
  <si>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</si>
  <si>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</si>
  <si>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</si>
  <si>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</si>
  <si>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</si>
  <si>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</si>
  <si>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</si>
  <si>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</si>
  <si>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</si>
  <si>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</si>
  <si>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</si>
  <si>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</si>
  <si>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</si>
  <si>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</si>
  <si>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</si>
  <si>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</si>
  <si>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</si>
  <si>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</si>
  <si>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</si>
  <si>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</si>
  <si>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</si>
  <si>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</si>
  <si>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</si>
  <si>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</si>
  <si>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</si>
  <si>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</si>
  <si>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</si>
  <si>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</si>
  <si>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</si>
  <si>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</si>
  <si>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</si>
  <si>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</si>
  <si>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</si>
  <si>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</si>
  <si>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</si>
  <si>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</si>
  <si>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</si>
  <si>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</si>
  <si>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</si>
  <si>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</si>
  <si>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</si>
  <si>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</si>
  <si>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</si>
  <si>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</si>
  <si>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</si>
  <si>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</si>
  <si>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</si>
  <si>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</si>
  <si>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</si>
  <si>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</si>
  <si>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</si>
  <si>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</si>
  <si>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</si>
  <si>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</si>
  <si>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</si>
  <si>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</si>
  <si>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</si>
  <si>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</si>
  <si>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</si>
  <si>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</si>
  <si>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</si>
  <si>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</si>
  <si>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</si>
  <si>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</si>
  <si>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</si>
  <si>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</si>
  <si>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</si>
  <si>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</si>
  <si>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</si>
  <si>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</si>
  <si>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</si>
  <si>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</si>
  <si>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</si>
  <si>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</si>
  <si>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</si>
  <si>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</si>
  <si>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</si>
  <si>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</si>
  <si>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</si>
  <si>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</si>
  <si>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</si>
  <si>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</si>
  <si>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</si>
  <si>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</si>
  <si>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</si>
  <si>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</si>
  <si>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</si>
  <si>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</si>
  <si>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</si>
  <si>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</si>
  <si>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</si>
  <si>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</si>
  <si>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</si>
  <si>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</si>
  <si>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</si>
  <si>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</si>
  <si>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</si>
  <si>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</si>
  <si>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</si>
  <si>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</si>
  <si>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</si>
  <si>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</si>
  <si>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</si>
  <si>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</si>
  <si>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</si>
  <si>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</si>
  <si>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</si>
  <si>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</si>
  <si>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</si>
  <si>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</si>
  <si>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</si>
  <si>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</si>
  <si>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</si>
  <si>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</si>
  <si>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</si>
  <si>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</si>
  <si>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</si>
  <si>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</si>
  <si>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</si>
  <si>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</si>
  <si>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</si>
  <si>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</si>
  <si>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</si>
  <si>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</si>
  <si>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</si>
  <si>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</si>
  <si>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</si>
  <si>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</si>
  <si>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</si>
  <si>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</si>
  <si>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</si>
  <si>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</si>
  <si>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</si>
  <si>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</si>
  <si>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</si>
  <si>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</si>
  <si>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</si>
  <si>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</si>
  <si>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</si>
  <si>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</si>
  <si>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</si>
  <si>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</si>
  <si>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</si>
  <si>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</si>
  <si>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</si>
  <si>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</si>
  <si>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</si>
  <si>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</si>
  <si>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</si>
  <si>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 xml:space="preserve">Conformación de cuadrantes seguros </t>
  </si>
  <si>
    <t>Número</t>
  </si>
  <si>
    <t>Remitir personas afectadas por el consumo de alcohol</t>
  </si>
  <si>
    <t>Poner en marcha el programa de narcóticos anónimos</t>
  </si>
  <si>
    <t>Realizar campañas de prevención del consumo de SPA</t>
  </si>
  <si>
    <t>Creación del centro de rehabilitación</t>
  </si>
  <si>
    <t>Realizar proyecto de acuerdo para adopción de política pública</t>
  </si>
  <si>
    <t>Actualizar el PISC</t>
  </si>
  <si>
    <t>Elaborar el Plan Estratégico de Seguridad Vial</t>
  </si>
  <si>
    <t>Funcionamiento de la Secretaría de Transporte y Movilidad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</si>
</sst>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2" fontId="28" fillId="0" borderId="40" xfId="0" applyNumberFormat="1"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6" t="s">
        <v>2</v>
      </c>
      <c r="C2" s="967"/>
      <c r="D2" s="967"/>
      <c r="E2" s="967"/>
      <c r="F2" s="967"/>
      <c r="G2" s="967"/>
      <c r="H2" s="967"/>
      <c r="I2" s="967"/>
      <c r="J2" s="967"/>
      <c r="K2" s="967"/>
      <c r="L2" s="967"/>
      <c r="M2" s="967"/>
      <c r="N2" s="967"/>
      <c r="O2" s="967"/>
      <c r="P2" s="967"/>
      <c r="Q2" s="967"/>
      <c r="R2" s="967"/>
      <c r="S2" s="967"/>
      <c r="T2" s="967"/>
      <c r="U2" s="967"/>
      <c r="V2" s="967"/>
      <c r="W2" s="967"/>
      <c r="X2" s="967"/>
      <c r="Y2" s="967"/>
      <c r="Z2" s="967"/>
      <c r="AA2" s="967"/>
      <c r="AB2" s="967"/>
      <c r="AC2" s="967"/>
      <c r="AD2" s="967"/>
      <c r="AE2" s="967"/>
      <c r="AF2" s="967"/>
      <c r="AG2" s="967"/>
      <c r="AH2" s="967"/>
      <c r="AI2" s="967"/>
      <c r="AJ2" s="967"/>
      <c r="AK2" s="967"/>
      <c r="AL2" s="967"/>
      <c r="AM2" s="967"/>
      <c r="AN2" s="967"/>
      <c r="AO2" s="967"/>
      <c r="AP2" s="967"/>
      <c r="AQ2" s="967"/>
      <c r="AR2" s="967"/>
      <c r="AS2" s="967"/>
      <c r="AT2" s="967"/>
      <c r="AU2" s="967"/>
      <c r="AV2" s="967"/>
      <c r="AW2" s="967"/>
      <c r="AX2" s="967"/>
      <c r="AY2" s="967"/>
      <c r="AZ2" s="967"/>
      <c r="BA2" s="968"/>
      <c r="BC2" s="909"/>
      <c r="BD2" s="911" t="s">
        <v>1669</v>
      </c>
      <c r="BE2" s="912"/>
      <c r="BF2" s="912"/>
      <c r="BG2" s="912"/>
      <c r="BH2" s="912"/>
      <c r="BI2" s="912"/>
      <c r="BJ2" s="912"/>
    </row>
    <row r="3" spans="1:62" ht="15.75" x14ac:dyDescent="0.2">
      <c r="B3" s="969" t="s">
        <v>1670</v>
      </c>
      <c r="C3" s="970"/>
      <c r="D3" s="970"/>
      <c r="E3" s="970"/>
      <c r="F3" s="970"/>
      <c r="G3" s="970"/>
      <c r="H3" s="970"/>
      <c r="I3" s="970"/>
      <c r="J3" s="970"/>
      <c r="K3" s="970"/>
      <c r="L3" s="970"/>
      <c r="M3" s="970"/>
      <c r="N3" s="971">
        <v>2017</v>
      </c>
      <c r="O3" s="971"/>
      <c r="P3" s="971"/>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0"/>
      <c r="BD3" s="911"/>
      <c r="BE3" s="912"/>
      <c r="BF3" s="912"/>
      <c r="BG3" s="912"/>
      <c r="BH3" s="912"/>
      <c r="BI3" s="912"/>
      <c r="BJ3" s="912"/>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2" t="str">
        <f>VLOOKUP($D$9,'CONSOLIDADO PLAN DESARROLLO'!$DT$9:$DZ$62,3,0)</f>
        <v>E4. - Seguridad y Justicia, La Integración Comunitaria y la Administración Pública son con la Gente y por la Gente</v>
      </c>
      <c r="D5" s="972"/>
      <c r="E5" s="972"/>
      <c r="F5" s="972"/>
      <c r="G5" s="972"/>
      <c r="H5" s="972"/>
      <c r="I5" s="973"/>
      <c r="J5" s="974" t="s">
        <v>1672</v>
      </c>
      <c r="K5" s="975"/>
      <c r="L5" s="976" t="str">
        <f>VLOOKUP($D$9,'CONSOLIDADO PLAN DESARROLLO'!$DT$9:$DZ$62,5,0)</f>
        <v>Justicia y seguridad</v>
      </c>
      <c r="M5" s="976"/>
      <c r="N5" s="976"/>
      <c r="O5" s="976"/>
      <c r="P5" s="976"/>
      <c r="Q5" s="976"/>
      <c r="R5" s="976"/>
      <c r="S5" s="976"/>
      <c r="T5" s="976"/>
      <c r="U5" s="977"/>
      <c r="V5" s="978" t="s">
        <v>1790</v>
      </c>
      <c r="W5" s="979"/>
      <c r="X5" s="979"/>
      <c r="Y5" s="95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51"/>
      <c r="AA5" s="951"/>
      <c r="AB5" s="951"/>
      <c r="AC5" s="951"/>
      <c r="AD5" s="951"/>
      <c r="AE5" s="951"/>
      <c r="AF5" s="951"/>
      <c r="AG5" s="951"/>
      <c r="AH5" s="951"/>
      <c r="AI5" s="951"/>
      <c r="AJ5" s="951"/>
      <c r="AK5" s="951"/>
      <c r="AL5" s="951"/>
      <c r="AM5" s="951"/>
      <c r="AN5" s="951"/>
      <c r="AO5" s="951"/>
      <c r="AP5" s="951"/>
      <c r="AQ5" s="951"/>
      <c r="AR5" s="951"/>
      <c r="AS5" s="951"/>
      <c r="AT5" s="951"/>
      <c r="AU5" s="951"/>
      <c r="AV5" s="951"/>
      <c r="AW5" s="951"/>
      <c r="AX5" s="951"/>
      <c r="AY5" s="951"/>
      <c r="AZ5" s="951"/>
      <c r="BA5" s="980"/>
    </row>
    <row r="6" spans="1:62" ht="15" customHeight="1" thickBot="1" x14ac:dyDescent="0.25">
      <c r="B6" s="133" t="s">
        <v>1673</v>
      </c>
      <c r="C6" s="951" t="str">
        <f>VLOOKUP($D$9,'CONSOLIDADO PLAN DESARROLLO'!$DT$9:$DZ$62,6,0)</f>
        <v>E4.P_A - SEGURIDAD Y JUSTICIA</v>
      </c>
      <c r="D6" s="951"/>
      <c r="E6" s="951"/>
      <c r="F6" s="952"/>
      <c r="G6" s="913" t="s">
        <v>1792</v>
      </c>
      <c r="H6" s="914"/>
      <c r="I6" s="914"/>
      <c r="J6" s="914"/>
      <c r="K6" s="915" t="str">
        <f>VLOOKUP($D$9,'CONSOLIDADO PLAN DESARROLLO'!$DT$9:$DZ$62,7,0)</f>
        <v>Mejorar la convivencia y la seguridad como una prioridad para la consolidación del tejido social del territorio</v>
      </c>
      <c r="L6" s="915"/>
      <c r="M6" s="915"/>
      <c r="N6" s="915"/>
      <c r="O6" s="915"/>
      <c r="P6" s="915"/>
      <c r="Q6" s="916"/>
      <c r="R6" s="953" t="s">
        <v>1674</v>
      </c>
      <c r="S6" s="954"/>
      <c r="T6" s="954"/>
      <c r="U6" s="954"/>
      <c r="V6" s="955"/>
      <c r="W6" s="955"/>
      <c r="X6" s="955"/>
      <c r="Y6" s="955"/>
      <c r="Z6" s="955"/>
      <c r="AA6" s="955"/>
      <c r="AB6" s="955"/>
      <c r="AC6" s="955"/>
      <c r="AD6" s="955"/>
      <c r="AE6" s="955"/>
      <c r="AF6" s="955"/>
      <c r="AG6" s="955"/>
      <c r="AH6" s="955"/>
      <c r="AI6" s="956"/>
      <c r="AJ6" s="957" t="s">
        <v>1675</v>
      </c>
      <c r="AK6" s="958"/>
      <c r="AL6" s="958"/>
      <c r="AM6" s="958"/>
      <c r="AN6" s="958"/>
      <c r="AO6" s="958"/>
      <c r="AP6" s="958"/>
      <c r="AQ6" s="958"/>
      <c r="AR6" s="958"/>
      <c r="AS6" s="958"/>
      <c r="AT6" s="958"/>
      <c r="AU6" s="958"/>
      <c r="AV6" s="958"/>
      <c r="AW6" s="958"/>
      <c r="AX6" s="958"/>
      <c r="AY6" s="958"/>
      <c r="AZ6" s="958"/>
      <c r="BA6" s="959"/>
    </row>
    <row r="7" spans="1:62" ht="36" customHeight="1" x14ac:dyDescent="0.2">
      <c r="B7" s="917" t="s">
        <v>1676</v>
      </c>
      <c r="C7" s="918"/>
      <c r="D7" s="960" t="s">
        <v>1677</v>
      </c>
      <c r="E7" s="921" t="s">
        <v>1678</v>
      </c>
      <c r="F7" s="962" t="s">
        <v>1679</v>
      </c>
      <c r="G7" s="964" t="s">
        <v>1680</v>
      </c>
      <c r="H7" s="939" t="s">
        <v>1793</v>
      </c>
      <c r="I7" s="941" t="s">
        <v>1915</v>
      </c>
      <c r="J7" s="943">
        <f>+$N$3</f>
        <v>2017</v>
      </c>
      <c r="K7" s="945" t="s">
        <v>1682</v>
      </c>
      <c r="L7" s="947" t="s">
        <v>1683</v>
      </c>
      <c r="M7" s="134"/>
      <c r="N7" s="134"/>
      <c r="O7" s="134"/>
      <c r="P7" s="134"/>
      <c r="Q7" s="134"/>
      <c r="R7" s="949" t="s">
        <v>1917</v>
      </c>
      <c r="S7" s="950"/>
      <c r="T7" s="933" t="s">
        <v>1934</v>
      </c>
      <c r="U7" s="933"/>
      <c r="V7" s="933" t="s">
        <v>1918</v>
      </c>
      <c r="W7" s="933"/>
      <c r="X7" s="933" t="s">
        <v>1919</v>
      </c>
      <c r="Y7" s="933"/>
      <c r="Z7" s="938" t="s">
        <v>1916</v>
      </c>
      <c r="AA7" s="938"/>
      <c r="AB7" s="933" t="s">
        <v>36</v>
      </c>
      <c r="AC7" s="933"/>
      <c r="AD7" s="933" t="s">
        <v>1935</v>
      </c>
      <c r="AE7" s="933"/>
      <c r="AF7" s="933" t="s">
        <v>1920</v>
      </c>
      <c r="AG7" s="933"/>
      <c r="AH7" s="934" t="s">
        <v>1930</v>
      </c>
      <c r="AI7" s="935"/>
      <c r="AJ7" s="936" t="s">
        <v>1684</v>
      </c>
      <c r="AK7" s="937"/>
      <c r="AL7" s="937"/>
      <c r="AM7" s="937"/>
      <c r="AN7" s="937"/>
      <c r="AO7" s="937"/>
      <c r="AP7" s="937"/>
      <c r="AQ7" s="937" t="s">
        <v>1685</v>
      </c>
      <c r="AR7" s="937"/>
      <c r="AS7" s="937"/>
      <c r="AT7" s="937" t="s">
        <v>1686</v>
      </c>
      <c r="AU7" s="937"/>
      <c r="AV7" s="937"/>
      <c r="AW7" s="937"/>
      <c r="AX7" s="937"/>
      <c r="AY7" s="983" t="s">
        <v>1687</v>
      </c>
      <c r="AZ7" s="981" t="s">
        <v>1688</v>
      </c>
      <c r="BA7" s="982" t="s">
        <v>1689</v>
      </c>
    </row>
    <row r="8" spans="1:62" ht="57" customHeight="1" x14ac:dyDescent="0.2">
      <c r="B8" s="919"/>
      <c r="C8" s="920"/>
      <c r="D8" s="961"/>
      <c r="E8" s="922"/>
      <c r="F8" s="963"/>
      <c r="G8" s="965"/>
      <c r="H8" s="940"/>
      <c r="I8" s="942"/>
      <c r="J8" s="944"/>
      <c r="K8" s="946"/>
      <c r="L8" s="94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3"/>
      <c r="AZ8" s="981"/>
      <c r="BA8" s="982"/>
    </row>
    <row r="9" spans="1:62" ht="78" customHeight="1" x14ac:dyDescent="0.2">
      <c r="B9" s="923" t="s">
        <v>1936</v>
      </c>
      <c r="C9" s="924"/>
      <c r="D9" s="103" t="s">
        <v>524</v>
      </c>
      <c r="E9" s="102" t="str">
        <f>VLOOKUP($D$9,'CONSOLIDADO PLAN DESARROLLO'!$EB$9:$EF$62,2,0)</f>
        <v>Reducir la tasa de lesiones personales</v>
      </c>
      <c r="F9" s="37" t="str">
        <f>VLOOKUP($D$9,'CONSOLIDADO PLAN DESARROLLO'!$EB$9:$EF$62,3,0)</f>
        <v>Tasa de lesiones personales</v>
      </c>
      <c r="G9" s="98">
        <f>VLOOKUP($D$9,'CONSOLIDADO PLAN DESARROLLO'!$EB$9:$EF$62,4,0)</f>
        <v>277</v>
      </c>
      <c r="H9" s="98">
        <f>VLOOKUP($D$9,'CONSOLIDADO PLAN DESARROLLO'!$EB$9:$EF$62,5,0)</f>
        <v>249</v>
      </c>
      <c r="I9" s="925"/>
      <c r="J9" s="926"/>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8"/>
      <c r="B13" s="860" t="str">
        <f>VLOOKUP($D$9,'PROYECTOS REGISTRADOS'!$A$2:$D$82,4,0)</f>
        <v>Apoyo en la reducción de lesiones personales Tocancipá, Cundinamarca, Centro Oriente</v>
      </c>
      <c r="C13" s="863" t="str">
        <f>VLOOKUP($D$9,'PROYECTOS REGISTRADOS'!$A$2:$D$82,3,0)</f>
        <v>2016-25817-00021</v>
      </c>
      <c r="D13" s="866" t="s">
        <v>1489</v>
      </c>
      <c r="E13" s="869" t="str">
        <f>IF(D13=0,"0-0",(VLOOKUP(D13,'CONSOLIDADO PLAN DESARROLLO'!$EL$9:$ET$304,2,0)))</f>
        <v>Formular estrategias para la articulación del programa cuadrantes seguros con las Instituciones Educativas</v>
      </c>
      <c r="F13" s="872" t="str">
        <f>IF(D13=0,"0-0",(VLOOKUP(D13,'CONSOLIDADO PLAN DESARROLLO'!$EL$9:$ET$304,3,0)))</f>
        <v>No. de estrategias formuladas</v>
      </c>
      <c r="G13" s="875">
        <f>IF(D13=0,"0-0",(VLOOKUP(D13,'CONSOLIDADO PLAN DESARROLLO'!$EL$9:$ET$304,4,0)))</f>
        <v>0</v>
      </c>
      <c r="H13" s="878">
        <f>IF(D13=0,"0-0",(VLOOKUP(D13,'CONSOLIDADO PLAN DESARROLLO'!$EL$9:$ET$304,5,0)))</f>
        <v>1</v>
      </c>
      <c r="I13" s="881">
        <f>IF(D13=0,"0-0",(VLOOKUP(D13,'CONSOLIDADO PLAN DESARROLLO'!$EL$9:$ET$304,$R$3,0)))</f>
        <v>0.25</v>
      </c>
      <c r="J13" s="882"/>
      <c r="K13" s="903"/>
      <c r="L13" s="906"/>
      <c r="M13" s="850" t="s">
        <v>1937</v>
      </c>
      <c r="N13" s="851" t="s">
        <v>1938</v>
      </c>
      <c r="O13" s="852">
        <v>1</v>
      </c>
      <c r="P13" s="47"/>
      <c r="Q13" s="46"/>
      <c r="R13" s="899"/>
      <c r="S13" s="48"/>
      <c r="T13" s="887"/>
      <c r="U13" s="49"/>
      <c r="V13" s="887"/>
      <c r="W13" s="49"/>
      <c r="X13" s="887"/>
      <c r="Y13" s="49"/>
      <c r="Z13" s="887"/>
      <c r="AA13" s="49"/>
      <c r="AB13" s="887"/>
      <c r="AC13" s="49"/>
      <c r="AD13" s="887"/>
      <c r="AE13" s="49"/>
      <c r="AF13" s="887"/>
      <c r="AG13" s="50"/>
      <c r="AH13" s="89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8"/>
      <c r="B14" s="860"/>
      <c r="C14" s="863"/>
      <c r="D14" s="866"/>
      <c r="E14" s="870"/>
      <c r="F14" s="872"/>
      <c r="G14" s="875"/>
      <c r="H14" s="878"/>
      <c r="I14" s="883"/>
      <c r="J14" s="884"/>
      <c r="K14" s="903"/>
      <c r="L14" s="907"/>
      <c r="M14" s="175"/>
      <c r="N14" s="176"/>
      <c r="O14" s="177"/>
      <c r="P14" s="47"/>
      <c r="Q14" s="46"/>
      <c r="R14" s="900"/>
      <c r="S14" s="48"/>
      <c r="T14" s="888"/>
      <c r="U14" s="49"/>
      <c r="V14" s="888"/>
      <c r="W14" s="49"/>
      <c r="X14" s="888"/>
      <c r="Y14" s="49"/>
      <c r="Z14" s="888"/>
      <c r="AA14" s="49"/>
      <c r="AB14" s="888"/>
      <c r="AC14" s="49"/>
      <c r="AD14" s="888"/>
      <c r="AE14" s="49"/>
      <c r="AF14" s="888"/>
      <c r="AG14" s="50"/>
      <c r="AH14" s="89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8"/>
      <c r="B15" s="860"/>
      <c r="C15" s="863"/>
      <c r="D15" s="866"/>
      <c r="E15" s="870"/>
      <c r="F15" s="872"/>
      <c r="G15" s="875"/>
      <c r="H15" s="878"/>
      <c r="I15" s="883"/>
      <c r="J15" s="884"/>
      <c r="K15" s="903"/>
      <c r="L15" s="907"/>
      <c r="M15" s="175"/>
      <c r="N15" s="176"/>
      <c r="O15" s="177"/>
      <c r="P15" s="47"/>
      <c r="Q15" s="46"/>
      <c r="R15" s="900"/>
      <c r="S15" s="48"/>
      <c r="T15" s="888"/>
      <c r="U15" s="49"/>
      <c r="V15" s="888"/>
      <c r="W15" s="49"/>
      <c r="X15" s="888"/>
      <c r="Y15" s="49"/>
      <c r="Z15" s="888"/>
      <c r="AA15" s="49"/>
      <c r="AB15" s="888"/>
      <c r="AC15" s="49"/>
      <c r="AD15" s="888"/>
      <c r="AE15" s="49"/>
      <c r="AF15" s="888"/>
      <c r="AG15" s="50"/>
      <c r="AH15" s="89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8"/>
      <c r="B16" s="860"/>
      <c r="C16" s="863"/>
      <c r="D16" s="866"/>
      <c r="E16" s="870"/>
      <c r="F16" s="872"/>
      <c r="G16" s="875"/>
      <c r="H16" s="878"/>
      <c r="I16" s="883"/>
      <c r="J16" s="884"/>
      <c r="K16" s="903"/>
      <c r="L16" s="907"/>
      <c r="M16" s="175"/>
      <c r="N16" s="176"/>
      <c r="O16" s="177"/>
      <c r="P16" s="47"/>
      <c r="Q16" s="46"/>
      <c r="R16" s="900"/>
      <c r="S16" s="48"/>
      <c r="T16" s="888"/>
      <c r="U16" s="49"/>
      <c r="V16" s="888"/>
      <c r="W16" s="49"/>
      <c r="X16" s="888"/>
      <c r="Y16" s="49"/>
      <c r="Z16" s="888"/>
      <c r="AA16" s="49"/>
      <c r="AB16" s="888"/>
      <c r="AC16" s="49"/>
      <c r="AD16" s="888"/>
      <c r="AE16" s="49"/>
      <c r="AF16" s="888"/>
      <c r="AG16" s="50"/>
      <c r="AH16" s="89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8"/>
      <c r="B17" s="860"/>
      <c r="C17" s="863"/>
      <c r="D17" s="866"/>
      <c r="E17" s="870"/>
      <c r="F17" s="872"/>
      <c r="G17" s="875"/>
      <c r="H17" s="878"/>
      <c r="I17" s="883"/>
      <c r="J17" s="884"/>
      <c r="K17" s="903"/>
      <c r="L17" s="907"/>
      <c r="M17" s="175"/>
      <c r="N17" s="176"/>
      <c r="O17" s="177"/>
      <c r="P17" s="47"/>
      <c r="Q17" s="46"/>
      <c r="R17" s="900"/>
      <c r="S17" s="48"/>
      <c r="T17" s="888"/>
      <c r="U17" s="49"/>
      <c r="V17" s="888"/>
      <c r="W17" s="49"/>
      <c r="X17" s="888"/>
      <c r="Y17" s="49"/>
      <c r="Z17" s="888"/>
      <c r="AA17" s="49"/>
      <c r="AB17" s="888"/>
      <c r="AC17" s="49"/>
      <c r="AD17" s="888"/>
      <c r="AE17" s="49"/>
      <c r="AF17" s="888"/>
      <c r="AG17" s="50"/>
      <c r="AH17" s="89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8"/>
      <c r="B18" s="861"/>
      <c r="C18" s="864"/>
      <c r="D18" s="867"/>
      <c r="E18" s="870"/>
      <c r="F18" s="873"/>
      <c r="G18" s="876"/>
      <c r="H18" s="879"/>
      <c r="I18" s="883"/>
      <c r="J18" s="884"/>
      <c r="K18" s="904"/>
      <c r="L18" s="907"/>
      <c r="M18" s="178"/>
      <c r="N18" s="179"/>
      <c r="O18" s="180"/>
      <c r="P18" s="108"/>
      <c r="Q18" s="107"/>
      <c r="R18" s="900"/>
      <c r="S18" s="109"/>
      <c r="T18" s="888"/>
      <c r="U18" s="110"/>
      <c r="V18" s="888"/>
      <c r="W18" s="110"/>
      <c r="X18" s="888"/>
      <c r="Y18" s="110"/>
      <c r="Z18" s="888"/>
      <c r="AA18" s="110"/>
      <c r="AB18" s="888"/>
      <c r="AC18" s="110"/>
      <c r="AD18" s="888"/>
      <c r="AE18" s="110"/>
      <c r="AF18" s="888"/>
      <c r="AG18" s="111"/>
      <c r="AH18" s="89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9"/>
      <c r="B19" s="862"/>
      <c r="C19" s="865"/>
      <c r="D19" s="868"/>
      <c r="E19" s="871"/>
      <c r="F19" s="874"/>
      <c r="G19" s="877"/>
      <c r="H19" s="880"/>
      <c r="I19" s="885"/>
      <c r="J19" s="886"/>
      <c r="K19" s="905"/>
      <c r="L19" s="908"/>
      <c r="M19" s="181"/>
      <c r="N19" s="182"/>
      <c r="O19" s="183"/>
      <c r="P19" s="118"/>
      <c r="Q19" s="118"/>
      <c r="R19" s="901"/>
      <c r="S19" s="184"/>
      <c r="T19" s="889"/>
      <c r="U19" s="185"/>
      <c r="V19" s="889"/>
      <c r="W19" s="185"/>
      <c r="X19" s="889"/>
      <c r="Y19" s="185"/>
      <c r="Z19" s="889"/>
      <c r="AA19" s="185"/>
      <c r="AB19" s="889"/>
      <c r="AC19" s="185"/>
      <c r="AD19" s="889"/>
      <c r="AE19" s="185"/>
      <c r="AF19" s="88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2"/>
      <c r="J20" s="90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58"/>
      <c r="B22" s="860" t="str">
        <f>VLOOKUP($D$9,'PROYECTOS REGISTRADOS'!$A$2:$D$82,4,0)</f>
        <v>Apoyo en la reducción de lesiones personales Tocancipá, Cundinamarca, Centro Oriente</v>
      </c>
      <c r="C22" s="863" t="str">
        <f>VLOOKUP($D$9,'PROYECTOS REGISTRADOS'!$A$2:$D$82,3,0)</f>
        <v>2016-25817-00021</v>
      </c>
      <c r="D22" s="866" t="s">
        <v>1493</v>
      </c>
      <c r="E22" s="869" t="str">
        <f>IF(D22=0,"0-0",(VLOOKUP(D22,'CONSOLIDADO PLAN DESARROLLO'!$EL$9:$ET$304,2,0)))</f>
        <v>Implementar un programa de rehabilitación para personas con problemas de consumo de SPA Sustancias Psicoactivas licitas e ilícitas</v>
      </c>
      <c r="F22" s="872" t="str">
        <f>IF(D22=0,"0-0",(VLOOKUP(D22,'CONSOLIDADO PLAN DESARROLLO'!$EL$9:$ET$304,3,0)))</f>
        <v>No. Programas implementados</v>
      </c>
      <c r="G22" s="875">
        <f>IF(D22=0,"0-0",(VLOOKUP(D22,'CONSOLIDADO PLAN DESARROLLO'!$EL$9:$ET$304,4,0)))</f>
        <v>1</v>
      </c>
      <c r="H22" s="878">
        <f>IF(D22=0,"0-0",(VLOOKUP(D22,'CONSOLIDADO PLAN DESARROLLO'!$EL$9:$ET$304,5,0)))</f>
        <v>1</v>
      </c>
      <c r="I22" s="881">
        <f>IF(D22=0,"0-0",(VLOOKUP(D22,'CONSOLIDADO PLAN DESARROLLO'!$EL$9:$ET$304,$R$3,0)))</f>
        <v>0.25</v>
      </c>
      <c r="J22" s="882"/>
      <c r="K22" s="903"/>
      <c r="L22" s="906"/>
      <c r="M22" s="853" t="s">
        <v>1939</v>
      </c>
      <c r="N22" s="851" t="s">
        <v>1938</v>
      </c>
      <c r="O22" s="852">
        <v>200</v>
      </c>
      <c r="P22" s="47"/>
      <c r="Q22" s="46"/>
      <c r="R22" s="899"/>
      <c r="S22" s="48"/>
      <c r="T22" s="887"/>
      <c r="U22" s="49"/>
      <c r="V22" s="887"/>
      <c r="W22" s="49"/>
      <c r="X22" s="887"/>
      <c r="Y22" s="49"/>
      <c r="Z22" s="887"/>
      <c r="AA22" s="49"/>
      <c r="AB22" s="887"/>
      <c r="AC22" s="49"/>
      <c r="AD22" s="887"/>
      <c r="AE22" s="49"/>
      <c r="AF22" s="887"/>
      <c r="AG22" s="50"/>
      <c r="AH22" s="89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858"/>
      <c r="B23" s="860"/>
      <c r="C23" s="863"/>
      <c r="D23" s="866"/>
      <c r="E23" s="870"/>
      <c r="F23" s="872"/>
      <c r="G23" s="875"/>
      <c r="H23" s="878"/>
      <c r="I23" s="883"/>
      <c r="J23" s="884"/>
      <c r="K23" s="903"/>
      <c r="L23" s="907"/>
      <c r="M23" s="853" t="s">
        <v>1940</v>
      </c>
      <c r="N23" s="851" t="s">
        <v>1938</v>
      </c>
      <c r="O23" s="852">
        <v>4</v>
      </c>
      <c r="P23" s="47"/>
      <c r="Q23" s="46"/>
      <c r="R23" s="900"/>
      <c r="S23" s="48"/>
      <c r="T23" s="888"/>
      <c r="U23" s="49"/>
      <c r="V23" s="888"/>
      <c r="W23" s="49"/>
      <c r="X23" s="888"/>
      <c r="Y23" s="49"/>
      <c r="Z23" s="888"/>
      <c r="AA23" s="49"/>
      <c r="AB23" s="888"/>
      <c r="AC23" s="49"/>
      <c r="AD23" s="888"/>
      <c r="AE23" s="49"/>
      <c r="AF23" s="888"/>
      <c r="AG23" s="50"/>
      <c r="AH23" s="89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2.5" x14ac:dyDescent="0.2">
      <c r="A24" s="858"/>
      <c r="B24" s="860"/>
      <c r="C24" s="863"/>
      <c r="D24" s="866"/>
      <c r="E24" s="870"/>
      <c r="F24" s="872"/>
      <c r="G24" s="875"/>
      <c r="H24" s="878"/>
      <c r="I24" s="883"/>
      <c r="J24" s="884"/>
      <c r="K24" s="903"/>
      <c r="L24" s="907"/>
      <c r="M24" s="853" t="s">
        <v>1941</v>
      </c>
      <c r="N24" s="851" t="s">
        <v>1938</v>
      </c>
      <c r="O24" s="852">
        <v>3</v>
      </c>
      <c r="P24" s="47"/>
      <c r="Q24" s="46"/>
      <c r="R24" s="900"/>
      <c r="S24" s="48"/>
      <c r="T24" s="888"/>
      <c r="U24" s="49"/>
      <c r="V24" s="888"/>
      <c r="W24" s="49"/>
      <c r="X24" s="888"/>
      <c r="Y24" s="49"/>
      <c r="Z24" s="888"/>
      <c r="AA24" s="49"/>
      <c r="AB24" s="888"/>
      <c r="AC24" s="49"/>
      <c r="AD24" s="888"/>
      <c r="AE24" s="49"/>
      <c r="AF24" s="888"/>
      <c r="AG24" s="50"/>
      <c r="AH24" s="89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8"/>
      <c r="B25" s="860"/>
      <c r="C25" s="863"/>
      <c r="D25" s="866"/>
      <c r="E25" s="870"/>
      <c r="F25" s="872"/>
      <c r="G25" s="875"/>
      <c r="H25" s="878"/>
      <c r="I25" s="883"/>
      <c r="J25" s="884"/>
      <c r="K25" s="903"/>
      <c r="L25" s="907"/>
      <c r="M25" s="853" t="s">
        <v>1942</v>
      </c>
      <c r="N25" s="851" t="s">
        <v>1938</v>
      </c>
      <c r="O25" s="852">
        <v>1</v>
      </c>
      <c r="P25" s="47"/>
      <c r="Q25" s="46"/>
      <c r="R25" s="900"/>
      <c r="S25" s="48"/>
      <c r="T25" s="888"/>
      <c r="U25" s="49"/>
      <c r="V25" s="888"/>
      <c r="W25" s="49"/>
      <c r="X25" s="888"/>
      <c r="Y25" s="49"/>
      <c r="Z25" s="888"/>
      <c r="AA25" s="49"/>
      <c r="AB25" s="888"/>
      <c r="AC25" s="49"/>
      <c r="AD25" s="888"/>
      <c r="AE25" s="49"/>
      <c r="AF25" s="888"/>
      <c r="AG25" s="50"/>
      <c r="AH25" s="89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8"/>
      <c r="B26" s="860"/>
      <c r="C26" s="863"/>
      <c r="D26" s="866"/>
      <c r="E26" s="870"/>
      <c r="F26" s="872"/>
      <c r="G26" s="875"/>
      <c r="H26" s="878"/>
      <c r="I26" s="883"/>
      <c r="J26" s="884"/>
      <c r="K26" s="903"/>
      <c r="L26" s="907"/>
      <c r="M26" s="175"/>
      <c r="N26" s="176"/>
      <c r="O26" s="177"/>
      <c r="P26" s="47"/>
      <c r="Q26" s="46"/>
      <c r="R26" s="900"/>
      <c r="S26" s="48"/>
      <c r="T26" s="888"/>
      <c r="U26" s="49"/>
      <c r="V26" s="888"/>
      <c r="W26" s="49"/>
      <c r="X26" s="888"/>
      <c r="Y26" s="49"/>
      <c r="Z26" s="888"/>
      <c r="AA26" s="49"/>
      <c r="AB26" s="888"/>
      <c r="AC26" s="49"/>
      <c r="AD26" s="888"/>
      <c r="AE26" s="49"/>
      <c r="AF26" s="888"/>
      <c r="AG26" s="50"/>
      <c r="AH26" s="89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8"/>
      <c r="B27" s="861"/>
      <c r="C27" s="864"/>
      <c r="D27" s="867"/>
      <c r="E27" s="870"/>
      <c r="F27" s="873"/>
      <c r="G27" s="876"/>
      <c r="H27" s="879"/>
      <c r="I27" s="883"/>
      <c r="J27" s="884"/>
      <c r="K27" s="904"/>
      <c r="L27" s="907"/>
      <c r="M27" s="178"/>
      <c r="N27" s="179"/>
      <c r="O27" s="180"/>
      <c r="P27" s="108"/>
      <c r="Q27" s="107"/>
      <c r="R27" s="900"/>
      <c r="S27" s="109"/>
      <c r="T27" s="888"/>
      <c r="U27" s="110"/>
      <c r="V27" s="888"/>
      <c r="W27" s="110"/>
      <c r="X27" s="888"/>
      <c r="Y27" s="110"/>
      <c r="Z27" s="888"/>
      <c r="AA27" s="110"/>
      <c r="AB27" s="888"/>
      <c r="AC27" s="110"/>
      <c r="AD27" s="888"/>
      <c r="AE27" s="110"/>
      <c r="AF27" s="888"/>
      <c r="AG27" s="111"/>
      <c r="AH27" s="89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9"/>
      <c r="B28" s="862"/>
      <c r="C28" s="865"/>
      <c r="D28" s="868"/>
      <c r="E28" s="871"/>
      <c r="F28" s="874"/>
      <c r="G28" s="877"/>
      <c r="H28" s="880"/>
      <c r="I28" s="885"/>
      <c r="J28" s="886"/>
      <c r="K28" s="905"/>
      <c r="L28" s="908"/>
      <c r="M28" s="181"/>
      <c r="N28" s="182"/>
      <c r="O28" s="183"/>
      <c r="P28" s="118"/>
      <c r="Q28" s="118"/>
      <c r="R28" s="901"/>
      <c r="S28" s="184"/>
      <c r="T28" s="889"/>
      <c r="U28" s="185"/>
      <c r="V28" s="889"/>
      <c r="W28" s="185"/>
      <c r="X28" s="889"/>
      <c r="Y28" s="185"/>
      <c r="Z28" s="889"/>
      <c r="AA28" s="185"/>
      <c r="AB28" s="889"/>
      <c r="AC28" s="185"/>
      <c r="AD28" s="889"/>
      <c r="AE28" s="185"/>
      <c r="AF28" s="88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2"/>
      <c r="J29" s="90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8"/>
      <c r="B31" s="860" t="str">
        <f>VLOOKUP($D$9,'PROYECTOS REGISTRADOS'!$A$2:$D$82,4,0)</f>
        <v>Apoyo en la reducción de lesiones personales Tocancipá, Cundinamarca, Centro Oriente</v>
      </c>
      <c r="C31" s="863" t="str">
        <f>VLOOKUP($D$9,'PROYECTOS REGISTRADOS'!$A$2:$D$82,3,0)</f>
        <v>2016-25817-00021</v>
      </c>
      <c r="D31" s="866" t="s">
        <v>1497</v>
      </c>
      <c r="E31" s="869" t="str">
        <f>IF(D31=0,"0-0",(VLOOKUP(D31,'CONSOLIDADO PLAN DESARROLLO'!$EL$9:$ET$304,2,0)))</f>
        <v>Implementar la Política Pública Municipal de Seguridad Ciudadana y Convivencia Ciudadana</v>
      </c>
      <c r="F31" s="872" t="str">
        <f>IF(D31=0,"0-0",(VLOOKUP(D31,'CONSOLIDADO PLAN DESARROLLO'!$EL$9:$ET$304,3,0)))</f>
        <v>No. Políticas implementadas</v>
      </c>
      <c r="G31" s="875">
        <f>IF(D31=0,"0-0",(VLOOKUP(D31,'CONSOLIDADO PLAN DESARROLLO'!$EL$9:$ET$304,4,0)))</f>
        <v>1</v>
      </c>
      <c r="H31" s="878">
        <f>IF(D31=0,"0-0",(VLOOKUP(D31,'CONSOLIDADO PLAN DESARROLLO'!$EL$9:$ET$304,5,0)))</f>
        <v>1</v>
      </c>
      <c r="I31" s="881">
        <f>IF(D31=0,"0-0",(VLOOKUP(D31,'CONSOLIDADO PLAN DESARROLLO'!$EL$9:$ET$304,$R$3,0)))</f>
        <v>0</v>
      </c>
      <c r="J31" s="882"/>
      <c r="K31" s="903"/>
      <c r="L31" s="906"/>
      <c r="M31" s="854" t="s">
        <v>1943</v>
      </c>
      <c r="N31" s="851" t="s">
        <v>1938</v>
      </c>
      <c r="O31" s="852">
        <v>1</v>
      </c>
      <c r="P31" s="47"/>
      <c r="Q31" s="46"/>
      <c r="R31" s="899"/>
      <c r="S31" s="48"/>
      <c r="T31" s="887"/>
      <c r="U31" s="49"/>
      <c r="V31" s="887"/>
      <c r="W31" s="49"/>
      <c r="X31" s="887"/>
      <c r="Y31" s="49"/>
      <c r="Z31" s="887"/>
      <c r="AA31" s="49"/>
      <c r="AB31" s="887"/>
      <c r="AC31" s="49"/>
      <c r="AD31" s="887"/>
      <c r="AE31" s="49"/>
      <c r="AF31" s="887"/>
      <c r="AG31" s="50"/>
      <c r="AH31" s="890">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8"/>
      <c r="B32" s="860"/>
      <c r="C32" s="863"/>
      <c r="D32" s="866"/>
      <c r="E32" s="870"/>
      <c r="F32" s="872"/>
      <c r="G32" s="875"/>
      <c r="H32" s="878"/>
      <c r="I32" s="883"/>
      <c r="J32" s="884"/>
      <c r="K32" s="903"/>
      <c r="L32" s="907"/>
      <c r="M32" s="175"/>
      <c r="N32" s="176"/>
      <c r="O32" s="177"/>
      <c r="P32" s="47"/>
      <c r="Q32" s="46"/>
      <c r="R32" s="900"/>
      <c r="S32" s="48"/>
      <c r="T32" s="888"/>
      <c r="U32" s="49"/>
      <c r="V32" s="888"/>
      <c r="W32" s="49"/>
      <c r="X32" s="888"/>
      <c r="Y32" s="49"/>
      <c r="Z32" s="888"/>
      <c r="AA32" s="49"/>
      <c r="AB32" s="888"/>
      <c r="AC32" s="49"/>
      <c r="AD32" s="888"/>
      <c r="AE32" s="49"/>
      <c r="AF32" s="888"/>
      <c r="AG32" s="50"/>
      <c r="AH32" s="891"/>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8"/>
      <c r="B33" s="860"/>
      <c r="C33" s="863"/>
      <c r="D33" s="866"/>
      <c r="E33" s="870"/>
      <c r="F33" s="872"/>
      <c r="G33" s="875"/>
      <c r="H33" s="878"/>
      <c r="I33" s="883"/>
      <c r="J33" s="884"/>
      <c r="K33" s="903"/>
      <c r="L33" s="907"/>
      <c r="M33" s="175"/>
      <c r="N33" s="176"/>
      <c r="O33" s="177"/>
      <c r="P33" s="47"/>
      <c r="Q33" s="46"/>
      <c r="R33" s="900"/>
      <c r="S33" s="48"/>
      <c r="T33" s="888"/>
      <c r="U33" s="49"/>
      <c r="V33" s="888"/>
      <c r="W33" s="49"/>
      <c r="X33" s="888"/>
      <c r="Y33" s="49"/>
      <c r="Z33" s="888"/>
      <c r="AA33" s="49"/>
      <c r="AB33" s="888"/>
      <c r="AC33" s="49"/>
      <c r="AD33" s="888"/>
      <c r="AE33" s="49"/>
      <c r="AF33" s="888"/>
      <c r="AG33" s="50"/>
      <c r="AH33" s="891"/>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8"/>
      <c r="B34" s="860"/>
      <c r="C34" s="863"/>
      <c r="D34" s="866"/>
      <c r="E34" s="870"/>
      <c r="F34" s="872"/>
      <c r="G34" s="875"/>
      <c r="H34" s="878"/>
      <c r="I34" s="883"/>
      <c r="J34" s="884"/>
      <c r="K34" s="903"/>
      <c r="L34" s="907"/>
      <c r="M34" s="175"/>
      <c r="N34" s="176"/>
      <c r="O34" s="177"/>
      <c r="P34" s="47"/>
      <c r="Q34" s="46"/>
      <c r="R34" s="900"/>
      <c r="S34" s="48"/>
      <c r="T34" s="888"/>
      <c r="U34" s="49"/>
      <c r="V34" s="888"/>
      <c r="W34" s="49"/>
      <c r="X34" s="888"/>
      <c r="Y34" s="49"/>
      <c r="Z34" s="888"/>
      <c r="AA34" s="49"/>
      <c r="AB34" s="888"/>
      <c r="AC34" s="49"/>
      <c r="AD34" s="888"/>
      <c r="AE34" s="49"/>
      <c r="AF34" s="888"/>
      <c r="AG34" s="50"/>
      <c r="AH34" s="891"/>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8"/>
      <c r="B35" s="860"/>
      <c r="C35" s="863"/>
      <c r="D35" s="866"/>
      <c r="E35" s="870"/>
      <c r="F35" s="872"/>
      <c r="G35" s="875"/>
      <c r="H35" s="878"/>
      <c r="I35" s="883"/>
      <c r="J35" s="884"/>
      <c r="K35" s="903"/>
      <c r="L35" s="907"/>
      <c r="M35" s="175"/>
      <c r="N35" s="176"/>
      <c r="O35" s="177"/>
      <c r="P35" s="47"/>
      <c r="Q35" s="46"/>
      <c r="R35" s="900"/>
      <c r="S35" s="48"/>
      <c r="T35" s="888"/>
      <c r="U35" s="49"/>
      <c r="V35" s="888"/>
      <c r="W35" s="49"/>
      <c r="X35" s="888"/>
      <c r="Y35" s="49"/>
      <c r="Z35" s="888"/>
      <c r="AA35" s="49"/>
      <c r="AB35" s="888"/>
      <c r="AC35" s="49"/>
      <c r="AD35" s="888"/>
      <c r="AE35" s="49"/>
      <c r="AF35" s="888"/>
      <c r="AG35" s="50"/>
      <c r="AH35" s="89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8"/>
      <c r="B36" s="861"/>
      <c r="C36" s="864"/>
      <c r="D36" s="867"/>
      <c r="E36" s="870"/>
      <c r="F36" s="873"/>
      <c r="G36" s="876"/>
      <c r="H36" s="879"/>
      <c r="I36" s="883"/>
      <c r="J36" s="884"/>
      <c r="K36" s="904"/>
      <c r="L36" s="907"/>
      <c r="M36" s="178"/>
      <c r="N36" s="179"/>
      <c r="O36" s="180"/>
      <c r="P36" s="108"/>
      <c r="Q36" s="107"/>
      <c r="R36" s="900"/>
      <c r="S36" s="109"/>
      <c r="T36" s="888"/>
      <c r="U36" s="110"/>
      <c r="V36" s="888"/>
      <c r="W36" s="110"/>
      <c r="X36" s="888"/>
      <c r="Y36" s="110"/>
      <c r="Z36" s="888"/>
      <c r="AA36" s="110"/>
      <c r="AB36" s="888"/>
      <c r="AC36" s="110"/>
      <c r="AD36" s="888"/>
      <c r="AE36" s="110"/>
      <c r="AF36" s="888"/>
      <c r="AG36" s="111"/>
      <c r="AH36" s="892"/>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9"/>
      <c r="B37" s="862"/>
      <c r="C37" s="865"/>
      <c r="D37" s="868"/>
      <c r="E37" s="871"/>
      <c r="F37" s="874"/>
      <c r="G37" s="877"/>
      <c r="H37" s="880"/>
      <c r="I37" s="885"/>
      <c r="J37" s="886"/>
      <c r="K37" s="905"/>
      <c r="L37" s="908"/>
      <c r="M37" s="181"/>
      <c r="N37" s="182"/>
      <c r="O37" s="183"/>
      <c r="P37" s="118"/>
      <c r="Q37" s="118"/>
      <c r="R37" s="901"/>
      <c r="S37" s="184"/>
      <c r="T37" s="889"/>
      <c r="U37" s="185"/>
      <c r="V37" s="889"/>
      <c r="W37" s="185"/>
      <c r="X37" s="889"/>
      <c r="Y37" s="185"/>
      <c r="Z37" s="889"/>
      <c r="AA37" s="185"/>
      <c r="AB37" s="889"/>
      <c r="AC37" s="185"/>
      <c r="AD37" s="889"/>
      <c r="AE37" s="185"/>
      <c r="AF37" s="88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2"/>
      <c r="J38" s="90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8"/>
      <c r="B40" s="860" t="str">
        <f>VLOOKUP($D$9,'PROYECTOS REGISTRADOS'!$A$2:$D$82,4,0)</f>
        <v>Apoyo en la reducción de lesiones personales Tocancipá, Cundinamarca, Centro Oriente</v>
      </c>
      <c r="C40" s="863" t="str">
        <f>VLOOKUP($D$9,'PROYECTOS REGISTRADOS'!$A$2:$D$82,3,0)</f>
        <v>2016-25817-00021</v>
      </c>
      <c r="D40" s="866" t="s">
        <v>1501</v>
      </c>
      <c r="E40" s="869" t="str">
        <f>IF(D40=0,"0-0",(VLOOKUP(D40,'CONSOLIDADO PLAN DESARROLLO'!$EL$9:$ET$304,2,0)))</f>
        <v>Actualizar el  Plan Integral de Seguridad y Convivencia Ciudadana</v>
      </c>
      <c r="F40" s="872" t="str">
        <f>IF(D40=0,"0-0",(VLOOKUP(D40,'CONSOLIDADO PLAN DESARROLLO'!$EL$9:$ET$304,3,0)))</f>
        <v>No. de Planes actualizados</v>
      </c>
      <c r="G40" s="875">
        <f>IF(D40=0,"0-0",(VLOOKUP(D40,'CONSOLIDADO PLAN DESARROLLO'!$EL$9:$ET$304,4,0)))</f>
        <v>1</v>
      </c>
      <c r="H40" s="878">
        <f>IF(D40=0,"0-0",(VLOOKUP(D40,'CONSOLIDADO PLAN DESARROLLO'!$EL$9:$ET$304,5,0)))</f>
        <v>1</v>
      </c>
      <c r="I40" s="881">
        <f>IF(D40=0,"0-0",(VLOOKUP(D40,'CONSOLIDADO PLAN DESARROLLO'!$EL$9:$ET$304,$R$3,0)))</f>
        <v>1</v>
      </c>
      <c r="J40" s="882"/>
      <c r="K40" s="903"/>
      <c r="L40" s="906"/>
      <c r="M40" s="850" t="s">
        <v>1944</v>
      </c>
      <c r="N40" s="851" t="s">
        <v>1938</v>
      </c>
      <c r="O40" s="852">
        <v>1</v>
      </c>
      <c r="P40" s="47"/>
      <c r="Q40" s="46"/>
      <c r="R40" s="899"/>
      <c r="S40" s="48"/>
      <c r="T40" s="887"/>
      <c r="U40" s="49"/>
      <c r="V40" s="887"/>
      <c r="W40" s="49"/>
      <c r="X40" s="887"/>
      <c r="Y40" s="49"/>
      <c r="Z40" s="887"/>
      <c r="AA40" s="49"/>
      <c r="AB40" s="887"/>
      <c r="AC40" s="49"/>
      <c r="AD40" s="887"/>
      <c r="AE40" s="49"/>
      <c r="AF40" s="887"/>
      <c r="AG40" s="50"/>
      <c r="AH40" s="890">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8"/>
      <c r="B41" s="860"/>
      <c r="C41" s="863"/>
      <c r="D41" s="866"/>
      <c r="E41" s="870"/>
      <c r="F41" s="872"/>
      <c r="G41" s="875"/>
      <c r="H41" s="878"/>
      <c r="I41" s="883"/>
      <c r="J41" s="884"/>
      <c r="K41" s="903"/>
      <c r="L41" s="907"/>
      <c r="M41" s="175"/>
      <c r="N41" s="176"/>
      <c r="O41" s="177"/>
      <c r="P41" s="47"/>
      <c r="Q41" s="46"/>
      <c r="R41" s="900"/>
      <c r="S41" s="48"/>
      <c r="T41" s="888"/>
      <c r="U41" s="49"/>
      <c r="V41" s="888"/>
      <c r="W41" s="49"/>
      <c r="X41" s="888"/>
      <c r="Y41" s="49"/>
      <c r="Z41" s="888"/>
      <c r="AA41" s="49"/>
      <c r="AB41" s="888"/>
      <c r="AC41" s="49"/>
      <c r="AD41" s="888"/>
      <c r="AE41" s="49"/>
      <c r="AF41" s="888"/>
      <c r="AG41" s="50"/>
      <c r="AH41" s="891"/>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8"/>
      <c r="B42" s="860"/>
      <c r="C42" s="863"/>
      <c r="D42" s="866"/>
      <c r="E42" s="870"/>
      <c r="F42" s="872"/>
      <c r="G42" s="875"/>
      <c r="H42" s="878"/>
      <c r="I42" s="883"/>
      <c r="J42" s="884"/>
      <c r="K42" s="903"/>
      <c r="L42" s="907"/>
      <c r="M42" s="175"/>
      <c r="N42" s="176"/>
      <c r="O42" s="177"/>
      <c r="P42" s="47"/>
      <c r="Q42" s="46"/>
      <c r="R42" s="900"/>
      <c r="S42" s="48"/>
      <c r="T42" s="888"/>
      <c r="U42" s="49"/>
      <c r="V42" s="888"/>
      <c r="W42" s="49"/>
      <c r="X42" s="888"/>
      <c r="Y42" s="49"/>
      <c r="Z42" s="888"/>
      <c r="AA42" s="49"/>
      <c r="AB42" s="888"/>
      <c r="AC42" s="49"/>
      <c r="AD42" s="888"/>
      <c r="AE42" s="49"/>
      <c r="AF42" s="888"/>
      <c r="AG42" s="50"/>
      <c r="AH42" s="891"/>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8"/>
      <c r="B43" s="860"/>
      <c r="C43" s="863"/>
      <c r="D43" s="866"/>
      <c r="E43" s="870"/>
      <c r="F43" s="872"/>
      <c r="G43" s="875"/>
      <c r="H43" s="878"/>
      <c r="I43" s="883"/>
      <c r="J43" s="884"/>
      <c r="K43" s="903"/>
      <c r="L43" s="907"/>
      <c r="M43" s="175"/>
      <c r="N43" s="176"/>
      <c r="O43" s="177"/>
      <c r="P43" s="47"/>
      <c r="Q43" s="46"/>
      <c r="R43" s="900"/>
      <c r="S43" s="48"/>
      <c r="T43" s="888"/>
      <c r="U43" s="49"/>
      <c r="V43" s="888"/>
      <c r="W43" s="49"/>
      <c r="X43" s="888"/>
      <c r="Y43" s="49"/>
      <c r="Z43" s="888"/>
      <c r="AA43" s="49"/>
      <c r="AB43" s="888"/>
      <c r="AC43" s="49"/>
      <c r="AD43" s="888"/>
      <c r="AE43" s="49"/>
      <c r="AF43" s="888"/>
      <c r="AG43" s="50"/>
      <c r="AH43" s="891"/>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8"/>
      <c r="B44" s="860"/>
      <c r="C44" s="863"/>
      <c r="D44" s="866"/>
      <c r="E44" s="870"/>
      <c r="F44" s="872"/>
      <c r="G44" s="875"/>
      <c r="H44" s="878"/>
      <c r="I44" s="883"/>
      <c r="J44" s="884"/>
      <c r="K44" s="903"/>
      <c r="L44" s="907"/>
      <c r="M44" s="175"/>
      <c r="N44" s="176"/>
      <c r="O44" s="177"/>
      <c r="P44" s="47"/>
      <c r="Q44" s="46"/>
      <c r="R44" s="900"/>
      <c r="S44" s="48"/>
      <c r="T44" s="888"/>
      <c r="U44" s="49"/>
      <c r="V44" s="888"/>
      <c r="W44" s="49"/>
      <c r="X44" s="888"/>
      <c r="Y44" s="49"/>
      <c r="Z44" s="888"/>
      <c r="AA44" s="49"/>
      <c r="AB44" s="888"/>
      <c r="AC44" s="49"/>
      <c r="AD44" s="888"/>
      <c r="AE44" s="49"/>
      <c r="AF44" s="888"/>
      <c r="AG44" s="50"/>
      <c r="AH44" s="891"/>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8"/>
      <c r="B45" s="861"/>
      <c r="C45" s="864"/>
      <c r="D45" s="867"/>
      <c r="E45" s="870"/>
      <c r="F45" s="873"/>
      <c r="G45" s="876"/>
      <c r="H45" s="879"/>
      <c r="I45" s="883"/>
      <c r="J45" s="884"/>
      <c r="K45" s="904"/>
      <c r="L45" s="907"/>
      <c r="M45" s="178"/>
      <c r="N45" s="179"/>
      <c r="O45" s="180"/>
      <c r="P45" s="108"/>
      <c r="Q45" s="107"/>
      <c r="R45" s="900"/>
      <c r="S45" s="109"/>
      <c r="T45" s="888"/>
      <c r="U45" s="110"/>
      <c r="V45" s="888"/>
      <c r="W45" s="110"/>
      <c r="X45" s="888"/>
      <c r="Y45" s="110"/>
      <c r="Z45" s="888"/>
      <c r="AA45" s="110"/>
      <c r="AB45" s="888"/>
      <c r="AC45" s="110"/>
      <c r="AD45" s="888"/>
      <c r="AE45" s="110"/>
      <c r="AF45" s="888"/>
      <c r="AG45" s="111"/>
      <c r="AH45" s="892"/>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9"/>
      <c r="B46" s="862"/>
      <c r="C46" s="865"/>
      <c r="D46" s="868"/>
      <c r="E46" s="871"/>
      <c r="F46" s="874"/>
      <c r="G46" s="877"/>
      <c r="H46" s="880"/>
      <c r="I46" s="885"/>
      <c r="J46" s="886"/>
      <c r="K46" s="905"/>
      <c r="L46" s="908"/>
      <c r="M46" s="181"/>
      <c r="N46" s="182"/>
      <c r="O46" s="183"/>
      <c r="P46" s="118"/>
      <c r="Q46" s="118"/>
      <c r="R46" s="901"/>
      <c r="S46" s="184"/>
      <c r="T46" s="889"/>
      <c r="U46" s="185"/>
      <c r="V46" s="889"/>
      <c r="W46" s="185"/>
      <c r="X46" s="889"/>
      <c r="Y46" s="185"/>
      <c r="Z46" s="889"/>
      <c r="AA46" s="185"/>
      <c r="AB46" s="889"/>
      <c r="AC46" s="185"/>
      <c r="AD46" s="889"/>
      <c r="AE46" s="185"/>
      <c r="AF46" s="88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2"/>
      <c r="J47" s="90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58"/>
      <c r="B49" s="860" t="str">
        <f>VLOOKUP($D$9,'PROYECTOS REGISTRADOS'!$A$2:$D$82,4,0)</f>
        <v>Apoyo en la reducción de lesiones personales Tocancipá, Cundinamarca, Centro Oriente</v>
      </c>
      <c r="C49" s="863" t="str">
        <f>VLOOKUP($D$9,'PROYECTOS REGISTRADOS'!$A$2:$D$82,3,0)</f>
        <v>2016-25817-00021</v>
      </c>
      <c r="D49" s="866" t="s">
        <v>1505</v>
      </c>
      <c r="E49" s="869" t="str">
        <f>IF(D49=0,"0-0",(VLOOKUP(D49,'CONSOLIDADO PLAN DESARROLLO'!$EL$9:$ET$304,2,0)))</f>
        <v>Implementar el Plan Estratégico de Seguridad Vial</v>
      </c>
      <c r="F49" s="872" t="str">
        <f>IF(D49=0,"0-0",(VLOOKUP(D49,'CONSOLIDADO PLAN DESARROLLO'!$EL$9:$ET$304,3,0)))</f>
        <v>No. de planes implementados</v>
      </c>
      <c r="G49" s="875">
        <f>IF(D49=0,"0-0",(VLOOKUP(D49,'CONSOLIDADO PLAN DESARROLLO'!$EL$9:$ET$304,4,0)))</f>
        <v>0</v>
      </c>
      <c r="H49" s="878">
        <f>IF(D49=0,"0-0",(VLOOKUP(D49,'CONSOLIDADO PLAN DESARROLLO'!$EL$9:$ET$304,5,0)))</f>
        <v>1</v>
      </c>
      <c r="I49" s="881">
        <f>IF(D49=0,"0-0",(VLOOKUP(D49,'CONSOLIDADO PLAN DESARROLLO'!$EL$9:$ET$304,$R$3,0)))</f>
        <v>0</v>
      </c>
      <c r="J49" s="882"/>
      <c r="K49" s="903"/>
      <c r="L49" s="906"/>
      <c r="M49" s="853" t="s">
        <v>1945</v>
      </c>
      <c r="N49" s="851" t="s">
        <v>1938</v>
      </c>
      <c r="O49" s="852">
        <v>1</v>
      </c>
      <c r="P49" s="47"/>
      <c r="Q49" s="46"/>
      <c r="R49" s="899"/>
      <c r="S49" s="48"/>
      <c r="T49" s="887"/>
      <c r="U49" s="49"/>
      <c r="V49" s="887"/>
      <c r="W49" s="49"/>
      <c r="X49" s="887"/>
      <c r="Y49" s="49"/>
      <c r="Z49" s="887"/>
      <c r="AA49" s="49"/>
      <c r="AB49" s="887"/>
      <c r="AC49" s="49"/>
      <c r="AD49" s="887"/>
      <c r="AE49" s="49"/>
      <c r="AF49" s="887"/>
      <c r="AG49" s="50"/>
      <c r="AH49" s="890">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8"/>
      <c r="B50" s="860"/>
      <c r="C50" s="863"/>
      <c r="D50" s="866"/>
      <c r="E50" s="870"/>
      <c r="F50" s="872"/>
      <c r="G50" s="875"/>
      <c r="H50" s="878"/>
      <c r="I50" s="883"/>
      <c r="J50" s="884"/>
      <c r="K50" s="903"/>
      <c r="L50" s="907"/>
      <c r="M50" s="175"/>
      <c r="N50" s="176"/>
      <c r="O50" s="177"/>
      <c r="P50" s="47"/>
      <c r="Q50" s="46"/>
      <c r="R50" s="900"/>
      <c r="S50" s="48"/>
      <c r="T50" s="888"/>
      <c r="U50" s="49"/>
      <c r="V50" s="888"/>
      <c r="W50" s="49"/>
      <c r="X50" s="888"/>
      <c r="Y50" s="49"/>
      <c r="Z50" s="888"/>
      <c r="AA50" s="49"/>
      <c r="AB50" s="888"/>
      <c r="AC50" s="49"/>
      <c r="AD50" s="888"/>
      <c r="AE50" s="49"/>
      <c r="AF50" s="888"/>
      <c r="AG50" s="50"/>
      <c r="AH50" s="891"/>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8"/>
      <c r="B51" s="860"/>
      <c r="C51" s="863"/>
      <c r="D51" s="866"/>
      <c r="E51" s="870"/>
      <c r="F51" s="872"/>
      <c r="G51" s="875"/>
      <c r="H51" s="878"/>
      <c r="I51" s="883"/>
      <c r="J51" s="884"/>
      <c r="K51" s="903"/>
      <c r="L51" s="907"/>
      <c r="M51" s="175"/>
      <c r="N51" s="176"/>
      <c r="O51" s="177"/>
      <c r="P51" s="47"/>
      <c r="Q51" s="46"/>
      <c r="R51" s="900"/>
      <c r="S51" s="48"/>
      <c r="T51" s="888"/>
      <c r="U51" s="49"/>
      <c r="V51" s="888"/>
      <c r="W51" s="49"/>
      <c r="X51" s="888"/>
      <c r="Y51" s="49"/>
      <c r="Z51" s="888"/>
      <c r="AA51" s="49"/>
      <c r="AB51" s="888"/>
      <c r="AC51" s="49"/>
      <c r="AD51" s="888"/>
      <c r="AE51" s="49"/>
      <c r="AF51" s="888"/>
      <c r="AG51" s="50"/>
      <c r="AH51" s="891"/>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8"/>
      <c r="B52" s="860"/>
      <c r="C52" s="863"/>
      <c r="D52" s="866"/>
      <c r="E52" s="870"/>
      <c r="F52" s="872"/>
      <c r="G52" s="875"/>
      <c r="H52" s="878"/>
      <c r="I52" s="883"/>
      <c r="J52" s="884"/>
      <c r="K52" s="903"/>
      <c r="L52" s="907"/>
      <c r="M52" s="175"/>
      <c r="N52" s="176"/>
      <c r="O52" s="177"/>
      <c r="P52" s="47"/>
      <c r="Q52" s="46"/>
      <c r="R52" s="900"/>
      <c r="S52" s="48"/>
      <c r="T52" s="888"/>
      <c r="U52" s="49"/>
      <c r="V52" s="888"/>
      <c r="W52" s="49"/>
      <c r="X52" s="888"/>
      <c r="Y52" s="49"/>
      <c r="Z52" s="888"/>
      <c r="AA52" s="49"/>
      <c r="AB52" s="888"/>
      <c r="AC52" s="49"/>
      <c r="AD52" s="888"/>
      <c r="AE52" s="49"/>
      <c r="AF52" s="888"/>
      <c r="AG52" s="50"/>
      <c r="AH52" s="891"/>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8"/>
      <c r="B53" s="860"/>
      <c r="C53" s="863"/>
      <c r="D53" s="866"/>
      <c r="E53" s="870"/>
      <c r="F53" s="872"/>
      <c r="G53" s="875"/>
      <c r="H53" s="878"/>
      <c r="I53" s="883"/>
      <c r="J53" s="884"/>
      <c r="K53" s="903"/>
      <c r="L53" s="907"/>
      <c r="M53" s="175"/>
      <c r="N53" s="176"/>
      <c r="O53" s="177"/>
      <c r="P53" s="47"/>
      <c r="Q53" s="46"/>
      <c r="R53" s="900"/>
      <c r="S53" s="48"/>
      <c r="T53" s="888"/>
      <c r="U53" s="49"/>
      <c r="V53" s="888"/>
      <c r="W53" s="49"/>
      <c r="X53" s="888"/>
      <c r="Y53" s="49"/>
      <c r="Z53" s="888"/>
      <c r="AA53" s="49"/>
      <c r="AB53" s="888"/>
      <c r="AC53" s="49"/>
      <c r="AD53" s="888"/>
      <c r="AE53" s="49"/>
      <c r="AF53" s="888"/>
      <c r="AG53" s="50"/>
      <c r="AH53" s="891"/>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8"/>
      <c r="B54" s="861"/>
      <c r="C54" s="864"/>
      <c r="D54" s="867"/>
      <c r="E54" s="870"/>
      <c r="F54" s="873"/>
      <c r="G54" s="876"/>
      <c r="H54" s="879"/>
      <c r="I54" s="883"/>
      <c r="J54" s="884"/>
      <c r="K54" s="904"/>
      <c r="L54" s="907"/>
      <c r="M54" s="178"/>
      <c r="N54" s="179"/>
      <c r="O54" s="180"/>
      <c r="P54" s="108"/>
      <c r="Q54" s="107"/>
      <c r="R54" s="900"/>
      <c r="S54" s="109"/>
      <c r="T54" s="888"/>
      <c r="U54" s="110"/>
      <c r="V54" s="888"/>
      <c r="W54" s="110"/>
      <c r="X54" s="888"/>
      <c r="Y54" s="110"/>
      <c r="Z54" s="888"/>
      <c r="AA54" s="110"/>
      <c r="AB54" s="888"/>
      <c r="AC54" s="110"/>
      <c r="AD54" s="888"/>
      <c r="AE54" s="110"/>
      <c r="AF54" s="888"/>
      <c r="AG54" s="111"/>
      <c r="AH54" s="892"/>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9"/>
      <c r="B55" s="862"/>
      <c r="C55" s="865"/>
      <c r="D55" s="868"/>
      <c r="E55" s="871"/>
      <c r="F55" s="874"/>
      <c r="G55" s="877"/>
      <c r="H55" s="880"/>
      <c r="I55" s="885"/>
      <c r="J55" s="886"/>
      <c r="K55" s="905"/>
      <c r="L55" s="908"/>
      <c r="M55" s="181"/>
      <c r="N55" s="182"/>
      <c r="O55" s="183"/>
      <c r="P55" s="118"/>
      <c r="Q55" s="118"/>
      <c r="R55" s="901"/>
      <c r="S55" s="184"/>
      <c r="T55" s="889"/>
      <c r="U55" s="185"/>
      <c r="V55" s="889"/>
      <c r="W55" s="185"/>
      <c r="X55" s="889"/>
      <c r="Y55" s="185"/>
      <c r="Z55" s="889"/>
      <c r="AA55" s="185"/>
      <c r="AB55" s="889"/>
      <c r="AC55" s="185"/>
      <c r="AD55" s="889"/>
      <c r="AE55" s="185"/>
      <c r="AF55" s="88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2"/>
      <c r="J56" s="90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858"/>
      <c r="B58" s="860" t="str">
        <f>VLOOKUP($D$9,'PROYECTOS REGISTRADOS'!$A$2:$D$82,4,0)</f>
        <v>Apoyo en la reducción de lesiones personales Tocancipá, Cundinamarca, Centro Oriente</v>
      </c>
      <c r="C58" s="863" t="str">
        <f>VLOOKUP($D$9,'PROYECTOS REGISTRADOS'!$A$2:$D$82,3,0)</f>
        <v>2016-25817-00021</v>
      </c>
      <c r="D58" s="866" t="s">
        <v>1509</v>
      </c>
      <c r="E58" s="869" t="str">
        <f>IF(D58=0,"0-0",(VLOOKUP(D58,'CONSOLIDADO PLAN DESARROLLO'!$EL$9:$ET$304,2,0)))</f>
        <v>Crear la Secretaría de Transporte y Movilidad</v>
      </c>
      <c r="F58" s="872" t="str">
        <f>IF(D58=0,"0-0",(VLOOKUP(D58,'CONSOLIDADO PLAN DESARROLLO'!$EL$9:$ET$304,3,0)))</f>
        <v>No. de Secretaría de Transporte y Movilidad creadas</v>
      </c>
      <c r="G58" s="875">
        <f>IF(D58=0,"0-0",(VLOOKUP(D58,'CONSOLIDADO PLAN DESARROLLO'!$EL$9:$ET$304,4,0)))</f>
        <v>0</v>
      </c>
      <c r="H58" s="878">
        <f>IF(D58=0,"0-0",(VLOOKUP(D58,'CONSOLIDADO PLAN DESARROLLO'!$EL$9:$ET$304,5,0)))</f>
        <v>1</v>
      </c>
      <c r="I58" s="881">
        <f>IF(D58=0,"0-0",(VLOOKUP(D58,'CONSOLIDADO PLAN DESARROLLO'!$EL$9:$ET$304,$R$3,0)))</f>
        <v>0</v>
      </c>
      <c r="J58" s="882"/>
      <c r="K58" s="903"/>
      <c r="L58" s="906"/>
      <c r="M58" s="853" t="s">
        <v>1946</v>
      </c>
      <c r="N58" s="851" t="s">
        <v>1938</v>
      </c>
      <c r="O58" s="852">
        <v>1</v>
      </c>
      <c r="P58" s="47"/>
      <c r="Q58" s="46"/>
      <c r="R58" s="899"/>
      <c r="S58" s="48"/>
      <c r="T58" s="887"/>
      <c r="U58" s="49"/>
      <c r="V58" s="887"/>
      <c r="W58" s="49"/>
      <c r="X58" s="887"/>
      <c r="Y58" s="49"/>
      <c r="Z58" s="887"/>
      <c r="AA58" s="49"/>
      <c r="AB58" s="887"/>
      <c r="AC58" s="49"/>
      <c r="AD58" s="887"/>
      <c r="AE58" s="49"/>
      <c r="AF58" s="887"/>
      <c r="AG58" s="50"/>
      <c r="AH58" s="890">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8"/>
      <c r="B59" s="860"/>
      <c r="C59" s="863"/>
      <c r="D59" s="866"/>
      <c r="E59" s="870"/>
      <c r="F59" s="872"/>
      <c r="G59" s="875"/>
      <c r="H59" s="878"/>
      <c r="I59" s="883"/>
      <c r="J59" s="884"/>
      <c r="K59" s="903"/>
      <c r="L59" s="907"/>
      <c r="M59" s="175"/>
      <c r="N59" s="176"/>
      <c r="O59" s="177"/>
      <c r="P59" s="47"/>
      <c r="Q59" s="46"/>
      <c r="R59" s="900"/>
      <c r="S59" s="48"/>
      <c r="T59" s="888"/>
      <c r="U59" s="49"/>
      <c r="V59" s="888"/>
      <c r="W59" s="49"/>
      <c r="X59" s="888"/>
      <c r="Y59" s="49"/>
      <c r="Z59" s="888"/>
      <c r="AA59" s="49"/>
      <c r="AB59" s="888"/>
      <c r="AC59" s="49"/>
      <c r="AD59" s="888"/>
      <c r="AE59" s="49"/>
      <c r="AF59" s="888"/>
      <c r="AG59" s="50"/>
      <c r="AH59" s="891"/>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8"/>
      <c r="B60" s="860"/>
      <c r="C60" s="863"/>
      <c r="D60" s="866"/>
      <c r="E60" s="870"/>
      <c r="F60" s="872"/>
      <c r="G60" s="875"/>
      <c r="H60" s="878"/>
      <c r="I60" s="883"/>
      <c r="J60" s="884"/>
      <c r="K60" s="903"/>
      <c r="L60" s="907"/>
      <c r="M60" s="175"/>
      <c r="N60" s="176"/>
      <c r="O60" s="177"/>
      <c r="P60" s="47"/>
      <c r="Q60" s="46"/>
      <c r="R60" s="900"/>
      <c r="S60" s="48"/>
      <c r="T60" s="888"/>
      <c r="U60" s="49"/>
      <c r="V60" s="888"/>
      <c r="W60" s="49"/>
      <c r="X60" s="888"/>
      <c r="Y60" s="49"/>
      <c r="Z60" s="888"/>
      <c r="AA60" s="49"/>
      <c r="AB60" s="888"/>
      <c r="AC60" s="49"/>
      <c r="AD60" s="888"/>
      <c r="AE60" s="49"/>
      <c r="AF60" s="888"/>
      <c r="AG60" s="50"/>
      <c r="AH60" s="891"/>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8"/>
      <c r="B61" s="860"/>
      <c r="C61" s="863"/>
      <c r="D61" s="866"/>
      <c r="E61" s="870"/>
      <c r="F61" s="872"/>
      <c r="G61" s="875"/>
      <c r="H61" s="878"/>
      <c r="I61" s="883"/>
      <c r="J61" s="884"/>
      <c r="K61" s="903"/>
      <c r="L61" s="907"/>
      <c r="M61" s="175"/>
      <c r="N61" s="176"/>
      <c r="O61" s="177"/>
      <c r="P61" s="47"/>
      <c r="Q61" s="46"/>
      <c r="R61" s="900"/>
      <c r="S61" s="48"/>
      <c r="T61" s="888"/>
      <c r="U61" s="49"/>
      <c r="V61" s="888"/>
      <c r="W61" s="49"/>
      <c r="X61" s="888"/>
      <c r="Y61" s="49"/>
      <c r="Z61" s="888"/>
      <c r="AA61" s="49"/>
      <c r="AB61" s="888"/>
      <c r="AC61" s="49"/>
      <c r="AD61" s="888"/>
      <c r="AE61" s="49"/>
      <c r="AF61" s="888"/>
      <c r="AG61" s="50"/>
      <c r="AH61" s="891"/>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8"/>
      <c r="B62" s="860"/>
      <c r="C62" s="863"/>
      <c r="D62" s="866"/>
      <c r="E62" s="870"/>
      <c r="F62" s="872"/>
      <c r="G62" s="875"/>
      <c r="H62" s="878"/>
      <c r="I62" s="883"/>
      <c r="J62" s="884"/>
      <c r="K62" s="903"/>
      <c r="L62" s="907"/>
      <c r="M62" s="175"/>
      <c r="N62" s="176"/>
      <c r="O62" s="177"/>
      <c r="P62" s="47"/>
      <c r="Q62" s="46"/>
      <c r="R62" s="900"/>
      <c r="S62" s="48"/>
      <c r="T62" s="888"/>
      <c r="U62" s="49"/>
      <c r="V62" s="888"/>
      <c r="W62" s="49"/>
      <c r="X62" s="888"/>
      <c r="Y62" s="49"/>
      <c r="Z62" s="888"/>
      <c r="AA62" s="49"/>
      <c r="AB62" s="888"/>
      <c r="AC62" s="49"/>
      <c r="AD62" s="888"/>
      <c r="AE62" s="49"/>
      <c r="AF62" s="888"/>
      <c r="AG62" s="50"/>
      <c r="AH62" s="891"/>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8"/>
      <c r="B63" s="861"/>
      <c r="C63" s="864"/>
      <c r="D63" s="867"/>
      <c r="E63" s="870"/>
      <c r="F63" s="873"/>
      <c r="G63" s="876"/>
      <c r="H63" s="879"/>
      <c r="I63" s="883"/>
      <c r="J63" s="884"/>
      <c r="K63" s="904"/>
      <c r="L63" s="907"/>
      <c r="M63" s="178"/>
      <c r="N63" s="179"/>
      <c r="O63" s="180"/>
      <c r="P63" s="108"/>
      <c r="Q63" s="107"/>
      <c r="R63" s="900"/>
      <c r="S63" s="109"/>
      <c r="T63" s="888"/>
      <c r="U63" s="110"/>
      <c r="V63" s="888"/>
      <c r="W63" s="110"/>
      <c r="X63" s="888"/>
      <c r="Y63" s="110"/>
      <c r="Z63" s="888"/>
      <c r="AA63" s="110"/>
      <c r="AB63" s="888"/>
      <c r="AC63" s="110"/>
      <c r="AD63" s="888"/>
      <c r="AE63" s="110"/>
      <c r="AF63" s="888"/>
      <c r="AG63" s="111"/>
      <c r="AH63" s="892"/>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9"/>
      <c r="B64" s="862"/>
      <c r="C64" s="865"/>
      <c r="D64" s="868"/>
      <c r="E64" s="871"/>
      <c r="F64" s="874"/>
      <c r="G64" s="877"/>
      <c r="H64" s="880"/>
      <c r="I64" s="885"/>
      <c r="J64" s="886"/>
      <c r="K64" s="905"/>
      <c r="L64" s="908"/>
      <c r="M64" s="181"/>
      <c r="N64" s="182"/>
      <c r="O64" s="183"/>
      <c r="P64" s="118"/>
      <c r="Q64" s="118"/>
      <c r="R64" s="901"/>
      <c r="S64" s="184"/>
      <c r="T64" s="889"/>
      <c r="U64" s="185"/>
      <c r="V64" s="889"/>
      <c r="W64" s="185"/>
      <c r="X64" s="889"/>
      <c r="Y64" s="185"/>
      <c r="Z64" s="889"/>
      <c r="AA64" s="185"/>
      <c r="AB64" s="889"/>
      <c r="AC64" s="185"/>
      <c r="AD64" s="889"/>
      <c r="AE64" s="185"/>
      <c r="AF64" s="88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2"/>
      <c r="J65" s="90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8"/>
      <c r="B67" s="860" t="str">
        <f>VLOOKUP($D$9,'PROYECTOS REGISTRADOS'!$A$2:$D$82,4,0)</f>
        <v>Apoyo en la reducción de lesiones personales Tocancipá, Cundinamarca, Centro Oriente</v>
      </c>
      <c r="C67" s="863" t="str">
        <f>VLOOKUP($D$9,'PROYECTOS REGISTRADOS'!$A$2:$D$82,3,0)</f>
        <v>2016-25817-00021</v>
      </c>
      <c r="D67" s="866"/>
      <c r="E67" s="869" t="str">
        <f>IF(D67=0,"0-0",(VLOOKUP(D67,'CONSOLIDADO PLAN DESARROLLO'!$EL$9:$ET$304,2,0)))</f>
        <v>0-0</v>
      </c>
      <c r="F67" s="872" t="str">
        <f>IF(D67=0,"0-0",(VLOOKUP(D67,'CONSOLIDADO PLAN DESARROLLO'!$EL$9:$ET$304,3,0)))</f>
        <v>0-0</v>
      </c>
      <c r="G67" s="875" t="str">
        <f>IF(D67=0,"0-0",(VLOOKUP(D67,'CONSOLIDADO PLAN DESARROLLO'!$EL$9:$ET$304,4,0)))</f>
        <v>0-0</v>
      </c>
      <c r="H67" s="878" t="str">
        <f>IF(D67=0,"0-0",(VLOOKUP(D67,'CONSOLIDADO PLAN DESARROLLO'!$EL$9:$ET$304,5,0)))</f>
        <v>0-0</v>
      </c>
      <c r="I67" s="881" t="str">
        <f>IF(D67=0,"0-0",(VLOOKUP(D67,'CONSOLIDADO PLAN DESARROLLO'!$EL$9:$ET$304,$R$3,0)))</f>
        <v>0-0</v>
      </c>
      <c r="J67" s="882"/>
      <c r="K67" s="893"/>
      <c r="L67" s="896"/>
      <c r="M67" s="175"/>
      <c r="N67" s="176"/>
      <c r="O67" s="177"/>
      <c r="P67" s="46"/>
      <c r="Q67" s="47"/>
      <c r="R67" s="899"/>
      <c r="S67" s="48"/>
      <c r="T67" s="887"/>
      <c r="U67" s="49"/>
      <c r="V67" s="887"/>
      <c r="W67" s="49"/>
      <c r="X67" s="887"/>
      <c r="Y67" s="49"/>
      <c r="Z67" s="887"/>
      <c r="AA67" s="49"/>
      <c r="AB67" s="887"/>
      <c r="AC67" s="49"/>
      <c r="AD67" s="887"/>
      <c r="AE67" s="49"/>
      <c r="AF67" s="887"/>
      <c r="AG67" s="50"/>
      <c r="AH67" s="890">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8"/>
      <c r="B68" s="860"/>
      <c r="C68" s="863"/>
      <c r="D68" s="866"/>
      <c r="E68" s="870"/>
      <c r="F68" s="872"/>
      <c r="G68" s="875"/>
      <c r="H68" s="878"/>
      <c r="I68" s="883"/>
      <c r="J68" s="884"/>
      <c r="K68" s="893"/>
      <c r="L68" s="897"/>
      <c r="M68" s="175"/>
      <c r="N68" s="176"/>
      <c r="O68" s="177"/>
      <c r="P68" s="46"/>
      <c r="Q68" s="47"/>
      <c r="R68" s="900"/>
      <c r="S68" s="48"/>
      <c r="T68" s="888"/>
      <c r="U68" s="49"/>
      <c r="V68" s="888"/>
      <c r="W68" s="49"/>
      <c r="X68" s="888"/>
      <c r="Y68" s="49"/>
      <c r="Z68" s="888"/>
      <c r="AA68" s="49"/>
      <c r="AB68" s="888"/>
      <c r="AC68" s="49"/>
      <c r="AD68" s="888"/>
      <c r="AE68" s="49"/>
      <c r="AF68" s="888"/>
      <c r="AG68" s="50"/>
      <c r="AH68" s="891"/>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8"/>
      <c r="B69" s="860"/>
      <c r="C69" s="863"/>
      <c r="D69" s="866"/>
      <c r="E69" s="870"/>
      <c r="F69" s="872"/>
      <c r="G69" s="875"/>
      <c r="H69" s="878"/>
      <c r="I69" s="883"/>
      <c r="J69" s="884"/>
      <c r="K69" s="893"/>
      <c r="L69" s="897"/>
      <c r="M69" s="175"/>
      <c r="N69" s="176"/>
      <c r="O69" s="177"/>
      <c r="P69" s="46"/>
      <c r="Q69" s="47"/>
      <c r="R69" s="900"/>
      <c r="S69" s="48"/>
      <c r="T69" s="888"/>
      <c r="U69" s="49"/>
      <c r="V69" s="888"/>
      <c r="W69" s="49"/>
      <c r="X69" s="888"/>
      <c r="Y69" s="49"/>
      <c r="Z69" s="888"/>
      <c r="AA69" s="49"/>
      <c r="AB69" s="888"/>
      <c r="AC69" s="49"/>
      <c r="AD69" s="888"/>
      <c r="AE69" s="49"/>
      <c r="AF69" s="888"/>
      <c r="AG69" s="50"/>
      <c r="AH69" s="891"/>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8"/>
      <c r="B70" s="860"/>
      <c r="C70" s="863"/>
      <c r="D70" s="866"/>
      <c r="E70" s="870"/>
      <c r="F70" s="872"/>
      <c r="G70" s="875"/>
      <c r="H70" s="878"/>
      <c r="I70" s="883"/>
      <c r="J70" s="884"/>
      <c r="K70" s="893"/>
      <c r="L70" s="897"/>
      <c r="M70" s="175"/>
      <c r="N70" s="176"/>
      <c r="O70" s="177"/>
      <c r="P70" s="46"/>
      <c r="Q70" s="47"/>
      <c r="R70" s="900"/>
      <c r="S70" s="48"/>
      <c r="T70" s="888"/>
      <c r="U70" s="49"/>
      <c r="V70" s="888"/>
      <c r="W70" s="49"/>
      <c r="X70" s="888"/>
      <c r="Y70" s="49"/>
      <c r="Z70" s="888"/>
      <c r="AA70" s="49"/>
      <c r="AB70" s="888"/>
      <c r="AC70" s="49"/>
      <c r="AD70" s="888"/>
      <c r="AE70" s="49"/>
      <c r="AF70" s="888"/>
      <c r="AG70" s="50"/>
      <c r="AH70" s="891"/>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8"/>
      <c r="B71" s="860"/>
      <c r="C71" s="863"/>
      <c r="D71" s="866"/>
      <c r="E71" s="870"/>
      <c r="F71" s="872"/>
      <c r="G71" s="875"/>
      <c r="H71" s="878"/>
      <c r="I71" s="883"/>
      <c r="J71" s="884"/>
      <c r="K71" s="893"/>
      <c r="L71" s="897"/>
      <c r="M71" s="175"/>
      <c r="N71" s="176"/>
      <c r="O71" s="177"/>
      <c r="P71" s="46"/>
      <c r="Q71" s="47"/>
      <c r="R71" s="900"/>
      <c r="S71" s="48"/>
      <c r="T71" s="888"/>
      <c r="U71" s="49"/>
      <c r="V71" s="888"/>
      <c r="W71" s="49"/>
      <c r="X71" s="888"/>
      <c r="Y71" s="49"/>
      <c r="Z71" s="888"/>
      <c r="AA71" s="49"/>
      <c r="AB71" s="888"/>
      <c r="AC71" s="49"/>
      <c r="AD71" s="888"/>
      <c r="AE71" s="49"/>
      <c r="AF71" s="888"/>
      <c r="AG71" s="50"/>
      <c r="AH71" s="891"/>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8"/>
      <c r="B72" s="861"/>
      <c r="C72" s="864"/>
      <c r="D72" s="867"/>
      <c r="E72" s="870"/>
      <c r="F72" s="873"/>
      <c r="G72" s="876"/>
      <c r="H72" s="879"/>
      <c r="I72" s="883"/>
      <c r="J72" s="884"/>
      <c r="K72" s="894"/>
      <c r="L72" s="897"/>
      <c r="M72" s="178"/>
      <c r="N72" s="179"/>
      <c r="O72" s="180"/>
      <c r="P72" s="107"/>
      <c r="Q72" s="108"/>
      <c r="R72" s="900"/>
      <c r="S72" s="109"/>
      <c r="T72" s="888"/>
      <c r="U72" s="110"/>
      <c r="V72" s="888"/>
      <c r="W72" s="110"/>
      <c r="X72" s="888"/>
      <c r="Y72" s="110"/>
      <c r="Z72" s="888"/>
      <c r="AA72" s="110"/>
      <c r="AB72" s="888"/>
      <c r="AC72" s="110"/>
      <c r="AD72" s="888"/>
      <c r="AE72" s="110"/>
      <c r="AF72" s="888"/>
      <c r="AG72" s="111"/>
      <c r="AH72" s="892"/>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9"/>
      <c r="B73" s="862"/>
      <c r="C73" s="865"/>
      <c r="D73" s="868"/>
      <c r="E73" s="871"/>
      <c r="F73" s="874"/>
      <c r="G73" s="877"/>
      <c r="H73" s="880"/>
      <c r="I73" s="885"/>
      <c r="J73" s="886"/>
      <c r="K73" s="895"/>
      <c r="L73" s="898"/>
      <c r="M73" s="181"/>
      <c r="N73" s="182"/>
      <c r="O73" s="183"/>
      <c r="P73" s="118"/>
      <c r="Q73" s="118"/>
      <c r="R73" s="901"/>
      <c r="S73" s="184"/>
      <c r="T73" s="889"/>
      <c r="U73" s="185"/>
      <c r="V73" s="889"/>
      <c r="W73" s="185"/>
      <c r="X73" s="889"/>
      <c r="Y73" s="185"/>
      <c r="Z73" s="889"/>
      <c r="AA73" s="185"/>
      <c r="AB73" s="889"/>
      <c r="AC73" s="185"/>
      <c r="AD73" s="889"/>
      <c r="AE73" s="185"/>
      <c r="AF73" s="889"/>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2"/>
      <c r="J74" s="90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8"/>
      <c r="B76" s="860" t="str">
        <f>VLOOKUP($D$9,'PROYECTOS REGISTRADOS'!$A$2:$D$82,4,0)</f>
        <v>Apoyo en la reducción de lesiones personales Tocancipá, Cundinamarca, Centro Oriente</v>
      </c>
      <c r="C76" s="863" t="str">
        <f>VLOOKUP($D$9,'PROYECTOS REGISTRADOS'!$A$2:$D$82,3,0)</f>
        <v>2016-25817-00021</v>
      </c>
      <c r="D76" s="866"/>
      <c r="E76" s="869" t="str">
        <f>IF(D76=0,"0-0",(VLOOKUP(D76,'CONSOLIDADO PLAN DESARROLLO'!$EL$9:$ET$304,2,0)))</f>
        <v>0-0</v>
      </c>
      <c r="F76" s="872" t="str">
        <f>IF(D76=0,"0-0",(VLOOKUP(D76,'CONSOLIDADO PLAN DESARROLLO'!$EL$9:$ET$304,3,0)))</f>
        <v>0-0</v>
      </c>
      <c r="G76" s="875" t="str">
        <f>IF(D76=0,"0-0",(VLOOKUP(D76,'CONSOLIDADO PLAN DESARROLLO'!$EL$9:$ET$304,4,0)))</f>
        <v>0-0</v>
      </c>
      <c r="H76" s="878" t="str">
        <f>IF(D76=0,"0-0",(VLOOKUP(D76,'CONSOLIDADO PLAN DESARROLLO'!$EL$9:$ET$304,5,0)))</f>
        <v>0-0</v>
      </c>
      <c r="I76" s="881" t="str">
        <f>IF(D76=0,"0-0",(VLOOKUP(D76,'CONSOLIDADO PLAN DESARROLLO'!$EL$9:$ET$304,$R$3,0)))</f>
        <v>0-0</v>
      </c>
      <c r="J76" s="882"/>
      <c r="K76" s="893"/>
      <c r="L76" s="896"/>
      <c r="M76" s="175"/>
      <c r="N76" s="176"/>
      <c r="O76" s="177"/>
      <c r="P76" s="46"/>
      <c r="Q76" s="47"/>
      <c r="R76" s="899"/>
      <c r="S76" s="48"/>
      <c r="T76" s="887"/>
      <c r="U76" s="49"/>
      <c r="V76" s="887"/>
      <c r="W76" s="49"/>
      <c r="X76" s="887"/>
      <c r="Y76" s="49"/>
      <c r="Z76" s="887"/>
      <c r="AA76" s="49"/>
      <c r="AB76" s="887"/>
      <c r="AC76" s="49"/>
      <c r="AD76" s="887"/>
      <c r="AE76" s="49"/>
      <c r="AF76" s="887"/>
      <c r="AG76" s="50"/>
      <c r="AH76" s="890">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8"/>
      <c r="B77" s="860"/>
      <c r="C77" s="863"/>
      <c r="D77" s="866"/>
      <c r="E77" s="870"/>
      <c r="F77" s="872"/>
      <c r="G77" s="875"/>
      <c r="H77" s="878"/>
      <c r="I77" s="883"/>
      <c r="J77" s="884"/>
      <c r="K77" s="893"/>
      <c r="L77" s="897"/>
      <c r="M77" s="175"/>
      <c r="N77" s="176"/>
      <c r="O77" s="177"/>
      <c r="P77" s="46"/>
      <c r="Q77" s="47"/>
      <c r="R77" s="900"/>
      <c r="S77" s="48"/>
      <c r="T77" s="888"/>
      <c r="U77" s="49"/>
      <c r="V77" s="888"/>
      <c r="W77" s="49"/>
      <c r="X77" s="888"/>
      <c r="Y77" s="49"/>
      <c r="Z77" s="888"/>
      <c r="AA77" s="49"/>
      <c r="AB77" s="888"/>
      <c r="AC77" s="49"/>
      <c r="AD77" s="888"/>
      <c r="AE77" s="49"/>
      <c r="AF77" s="888"/>
      <c r="AG77" s="50"/>
      <c r="AH77" s="891"/>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8"/>
      <c r="B78" s="860"/>
      <c r="C78" s="863"/>
      <c r="D78" s="866"/>
      <c r="E78" s="870"/>
      <c r="F78" s="872"/>
      <c r="G78" s="875"/>
      <c r="H78" s="878"/>
      <c r="I78" s="883"/>
      <c r="J78" s="884"/>
      <c r="K78" s="893"/>
      <c r="L78" s="897"/>
      <c r="M78" s="175"/>
      <c r="N78" s="176"/>
      <c r="O78" s="177"/>
      <c r="P78" s="46"/>
      <c r="Q78" s="47"/>
      <c r="R78" s="900"/>
      <c r="S78" s="48"/>
      <c r="T78" s="888"/>
      <c r="U78" s="49"/>
      <c r="V78" s="888"/>
      <c r="W78" s="49"/>
      <c r="X78" s="888"/>
      <c r="Y78" s="49"/>
      <c r="Z78" s="888"/>
      <c r="AA78" s="49"/>
      <c r="AB78" s="888"/>
      <c r="AC78" s="49"/>
      <c r="AD78" s="888"/>
      <c r="AE78" s="49"/>
      <c r="AF78" s="888"/>
      <c r="AG78" s="50"/>
      <c r="AH78" s="891"/>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8"/>
      <c r="B79" s="860"/>
      <c r="C79" s="863"/>
      <c r="D79" s="866"/>
      <c r="E79" s="870"/>
      <c r="F79" s="872"/>
      <c r="G79" s="875"/>
      <c r="H79" s="878"/>
      <c r="I79" s="883"/>
      <c r="J79" s="884"/>
      <c r="K79" s="893"/>
      <c r="L79" s="897"/>
      <c r="M79" s="175"/>
      <c r="N79" s="176"/>
      <c r="O79" s="177"/>
      <c r="P79" s="46"/>
      <c r="Q79" s="47"/>
      <c r="R79" s="900"/>
      <c r="S79" s="48"/>
      <c r="T79" s="888"/>
      <c r="U79" s="49"/>
      <c r="V79" s="888"/>
      <c r="W79" s="49"/>
      <c r="X79" s="888"/>
      <c r="Y79" s="49"/>
      <c r="Z79" s="888"/>
      <c r="AA79" s="49"/>
      <c r="AB79" s="888"/>
      <c r="AC79" s="49"/>
      <c r="AD79" s="888"/>
      <c r="AE79" s="49"/>
      <c r="AF79" s="888"/>
      <c r="AG79" s="50"/>
      <c r="AH79" s="891"/>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8"/>
      <c r="B80" s="860"/>
      <c r="C80" s="863"/>
      <c r="D80" s="866"/>
      <c r="E80" s="870"/>
      <c r="F80" s="872"/>
      <c r="G80" s="875"/>
      <c r="H80" s="878"/>
      <c r="I80" s="883"/>
      <c r="J80" s="884"/>
      <c r="K80" s="893"/>
      <c r="L80" s="897"/>
      <c r="M80" s="175"/>
      <c r="N80" s="176"/>
      <c r="O80" s="177"/>
      <c r="P80" s="46"/>
      <c r="Q80" s="47"/>
      <c r="R80" s="900"/>
      <c r="S80" s="48"/>
      <c r="T80" s="888"/>
      <c r="U80" s="49"/>
      <c r="V80" s="888"/>
      <c r="W80" s="49"/>
      <c r="X80" s="888"/>
      <c r="Y80" s="49"/>
      <c r="Z80" s="888"/>
      <c r="AA80" s="49"/>
      <c r="AB80" s="888"/>
      <c r="AC80" s="49"/>
      <c r="AD80" s="888"/>
      <c r="AE80" s="49"/>
      <c r="AF80" s="888"/>
      <c r="AG80" s="50"/>
      <c r="AH80" s="891"/>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8"/>
      <c r="B81" s="861"/>
      <c r="C81" s="864"/>
      <c r="D81" s="867"/>
      <c r="E81" s="870"/>
      <c r="F81" s="873"/>
      <c r="G81" s="876"/>
      <c r="H81" s="879"/>
      <c r="I81" s="883"/>
      <c r="J81" s="884"/>
      <c r="K81" s="894"/>
      <c r="L81" s="897"/>
      <c r="M81" s="178"/>
      <c r="N81" s="179"/>
      <c r="O81" s="180"/>
      <c r="P81" s="107"/>
      <c r="Q81" s="108"/>
      <c r="R81" s="900"/>
      <c r="S81" s="109"/>
      <c r="T81" s="888"/>
      <c r="U81" s="110"/>
      <c r="V81" s="888"/>
      <c r="W81" s="110"/>
      <c r="X81" s="888"/>
      <c r="Y81" s="110"/>
      <c r="Z81" s="888"/>
      <c r="AA81" s="110"/>
      <c r="AB81" s="888"/>
      <c r="AC81" s="110"/>
      <c r="AD81" s="888"/>
      <c r="AE81" s="110"/>
      <c r="AF81" s="888"/>
      <c r="AG81" s="111"/>
      <c r="AH81" s="892"/>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9"/>
      <c r="B82" s="862"/>
      <c r="C82" s="865"/>
      <c r="D82" s="868"/>
      <c r="E82" s="871"/>
      <c r="F82" s="874"/>
      <c r="G82" s="877"/>
      <c r="H82" s="880"/>
      <c r="I82" s="885"/>
      <c r="J82" s="886"/>
      <c r="K82" s="895"/>
      <c r="L82" s="898"/>
      <c r="M82" s="181"/>
      <c r="N82" s="182"/>
      <c r="O82" s="183"/>
      <c r="P82" s="118"/>
      <c r="Q82" s="118"/>
      <c r="R82" s="901"/>
      <c r="S82" s="184"/>
      <c r="T82" s="889"/>
      <c r="U82" s="185"/>
      <c r="V82" s="889"/>
      <c r="W82" s="185"/>
      <c r="X82" s="889"/>
      <c r="Y82" s="185"/>
      <c r="Z82" s="889"/>
      <c r="AA82" s="185"/>
      <c r="AB82" s="889"/>
      <c r="AC82" s="185"/>
      <c r="AD82" s="889"/>
      <c r="AE82" s="185"/>
      <c r="AF82" s="889"/>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2"/>
      <c r="J83" s="90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8"/>
      <c r="B85" s="860" t="str">
        <f>VLOOKUP($D$9,'PROYECTOS REGISTRADOS'!$A$2:$D$82,4,0)</f>
        <v>Apoyo en la reducción de lesiones personales Tocancipá, Cundinamarca, Centro Oriente</v>
      </c>
      <c r="C85" s="863" t="str">
        <f>VLOOKUP($D$9,'PROYECTOS REGISTRADOS'!$A$2:$D$82,3,0)</f>
        <v>2016-25817-00021</v>
      </c>
      <c r="D85" s="866"/>
      <c r="E85" s="869" t="str">
        <f>IF(D85=0,"0-0",(VLOOKUP(D85,'CONSOLIDADO PLAN DESARROLLO'!$EL$9:$ET$304,2,0)))</f>
        <v>0-0</v>
      </c>
      <c r="F85" s="872" t="str">
        <f>IF(D85=0,"0-0",(VLOOKUP(D85,'CONSOLIDADO PLAN DESARROLLO'!$EL$9:$ET$304,3,0)))</f>
        <v>0-0</v>
      </c>
      <c r="G85" s="875" t="str">
        <f>IF(D85=0,"0-0",(VLOOKUP(D85,'CONSOLIDADO PLAN DESARROLLO'!$EL$9:$ET$304,4,0)))</f>
        <v>0-0</v>
      </c>
      <c r="H85" s="878" t="str">
        <f>IF(D85=0,"0-0",(VLOOKUP(D85,'CONSOLIDADO PLAN DESARROLLO'!$EL$9:$ET$304,5,0)))</f>
        <v>0-0</v>
      </c>
      <c r="I85" s="881" t="str">
        <f>IF(D85=0,"0-0",(VLOOKUP(D85,'CONSOLIDADO PLAN DESARROLLO'!$EL$9:$ET$304,$R$3,0)))</f>
        <v>0-0</v>
      </c>
      <c r="J85" s="882"/>
      <c r="K85" s="893"/>
      <c r="L85" s="896"/>
      <c r="M85" s="175"/>
      <c r="N85" s="176"/>
      <c r="O85" s="177"/>
      <c r="P85" s="46"/>
      <c r="Q85" s="47"/>
      <c r="R85" s="899"/>
      <c r="S85" s="48"/>
      <c r="T85" s="887"/>
      <c r="U85" s="49"/>
      <c r="V85" s="887"/>
      <c r="W85" s="49"/>
      <c r="X85" s="887"/>
      <c r="Y85" s="49"/>
      <c r="Z85" s="887"/>
      <c r="AA85" s="49"/>
      <c r="AB85" s="887"/>
      <c r="AC85" s="49"/>
      <c r="AD85" s="887"/>
      <c r="AE85" s="49"/>
      <c r="AF85" s="887"/>
      <c r="AG85" s="50"/>
      <c r="AH85" s="890">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8"/>
      <c r="B86" s="860"/>
      <c r="C86" s="863"/>
      <c r="D86" s="866"/>
      <c r="E86" s="870"/>
      <c r="F86" s="872"/>
      <c r="G86" s="875"/>
      <c r="H86" s="878"/>
      <c r="I86" s="883"/>
      <c r="J86" s="884"/>
      <c r="K86" s="893"/>
      <c r="L86" s="897"/>
      <c r="M86" s="175"/>
      <c r="N86" s="176"/>
      <c r="O86" s="177"/>
      <c r="P86" s="46"/>
      <c r="Q86" s="47"/>
      <c r="R86" s="900"/>
      <c r="S86" s="48"/>
      <c r="T86" s="888"/>
      <c r="U86" s="49"/>
      <c r="V86" s="888"/>
      <c r="W86" s="49"/>
      <c r="X86" s="888"/>
      <c r="Y86" s="49"/>
      <c r="Z86" s="888"/>
      <c r="AA86" s="49"/>
      <c r="AB86" s="888"/>
      <c r="AC86" s="49"/>
      <c r="AD86" s="888"/>
      <c r="AE86" s="49"/>
      <c r="AF86" s="888"/>
      <c r="AG86" s="50"/>
      <c r="AH86" s="891"/>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8"/>
      <c r="B87" s="860"/>
      <c r="C87" s="863"/>
      <c r="D87" s="866"/>
      <c r="E87" s="870"/>
      <c r="F87" s="872"/>
      <c r="G87" s="875"/>
      <c r="H87" s="878"/>
      <c r="I87" s="883"/>
      <c r="J87" s="884"/>
      <c r="K87" s="893"/>
      <c r="L87" s="897"/>
      <c r="M87" s="175"/>
      <c r="N87" s="176"/>
      <c r="O87" s="177"/>
      <c r="P87" s="46"/>
      <c r="Q87" s="47"/>
      <c r="R87" s="900"/>
      <c r="S87" s="48"/>
      <c r="T87" s="888"/>
      <c r="U87" s="49"/>
      <c r="V87" s="888"/>
      <c r="W87" s="49"/>
      <c r="X87" s="888"/>
      <c r="Y87" s="49"/>
      <c r="Z87" s="888"/>
      <c r="AA87" s="49"/>
      <c r="AB87" s="888"/>
      <c r="AC87" s="49"/>
      <c r="AD87" s="888"/>
      <c r="AE87" s="49"/>
      <c r="AF87" s="888"/>
      <c r="AG87" s="50"/>
      <c r="AH87" s="891"/>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8"/>
      <c r="B88" s="860"/>
      <c r="C88" s="863"/>
      <c r="D88" s="866"/>
      <c r="E88" s="870"/>
      <c r="F88" s="872"/>
      <c r="G88" s="875"/>
      <c r="H88" s="878"/>
      <c r="I88" s="883"/>
      <c r="J88" s="884"/>
      <c r="K88" s="893"/>
      <c r="L88" s="897"/>
      <c r="M88" s="175"/>
      <c r="N88" s="176"/>
      <c r="O88" s="177"/>
      <c r="P88" s="46"/>
      <c r="Q88" s="47"/>
      <c r="R88" s="900"/>
      <c r="S88" s="48"/>
      <c r="T88" s="888"/>
      <c r="U88" s="49"/>
      <c r="V88" s="888"/>
      <c r="W88" s="49"/>
      <c r="X88" s="888"/>
      <c r="Y88" s="49"/>
      <c r="Z88" s="888"/>
      <c r="AA88" s="49"/>
      <c r="AB88" s="888"/>
      <c r="AC88" s="49"/>
      <c r="AD88" s="888"/>
      <c r="AE88" s="49"/>
      <c r="AF88" s="888"/>
      <c r="AG88" s="50"/>
      <c r="AH88" s="891"/>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8"/>
      <c r="B89" s="860"/>
      <c r="C89" s="863"/>
      <c r="D89" s="866"/>
      <c r="E89" s="870"/>
      <c r="F89" s="872"/>
      <c r="G89" s="875"/>
      <c r="H89" s="878"/>
      <c r="I89" s="883"/>
      <c r="J89" s="884"/>
      <c r="K89" s="893"/>
      <c r="L89" s="897"/>
      <c r="M89" s="175"/>
      <c r="N89" s="176"/>
      <c r="O89" s="177"/>
      <c r="P89" s="46"/>
      <c r="Q89" s="47"/>
      <c r="R89" s="900"/>
      <c r="S89" s="48"/>
      <c r="T89" s="888"/>
      <c r="U89" s="49"/>
      <c r="V89" s="888"/>
      <c r="W89" s="49"/>
      <c r="X89" s="888"/>
      <c r="Y89" s="49"/>
      <c r="Z89" s="888"/>
      <c r="AA89" s="49"/>
      <c r="AB89" s="888"/>
      <c r="AC89" s="49"/>
      <c r="AD89" s="888"/>
      <c r="AE89" s="49"/>
      <c r="AF89" s="888"/>
      <c r="AG89" s="50"/>
      <c r="AH89" s="891"/>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8"/>
      <c r="B90" s="861"/>
      <c r="C90" s="864"/>
      <c r="D90" s="867"/>
      <c r="E90" s="870"/>
      <c r="F90" s="873"/>
      <c r="G90" s="876"/>
      <c r="H90" s="879"/>
      <c r="I90" s="883"/>
      <c r="J90" s="884"/>
      <c r="K90" s="894"/>
      <c r="L90" s="897"/>
      <c r="M90" s="178"/>
      <c r="N90" s="179"/>
      <c r="O90" s="180"/>
      <c r="P90" s="107"/>
      <c r="Q90" s="108"/>
      <c r="R90" s="900"/>
      <c r="S90" s="109"/>
      <c r="T90" s="888"/>
      <c r="U90" s="110"/>
      <c r="V90" s="888"/>
      <c r="W90" s="110"/>
      <c r="X90" s="888"/>
      <c r="Y90" s="110"/>
      <c r="Z90" s="888"/>
      <c r="AA90" s="110"/>
      <c r="AB90" s="888"/>
      <c r="AC90" s="110"/>
      <c r="AD90" s="888"/>
      <c r="AE90" s="110"/>
      <c r="AF90" s="888"/>
      <c r="AG90" s="111"/>
      <c r="AH90" s="892"/>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9"/>
      <c r="B91" s="862"/>
      <c r="C91" s="865"/>
      <c r="D91" s="868"/>
      <c r="E91" s="871"/>
      <c r="F91" s="874"/>
      <c r="G91" s="877"/>
      <c r="H91" s="880"/>
      <c r="I91" s="885"/>
      <c r="J91" s="886"/>
      <c r="K91" s="895"/>
      <c r="L91" s="898"/>
      <c r="M91" s="181"/>
      <c r="N91" s="182"/>
      <c r="O91" s="183"/>
      <c r="P91" s="118"/>
      <c r="Q91" s="118"/>
      <c r="R91" s="901"/>
      <c r="S91" s="184"/>
      <c r="T91" s="889"/>
      <c r="U91" s="185"/>
      <c r="V91" s="889"/>
      <c r="W91" s="185"/>
      <c r="X91" s="889"/>
      <c r="Y91" s="185"/>
      <c r="Z91" s="889"/>
      <c r="AA91" s="185"/>
      <c r="AB91" s="889"/>
      <c r="AC91" s="185"/>
      <c r="AD91" s="889"/>
      <c r="AE91" s="185"/>
      <c r="AF91" s="889"/>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2"/>
      <c r="J92" s="90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8"/>
      <c r="B94" s="860" t="str">
        <f>VLOOKUP($D$9,'PROYECTOS REGISTRADOS'!$A$2:$D$82,4,0)</f>
        <v>Apoyo en la reducción de lesiones personales Tocancipá, Cundinamarca, Centro Oriente</v>
      </c>
      <c r="C94" s="863" t="str">
        <f>VLOOKUP($D$9,'PROYECTOS REGISTRADOS'!$A$2:$D$82,3,0)</f>
        <v>2016-25817-00021</v>
      </c>
      <c r="D94" s="866"/>
      <c r="E94" s="869" t="str">
        <f>IF(D94=0,"0-0",(VLOOKUP(D94,'CONSOLIDADO PLAN DESARROLLO'!$EL$9:$ET$304,2,0)))</f>
        <v>0-0</v>
      </c>
      <c r="F94" s="872" t="str">
        <f>IF(D94=0,"0-0",(VLOOKUP(D94,'CONSOLIDADO PLAN DESARROLLO'!$EL$9:$ET$304,3,0)))</f>
        <v>0-0</v>
      </c>
      <c r="G94" s="875" t="str">
        <f>IF(D94=0,"0-0",(VLOOKUP(D94,'CONSOLIDADO PLAN DESARROLLO'!$EL$9:$ET$304,4,0)))</f>
        <v>0-0</v>
      </c>
      <c r="H94" s="878" t="str">
        <f>IF(D94=0,"0-0",(VLOOKUP(D94,'CONSOLIDADO PLAN DESARROLLO'!$EL$9:$ET$304,5,0)))</f>
        <v>0-0</v>
      </c>
      <c r="I94" s="881" t="str">
        <f>IF(D94=0,"0-0",(VLOOKUP(D94,'CONSOLIDADO PLAN DESARROLLO'!$EL$9:$ET$304,$R$3,0)))</f>
        <v>0-0</v>
      </c>
      <c r="J94" s="882"/>
      <c r="K94" s="893"/>
      <c r="L94" s="896"/>
      <c r="M94" s="175"/>
      <c r="N94" s="176"/>
      <c r="O94" s="177"/>
      <c r="P94" s="46"/>
      <c r="Q94" s="47"/>
      <c r="R94" s="899"/>
      <c r="S94" s="48"/>
      <c r="T94" s="887"/>
      <c r="U94" s="49"/>
      <c r="V94" s="887"/>
      <c r="W94" s="49"/>
      <c r="X94" s="887"/>
      <c r="Y94" s="49"/>
      <c r="Z94" s="887"/>
      <c r="AA94" s="49"/>
      <c r="AB94" s="887"/>
      <c r="AC94" s="49"/>
      <c r="AD94" s="887"/>
      <c r="AE94" s="49"/>
      <c r="AF94" s="887"/>
      <c r="AG94" s="50"/>
      <c r="AH94" s="890">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8"/>
      <c r="B95" s="860"/>
      <c r="C95" s="863"/>
      <c r="D95" s="866"/>
      <c r="E95" s="870"/>
      <c r="F95" s="872"/>
      <c r="G95" s="875"/>
      <c r="H95" s="878"/>
      <c r="I95" s="883"/>
      <c r="J95" s="884"/>
      <c r="K95" s="893"/>
      <c r="L95" s="897"/>
      <c r="M95" s="175"/>
      <c r="N95" s="176"/>
      <c r="O95" s="177"/>
      <c r="P95" s="46"/>
      <c r="Q95" s="47"/>
      <c r="R95" s="900"/>
      <c r="S95" s="48"/>
      <c r="T95" s="888"/>
      <c r="U95" s="49"/>
      <c r="V95" s="888"/>
      <c r="W95" s="49"/>
      <c r="X95" s="888"/>
      <c r="Y95" s="49"/>
      <c r="Z95" s="888"/>
      <c r="AA95" s="49"/>
      <c r="AB95" s="888"/>
      <c r="AC95" s="49"/>
      <c r="AD95" s="888"/>
      <c r="AE95" s="49"/>
      <c r="AF95" s="888"/>
      <c r="AG95" s="50"/>
      <c r="AH95" s="891"/>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8"/>
      <c r="B96" s="860"/>
      <c r="C96" s="863"/>
      <c r="D96" s="866"/>
      <c r="E96" s="870"/>
      <c r="F96" s="872"/>
      <c r="G96" s="875"/>
      <c r="H96" s="878"/>
      <c r="I96" s="883"/>
      <c r="J96" s="884"/>
      <c r="K96" s="893"/>
      <c r="L96" s="897"/>
      <c r="M96" s="175"/>
      <c r="N96" s="176"/>
      <c r="O96" s="177"/>
      <c r="P96" s="46"/>
      <c r="Q96" s="47"/>
      <c r="R96" s="900"/>
      <c r="S96" s="48"/>
      <c r="T96" s="888"/>
      <c r="U96" s="49"/>
      <c r="V96" s="888"/>
      <c r="W96" s="49"/>
      <c r="X96" s="888"/>
      <c r="Y96" s="49"/>
      <c r="Z96" s="888"/>
      <c r="AA96" s="49"/>
      <c r="AB96" s="888"/>
      <c r="AC96" s="49"/>
      <c r="AD96" s="888"/>
      <c r="AE96" s="49"/>
      <c r="AF96" s="888"/>
      <c r="AG96" s="50"/>
      <c r="AH96" s="891"/>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8"/>
      <c r="B97" s="860"/>
      <c r="C97" s="863"/>
      <c r="D97" s="866"/>
      <c r="E97" s="870"/>
      <c r="F97" s="872"/>
      <c r="G97" s="875"/>
      <c r="H97" s="878"/>
      <c r="I97" s="883"/>
      <c r="J97" s="884"/>
      <c r="K97" s="893"/>
      <c r="L97" s="897"/>
      <c r="M97" s="175"/>
      <c r="N97" s="176"/>
      <c r="O97" s="177"/>
      <c r="P97" s="46"/>
      <c r="Q97" s="47"/>
      <c r="R97" s="900"/>
      <c r="S97" s="48"/>
      <c r="T97" s="888"/>
      <c r="U97" s="49"/>
      <c r="V97" s="888"/>
      <c r="W97" s="49"/>
      <c r="X97" s="888"/>
      <c r="Y97" s="49"/>
      <c r="Z97" s="888"/>
      <c r="AA97" s="49"/>
      <c r="AB97" s="888"/>
      <c r="AC97" s="49"/>
      <c r="AD97" s="888"/>
      <c r="AE97" s="49"/>
      <c r="AF97" s="888"/>
      <c r="AG97" s="50"/>
      <c r="AH97" s="891"/>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8"/>
      <c r="B98" s="860"/>
      <c r="C98" s="863"/>
      <c r="D98" s="866"/>
      <c r="E98" s="870"/>
      <c r="F98" s="872"/>
      <c r="G98" s="875"/>
      <c r="H98" s="878"/>
      <c r="I98" s="883"/>
      <c r="J98" s="884"/>
      <c r="K98" s="893"/>
      <c r="L98" s="897"/>
      <c r="M98" s="175"/>
      <c r="N98" s="176"/>
      <c r="O98" s="177"/>
      <c r="P98" s="46"/>
      <c r="Q98" s="47"/>
      <c r="R98" s="900"/>
      <c r="S98" s="48"/>
      <c r="T98" s="888"/>
      <c r="U98" s="49"/>
      <c r="V98" s="888"/>
      <c r="W98" s="49"/>
      <c r="X98" s="888"/>
      <c r="Y98" s="49"/>
      <c r="Z98" s="888"/>
      <c r="AA98" s="49"/>
      <c r="AB98" s="888"/>
      <c r="AC98" s="49"/>
      <c r="AD98" s="888"/>
      <c r="AE98" s="49"/>
      <c r="AF98" s="888"/>
      <c r="AG98" s="50"/>
      <c r="AH98" s="891"/>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8"/>
      <c r="B99" s="861"/>
      <c r="C99" s="864"/>
      <c r="D99" s="867"/>
      <c r="E99" s="870"/>
      <c r="F99" s="873"/>
      <c r="G99" s="876"/>
      <c r="H99" s="879"/>
      <c r="I99" s="883"/>
      <c r="J99" s="884"/>
      <c r="K99" s="894"/>
      <c r="L99" s="897"/>
      <c r="M99" s="178"/>
      <c r="N99" s="179"/>
      <c r="O99" s="180"/>
      <c r="P99" s="107"/>
      <c r="Q99" s="108"/>
      <c r="R99" s="900"/>
      <c r="S99" s="109"/>
      <c r="T99" s="888"/>
      <c r="U99" s="110"/>
      <c r="V99" s="888"/>
      <c r="W99" s="110"/>
      <c r="X99" s="888"/>
      <c r="Y99" s="110"/>
      <c r="Z99" s="888"/>
      <c r="AA99" s="110"/>
      <c r="AB99" s="888"/>
      <c r="AC99" s="110"/>
      <c r="AD99" s="888"/>
      <c r="AE99" s="110"/>
      <c r="AF99" s="888"/>
      <c r="AG99" s="111"/>
      <c r="AH99" s="892"/>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9"/>
      <c r="B100" s="862"/>
      <c r="C100" s="865"/>
      <c r="D100" s="868"/>
      <c r="E100" s="871"/>
      <c r="F100" s="874"/>
      <c r="G100" s="877"/>
      <c r="H100" s="880"/>
      <c r="I100" s="885"/>
      <c r="J100" s="886"/>
      <c r="K100" s="895"/>
      <c r="L100" s="898"/>
      <c r="M100" s="181"/>
      <c r="N100" s="182"/>
      <c r="O100" s="183"/>
      <c r="P100" s="118"/>
      <c r="Q100" s="118"/>
      <c r="R100" s="901"/>
      <c r="S100" s="184"/>
      <c r="T100" s="889"/>
      <c r="U100" s="185"/>
      <c r="V100" s="889"/>
      <c r="W100" s="185"/>
      <c r="X100" s="889"/>
      <c r="Y100" s="185"/>
      <c r="Z100" s="889"/>
      <c r="AA100" s="185"/>
      <c r="AB100" s="889"/>
      <c r="AC100" s="185"/>
      <c r="AD100" s="889"/>
      <c r="AE100" s="185"/>
      <c r="AF100" s="889"/>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2"/>
      <c r="J101" s="90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8"/>
      <c r="B103" s="860" t="str">
        <f>VLOOKUP($D$9,'PROYECTOS REGISTRADOS'!$A$2:$D$82,4,0)</f>
        <v>Apoyo en la reducción de lesiones personales Tocancipá, Cundinamarca, Centro Oriente</v>
      </c>
      <c r="C103" s="863" t="str">
        <f>VLOOKUP($D$9,'PROYECTOS REGISTRADOS'!$A$2:$D$82,3,0)</f>
        <v>2016-25817-00021</v>
      </c>
      <c r="D103" s="866"/>
      <c r="E103" s="869" t="str">
        <f>IF(D103=0,"0-0",(VLOOKUP(D103,'CONSOLIDADO PLAN DESARROLLO'!$EL$9:$ET$304,2,0)))</f>
        <v>0-0</v>
      </c>
      <c r="F103" s="872" t="str">
        <f>IF(D103=0,"0-0",(VLOOKUP(D103,'CONSOLIDADO PLAN DESARROLLO'!$EL$9:$ET$304,3,0)))</f>
        <v>0-0</v>
      </c>
      <c r="G103" s="875" t="str">
        <f>IF(D103=0,"0-0",(VLOOKUP(D103,'CONSOLIDADO PLAN DESARROLLO'!$EL$9:$ET$304,4,0)))</f>
        <v>0-0</v>
      </c>
      <c r="H103" s="878" t="str">
        <f>IF(D103=0,"0-0",(VLOOKUP(D103,'CONSOLIDADO PLAN DESARROLLO'!$EL$9:$ET$304,5,0)))</f>
        <v>0-0</v>
      </c>
      <c r="I103" s="881" t="str">
        <f>IF(D103=0,"0-0",(VLOOKUP(D103,'CONSOLIDADO PLAN DESARROLLO'!$EL$9:$ET$304,$R$3,0)))</f>
        <v>0-0</v>
      </c>
      <c r="J103" s="882"/>
      <c r="K103" s="893"/>
      <c r="L103" s="896"/>
      <c r="M103" s="175"/>
      <c r="N103" s="176"/>
      <c r="O103" s="177"/>
      <c r="P103" s="46"/>
      <c r="Q103" s="47"/>
      <c r="R103" s="899"/>
      <c r="S103" s="48"/>
      <c r="T103" s="887"/>
      <c r="U103" s="49"/>
      <c r="V103" s="887"/>
      <c r="W103" s="49"/>
      <c r="X103" s="887"/>
      <c r="Y103" s="49"/>
      <c r="Z103" s="887"/>
      <c r="AA103" s="49"/>
      <c r="AB103" s="887"/>
      <c r="AC103" s="49"/>
      <c r="AD103" s="887"/>
      <c r="AE103" s="49"/>
      <c r="AF103" s="887"/>
      <c r="AG103" s="50"/>
      <c r="AH103" s="890">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8"/>
      <c r="B104" s="860"/>
      <c r="C104" s="863"/>
      <c r="D104" s="866"/>
      <c r="E104" s="870"/>
      <c r="F104" s="872"/>
      <c r="G104" s="875"/>
      <c r="H104" s="878"/>
      <c r="I104" s="883"/>
      <c r="J104" s="884"/>
      <c r="K104" s="893"/>
      <c r="L104" s="897"/>
      <c r="M104" s="175"/>
      <c r="N104" s="176"/>
      <c r="O104" s="177"/>
      <c r="P104" s="46"/>
      <c r="Q104" s="47"/>
      <c r="R104" s="900"/>
      <c r="S104" s="48"/>
      <c r="T104" s="888"/>
      <c r="U104" s="49"/>
      <c r="V104" s="888"/>
      <c r="W104" s="49"/>
      <c r="X104" s="888"/>
      <c r="Y104" s="49"/>
      <c r="Z104" s="888"/>
      <c r="AA104" s="49"/>
      <c r="AB104" s="888"/>
      <c r="AC104" s="49"/>
      <c r="AD104" s="888"/>
      <c r="AE104" s="49"/>
      <c r="AF104" s="888"/>
      <c r="AG104" s="50"/>
      <c r="AH104" s="891"/>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8"/>
      <c r="B105" s="860"/>
      <c r="C105" s="863"/>
      <c r="D105" s="866"/>
      <c r="E105" s="870"/>
      <c r="F105" s="872"/>
      <c r="G105" s="875"/>
      <c r="H105" s="878"/>
      <c r="I105" s="883"/>
      <c r="J105" s="884"/>
      <c r="K105" s="893"/>
      <c r="L105" s="897"/>
      <c r="M105" s="175"/>
      <c r="N105" s="176"/>
      <c r="O105" s="177"/>
      <c r="P105" s="46"/>
      <c r="Q105" s="47"/>
      <c r="R105" s="900"/>
      <c r="S105" s="48"/>
      <c r="T105" s="888"/>
      <c r="U105" s="49"/>
      <c r="V105" s="888"/>
      <c r="W105" s="49"/>
      <c r="X105" s="888"/>
      <c r="Y105" s="49"/>
      <c r="Z105" s="888"/>
      <c r="AA105" s="49"/>
      <c r="AB105" s="888"/>
      <c r="AC105" s="49"/>
      <c r="AD105" s="888"/>
      <c r="AE105" s="49"/>
      <c r="AF105" s="888"/>
      <c r="AG105" s="50"/>
      <c r="AH105" s="891"/>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8"/>
      <c r="B106" s="860"/>
      <c r="C106" s="863"/>
      <c r="D106" s="866"/>
      <c r="E106" s="870"/>
      <c r="F106" s="872"/>
      <c r="G106" s="875"/>
      <c r="H106" s="878"/>
      <c r="I106" s="883"/>
      <c r="J106" s="884"/>
      <c r="K106" s="893"/>
      <c r="L106" s="897"/>
      <c r="M106" s="175"/>
      <c r="N106" s="176"/>
      <c r="O106" s="177"/>
      <c r="P106" s="46"/>
      <c r="Q106" s="47"/>
      <c r="R106" s="900"/>
      <c r="S106" s="48"/>
      <c r="T106" s="888"/>
      <c r="U106" s="49"/>
      <c r="V106" s="888"/>
      <c r="W106" s="49"/>
      <c r="X106" s="888"/>
      <c r="Y106" s="49"/>
      <c r="Z106" s="888"/>
      <c r="AA106" s="49"/>
      <c r="AB106" s="888"/>
      <c r="AC106" s="49"/>
      <c r="AD106" s="888"/>
      <c r="AE106" s="49"/>
      <c r="AF106" s="888"/>
      <c r="AG106" s="50"/>
      <c r="AH106" s="891"/>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8"/>
      <c r="B107" s="860"/>
      <c r="C107" s="863"/>
      <c r="D107" s="866"/>
      <c r="E107" s="870"/>
      <c r="F107" s="872"/>
      <c r="G107" s="875"/>
      <c r="H107" s="878"/>
      <c r="I107" s="883"/>
      <c r="J107" s="884"/>
      <c r="K107" s="893"/>
      <c r="L107" s="897"/>
      <c r="M107" s="175"/>
      <c r="N107" s="176"/>
      <c r="O107" s="177"/>
      <c r="P107" s="46"/>
      <c r="Q107" s="47"/>
      <c r="R107" s="900"/>
      <c r="S107" s="48"/>
      <c r="T107" s="888"/>
      <c r="U107" s="49"/>
      <c r="V107" s="888"/>
      <c r="W107" s="49"/>
      <c r="X107" s="888"/>
      <c r="Y107" s="49"/>
      <c r="Z107" s="888"/>
      <c r="AA107" s="49"/>
      <c r="AB107" s="888"/>
      <c r="AC107" s="49"/>
      <c r="AD107" s="888"/>
      <c r="AE107" s="49"/>
      <c r="AF107" s="888"/>
      <c r="AG107" s="50"/>
      <c r="AH107" s="891"/>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8"/>
      <c r="B108" s="861"/>
      <c r="C108" s="864"/>
      <c r="D108" s="867"/>
      <c r="E108" s="870"/>
      <c r="F108" s="873"/>
      <c r="G108" s="876"/>
      <c r="H108" s="879"/>
      <c r="I108" s="883"/>
      <c r="J108" s="884"/>
      <c r="K108" s="894"/>
      <c r="L108" s="897"/>
      <c r="M108" s="178"/>
      <c r="N108" s="179"/>
      <c r="O108" s="180"/>
      <c r="P108" s="107"/>
      <c r="Q108" s="108"/>
      <c r="R108" s="900"/>
      <c r="S108" s="109"/>
      <c r="T108" s="888"/>
      <c r="U108" s="110"/>
      <c r="V108" s="888"/>
      <c r="W108" s="110"/>
      <c r="X108" s="888"/>
      <c r="Y108" s="110"/>
      <c r="Z108" s="888"/>
      <c r="AA108" s="110"/>
      <c r="AB108" s="888"/>
      <c r="AC108" s="110"/>
      <c r="AD108" s="888"/>
      <c r="AE108" s="110"/>
      <c r="AF108" s="888"/>
      <c r="AG108" s="111"/>
      <c r="AH108" s="892"/>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9"/>
      <c r="B109" s="862"/>
      <c r="C109" s="865"/>
      <c r="D109" s="868"/>
      <c r="E109" s="871"/>
      <c r="F109" s="874"/>
      <c r="G109" s="877"/>
      <c r="H109" s="880"/>
      <c r="I109" s="885"/>
      <c r="J109" s="886"/>
      <c r="K109" s="895"/>
      <c r="L109" s="898"/>
      <c r="M109" s="181"/>
      <c r="N109" s="182"/>
      <c r="O109" s="183"/>
      <c r="P109" s="118"/>
      <c r="Q109" s="118"/>
      <c r="R109" s="901"/>
      <c r="S109" s="184"/>
      <c r="T109" s="889"/>
      <c r="U109" s="185"/>
      <c r="V109" s="889"/>
      <c r="W109" s="185"/>
      <c r="X109" s="889"/>
      <c r="Y109" s="185"/>
      <c r="Z109" s="889"/>
      <c r="AA109" s="185"/>
      <c r="AB109" s="889"/>
      <c r="AC109" s="185"/>
      <c r="AD109" s="889"/>
      <c r="AE109" s="185"/>
      <c r="AF109" s="889"/>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2"/>
      <c r="J110" s="90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8"/>
      <c r="B112" s="860" t="str">
        <f>VLOOKUP($D$9,'PROYECTOS REGISTRADOS'!$A$2:$D$82,4,0)</f>
        <v>Apoyo en la reducción de lesiones personales Tocancipá, Cundinamarca, Centro Oriente</v>
      </c>
      <c r="C112" s="863" t="str">
        <f>VLOOKUP($D$9,'PROYECTOS REGISTRADOS'!$A$2:$D$82,3,0)</f>
        <v>2016-25817-00021</v>
      </c>
      <c r="D112" s="866"/>
      <c r="E112" s="869" t="str">
        <f>IF(D112=0,"0-0",(VLOOKUP(D112,'CONSOLIDADO PLAN DESARROLLO'!$EL$9:$ET$304,2,0)))</f>
        <v>0-0</v>
      </c>
      <c r="F112" s="872" t="str">
        <f>IF(D112=0,"0-0",(VLOOKUP(D112,'CONSOLIDADO PLAN DESARROLLO'!$EL$9:$ET$304,3,0)))</f>
        <v>0-0</v>
      </c>
      <c r="G112" s="875" t="str">
        <f>IF(D112=0,"0-0",(VLOOKUP(D112,'CONSOLIDADO PLAN DESARROLLO'!$EL$9:$ET$304,4,0)))</f>
        <v>0-0</v>
      </c>
      <c r="H112" s="878" t="str">
        <f>IF(D112=0,"0-0",(VLOOKUP(D112,'CONSOLIDADO PLAN DESARROLLO'!$EL$9:$ET$304,5,0)))</f>
        <v>0-0</v>
      </c>
      <c r="I112" s="881" t="str">
        <f>IF(D112=0,"0-0",(VLOOKUP(D112,'CONSOLIDADO PLAN DESARROLLO'!$EL$9:$ET$304,$R$3,0)))</f>
        <v>0-0</v>
      </c>
      <c r="J112" s="882"/>
      <c r="K112" s="893"/>
      <c r="L112" s="896"/>
      <c r="M112" s="175"/>
      <c r="N112" s="176"/>
      <c r="O112" s="177"/>
      <c r="P112" s="46"/>
      <c r="Q112" s="47"/>
      <c r="R112" s="899"/>
      <c r="S112" s="48"/>
      <c r="T112" s="887"/>
      <c r="U112" s="49"/>
      <c r="V112" s="887"/>
      <c r="W112" s="49"/>
      <c r="X112" s="887"/>
      <c r="Y112" s="49"/>
      <c r="Z112" s="887"/>
      <c r="AA112" s="49"/>
      <c r="AB112" s="887"/>
      <c r="AC112" s="49"/>
      <c r="AD112" s="887"/>
      <c r="AE112" s="49"/>
      <c r="AF112" s="887"/>
      <c r="AG112" s="50"/>
      <c r="AH112" s="890">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8"/>
      <c r="B113" s="860"/>
      <c r="C113" s="863"/>
      <c r="D113" s="866"/>
      <c r="E113" s="870"/>
      <c r="F113" s="872"/>
      <c r="G113" s="875"/>
      <c r="H113" s="878"/>
      <c r="I113" s="883"/>
      <c r="J113" s="884"/>
      <c r="K113" s="893"/>
      <c r="L113" s="897"/>
      <c r="M113" s="175"/>
      <c r="N113" s="176"/>
      <c r="O113" s="177"/>
      <c r="P113" s="46"/>
      <c r="Q113" s="47"/>
      <c r="R113" s="900"/>
      <c r="S113" s="48"/>
      <c r="T113" s="888"/>
      <c r="U113" s="49"/>
      <c r="V113" s="888"/>
      <c r="W113" s="49"/>
      <c r="X113" s="888"/>
      <c r="Y113" s="49"/>
      <c r="Z113" s="888"/>
      <c r="AA113" s="49"/>
      <c r="AB113" s="888"/>
      <c r="AC113" s="49"/>
      <c r="AD113" s="888"/>
      <c r="AE113" s="49"/>
      <c r="AF113" s="888"/>
      <c r="AG113" s="50"/>
      <c r="AH113" s="891"/>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8"/>
      <c r="B114" s="860"/>
      <c r="C114" s="863"/>
      <c r="D114" s="866"/>
      <c r="E114" s="870"/>
      <c r="F114" s="872"/>
      <c r="G114" s="875"/>
      <c r="H114" s="878"/>
      <c r="I114" s="883"/>
      <c r="J114" s="884"/>
      <c r="K114" s="893"/>
      <c r="L114" s="897"/>
      <c r="M114" s="175"/>
      <c r="N114" s="176"/>
      <c r="O114" s="177"/>
      <c r="P114" s="46"/>
      <c r="Q114" s="47"/>
      <c r="R114" s="900"/>
      <c r="S114" s="48"/>
      <c r="T114" s="888"/>
      <c r="U114" s="49"/>
      <c r="V114" s="888"/>
      <c r="W114" s="49"/>
      <c r="X114" s="888"/>
      <c r="Y114" s="49"/>
      <c r="Z114" s="888"/>
      <c r="AA114" s="49"/>
      <c r="AB114" s="888"/>
      <c r="AC114" s="49"/>
      <c r="AD114" s="888"/>
      <c r="AE114" s="49"/>
      <c r="AF114" s="888"/>
      <c r="AG114" s="50"/>
      <c r="AH114" s="891"/>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8"/>
      <c r="B115" s="860"/>
      <c r="C115" s="863"/>
      <c r="D115" s="866"/>
      <c r="E115" s="870"/>
      <c r="F115" s="872"/>
      <c r="G115" s="875"/>
      <c r="H115" s="878"/>
      <c r="I115" s="883"/>
      <c r="J115" s="884"/>
      <c r="K115" s="893"/>
      <c r="L115" s="897"/>
      <c r="M115" s="175"/>
      <c r="N115" s="176"/>
      <c r="O115" s="177"/>
      <c r="P115" s="46"/>
      <c r="Q115" s="47"/>
      <c r="R115" s="900"/>
      <c r="S115" s="48"/>
      <c r="T115" s="888"/>
      <c r="U115" s="49"/>
      <c r="V115" s="888"/>
      <c r="W115" s="49"/>
      <c r="X115" s="888"/>
      <c r="Y115" s="49"/>
      <c r="Z115" s="888"/>
      <c r="AA115" s="49"/>
      <c r="AB115" s="888"/>
      <c r="AC115" s="49"/>
      <c r="AD115" s="888"/>
      <c r="AE115" s="49"/>
      <c r="AF115" s="888"/>
      <c r="AG115" s="50"/>
      <c r="AH115" s="891"/>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8"/>
      <c r="B116" s="860"/>
      <c r="C116" s="863"/>
      <c r="D116" s="866"/>
      <c r="E116" s="870"/>
      <c r="F116" s="872"/>
      <c r="G116" s="875"/>
      <c r="H116" s="878"/>
      <c r="I116" s="883"/>
      <c r="J116" s="884"/>
      <c r="K116" s="893"/>
      <c r="L116" s="897"/>
      <c r="M116" s="175"/>
      <c r="N116" s="176"/>
      <c r="O116" s="177"/>
      <c r="P116" s="46"/>
      <c r="Q116" s="47"/>
      <c r="R116" s="900"/>
      <c r="S116" s="48"/>
      <c r="T116" s="888"/>
      <c r="U116" s="49"/>
      <c r="V116" s="888"/>
      <c r="W116" s="49"/>
      <c r="X116" s="888"/>
      <c r="Y116" s="49"/>
      <c r="Z116" s="888"/>
      <c r="AA116" s="49"/>
      <c r="AB116" s="888"/>
      <c r="AC116" s="49"/>
      <c r="AD116" s="888"/>
      <c r="AE116" s="49"/>
      <c r="AF116" s="888"/>
      <c r="AG116" s="50"/>
      <c r="AH116" s="891"/>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8"/>
      <c r="B117" s="861"/>
      <c r="C117" s="864"/>
      <c r="D117" s="867"/>
      <c r="E117" s="870"/>
      <c r="F117" s="873"/>
      <c r="G117" s="876"/>
      <c r="H117" s="879"/>
      <c r="I117" s="883"/>
      <c r="J117" s="884"/>
      <c r="K117" s="894"/>
      <c r="L117" s="897"/>
      <c r="M117" s="178"/>
      <c r="N117" s="179"/>
      <c r="O117" s="180"/>
      <c r="P117" s="107"/>
      <c r="Q117" s="108"/>
      <c r="R117" s="900"/>
      <c r="S117" s="109"/>
      <c r="T117" s="888"/>
      <c r="U117" s="110"/>
      <c r="V117" s="888"/>
      <c r="W117" s="110"/>
      <c r="X117" s="888"/>
      <c r="Y117" s="110"/>
      <c r="Z117" s="888"/>
      <c r="AA117" s="110"/>
      <c r="AB117" s="888"/>
      <c r="AC117" s="110"/>
      <c r="AD117" s="888"/>
      <c r="AE117" s="110"/>
      <c r="AF117" s="888"/>
      <c r="AG117" s="111"/>
      <c r="AH117" s="892"/>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9"/>
      <c r="B118" s="862"/>
      <c r="C118" s="865"/>
      <c r="D118" s="868"/>
      <c r="E118" s="871"/>
      <c r="F118" s="874"/>
      <c r="G118" s="877"/>
      <c r="H118" s="880"/>
      <c r="I118" s="885"/>
      <c r="J118" s="886"/>
      <c r="K118" s="895"/>
      <c r="L118" s="898"/>
      <c r="M118" s="181"/>
      <c r="N118" s="182"/>
      <c r="O118" s="183"/>
      <c r="P118" s="118"/>
      <c r="Q118" s="118"/>
      <c r="R118" s="901"/>
      <c r="S118" s="184"/>
      <c r="T118" s="889"/>
      <c r="U118" s="185"/>
      <c r="V118" s="889"/>
      <c r="W118" s="185"/>
      <c r="X118" s="889"/>
      <c r="Y118" s="185"/>
      <c r="Z118" s="889"/>
      <c r="AA118" s="185"/>
      <c r="AB118" s="889"/>
      <c r="AC118" s="185"/>
      <c r="AD118" s="889"/>
      <c r="AE118" s="185"/>
      <c r="AF118" s="889"/>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2"/>
      <c r="J119" s="90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8"/>
      <c r="B121" s="860" t="str">
        <f>VLOOKUP($D$9,'PROYECTOS REGISTRADOS'!$A$2:$D$82,4,0)</f>
        <v>Apoyo en la reducción de lesiones personales Tocancipá, Cundinamarca, Centro Oriente</v>
      </c>
      <c r="C121" s="863" t="str">
        <f>VLOOKUP($D$9,'PROYECTOS REGISTRADOS'!$A$2:$D$82,3,0)</f>
        <v>2016-25817-00021</v>
      </c>
      <c r="D121" s="866"/>
      <c r="E121" s="869" t="str">
        <f>IF(D121=0,"0-0",(VLOOKUP(D121,'CONSOLIDADO PLAN DESARROLLO'!$EL$9:$ET$304,2,0)))</f>
        <v>0-0</v>
      </c>
      <c r="F121" s="872" t="str">
        <f>IF(D121=0,"0-0",(VLOOKUP(D121,'CONSOLIDADO PLAN DESARROLLO'!$EL$9:$ET$304,3,0)))</f>
        <v>0-0</v>
      </c>
      <c r="G121" s="875" t="str">
        <f>IF(D121=0,"0-0",(VLOOKUP(D121,'CONSOLIDADO PLAN DESARROLLO'!$EL$9:$ET$304,4,0)))</f>
        <v>0-0</v>
      </c>
      <c r="H121" s="878" t="str">
        <f>IF(D121=0,"0-0",(VLOOKUP(D121,'CONSOLIDADO PLAN DESARROLLO'!$EL$9:$ET$304,5,0)))</f>
        <v>0-0</v>
      </c>
      <c r="I121" s="881" t="str">
        <f>IF(D121=0,"0-0",(VLOOKUP(D121,'CONSOLIDADO PLAN DESARROLLO'!$EL$9:$ET$304,$R$3,0)))</f>
        <v>0-0</v>
      </c>
      <c r="J121" s="882"/>
      <c r="K121" s="893"/>
      <c r="L121" s="896"/>
      <c r="M121" s="175"/>
      <c r="N121" s="176"/>
      <c r="O121" s="177"/>
      <c r="P121" s="46"/>
      <c r="Q121" s="47"/>
      <c r="R121" s="899"/>
      <c r="S121" s="48"/>
      <c r="T121" s="887"/>
      <c r="U121" s="49"/>
      <c r="V121" s="887"/>
      <c r="W121" s="49"/>
      <c r="X121" s="887"/>
      <c r="Y121" s="49"/>
      <c r="Z121" s="887"/>
      <c r="AA121" s="49"/>
      <c r="AB121" s="887"/>
      <c r="AC121" s="49"/>
      <c r="AD121" s="887"/>
      <c r="AE121" s="49"/>
      <c r="AF121" s="887"/>
      <c r="AG121" s="50"/>
      <c r="AH121" s="890">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8"/>
      <c r="B122" s="860"/>
      <c r="C122" s="863"/>
      <c r="D122" s="866"/>
      <c r="E122" s="870"/>
      <c r="F122" s="872"/>
      <c r="G122" s="875"/>
      <c r="H122" s="878"/>
      <c r="I122" s="883"/>
      <c r="J122" s="884"/>
      <c r="K122" s="893"/>
      <c r="L122" s="897"/>
      <c r="M122" s="175"/>
      <c r="N122" s="176"/>
      <c r="O122" s="177"/>
      <c r="P122" s="46"/>
      <c r="Q122" s="47"/>
      <c r="R122" s="900"/>
      <c r="S122" s="48"/>
      <c r="T122" s="888"/>
      <c r="U122" s="49"/>
      <c r="V122" s="888"/>
      <c r="W122" s="49"/>
      <c r="X122" s="888"/>
      <c r="Y122" s="49"/>
      <c r="Z122" s="888"/>
      <c r="AA122" s="49"/>
      <c r="AB122" s="888"/>
      <c r="AC122" s="49"/>
      <c r="AD122" s="888"/>
      <c r="AE122" s="49"/>
      <c r="AF122" s="888"/>
      <c r="AG122" s="50"/>
      <c r="AH122" s="891"/>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8"/>
      <c r="B123" s="860"/>
      <c r="C123" s="863"/>
      <c r="D123" s="866"/>
      <c r="E123" s="870"/>
      <c r="F123" s="872"/>
      <c r="G123" s="875"/>
      <c r="H123" s="878"/>
      <c r="I123" s="883"/>
      <c r="J123" s="884"/>
      <c r="K123" s="893"/>
      <c r="L123" s="897"/>
      <c r="M123" s="175"/>
      <c r="N123" s="176"/>
      <c r="O123" s="177"/>
      <c r="P123" s="46"/>
      <c r="Q123" s="47"/>
      <c r="R123" s="900"/>
      <c r="S123" s="48"/>
      <c r="T123" s="888"/>
      <c r="U123" s="49"/>
      <c r="V123" s="888"/>
      <c r="W123" s="49"/>
      <c r="X123" s="888"/>
      <c r="Y123" s="49"/>
      <c r="Z123" s="888"/>
      <c r="AA123" s="49"/>
      <c r="AB123" s="888"/>
      <c r="AC123" s="49"/>
      <c r="AD123" s="888"/>
      <c r="AE123" s="49"/>
      <c r="AF123" s="888"/>
      <c r="AG123" s="50"/>
      <c r="AH123" s="891"/>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8"/>
      <c r="B124" s="860"/>
      <c r="C124" s="863"/>
      <c r="D124" s="866"/>
      <c r="E124" s="870"/>
      <c r="F124" s="872"/>
      <c r="G124" s="875"/>
      <c r="H124" s="878"/>
      <c r="I124" s="883"/>
      <c r="J124" s="884"/>
      <c r="K124" s="893"/>
      <c r="L124" s="897"/>
      <c r="M124" s="175"/>
      <c r="N124" s="176"/>
      <c r="O124" s="177"/>
      <c r="P124" s="46"/>
      <c r="Q124" s="47"/>
      <c r="R124" s="900"/>
      <c r="S124" s="48"/>
      <c r="T124" s="888"/>
      <c r="U124" s="49"/>
      <c r="V124" s="888"/>
      <c r="W124" s="49"/>
      <c r="X124" s="888"/>
      <c r="Y124" s="49"/>
      <c r="Z124" s="888"/>
      <c r="AA124" s="49"/>
      <c r="AB124" s="888"/>
      <c r="AC124" s="49"/>
      <c r="AD124" s="888"/>
      <c r="AE124" s="49"/>
      <c r="AF124" s="888"/>
      <c r="AG124" s="50"/>
      <c r="AH124" s="891"/>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8"/>
      <c r="B125" s="860"/>
      <c r="C125" s="863"/>
      <c r="D125" s="866"/>
      <c r="E125" s="870"/>
      <c r="F125" s="872"/>
      <c r="G125" s="875"/>
      <c r="H125" s="878"/>
      <c r="I125" s="883"/>
      <c r="J125" s="884"/>
      <c r="K125" s="893"/>
      <c r="L125" s="897"/>
      <c r="M125" s="175"/>
      <c r="N125" s="176"/>
      <c r="O125" s="177"/>
      <c r="P125" s="46"/>
      <c r="Q125" s="47"/>
      <c r="R125" s="900"/>
      <c r="S125" s="48"/>
      <c r="T125" s="888"/>
      <c r="U125" s="49"/>
      <c r="V125" s="888"/>
      <c r="W125" s="49"/>
      <c r="X125" s="888"/>
      <c r="Y125" s="49"/>
      <c r="Z125" s="888"/>
      <c r="AA125" s="49"/>
      <c r="AB125" s="888"/>
      <c r="AC125" s="49"/>
      <c r="AD125" s="888"/>
      <c r="AE125" s="49"/>
      <c r="AF125" s="888"/>
      <c r="AG125" s="50"/>
      <c r="AH125" s="891"/>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8"/>
      <c r="B126" s="861"/>
      <c r="C126" s="864"/>
      <c r="D126" s="867"/>
      <c r="E126" s="870"/>
      <c r="F126" s="873"/>
      <c r="G126" s="876"/>
      <c r="H126" s="879"/>
      <c r="I126" s="883"/>
      <c r="J126" s="884"/>
      <c r="K126" s="894"/>
      <c r="L126" s="897"/>
      <c r="M126" s="178"/>
      <c r="N126" s="179"/>
      <c r="O126" s="180"/>
      <c r="P126" s="107"/>
      <c r="Q126" s="108"/>
      <c r="R126" s="900"/>
      <c r="S126" s="109"/>
      <c r="T126" s="888"/>
      <c r="U126" s="110"/>
      <c r="V126" s="888"/>
      <c r="W126" s="110"/>
      <c r="X126" s="888"/>
      <c r="Y126" s="110"/>
      <c r="Z126" s="888"/>
      <c r="AA126" s="110"/>
      <c r="AB126" s="888"/>
      <c r="AC126" s="110"/>
      <c r="AD126" s="888"/>
      <c r="AE126" s="110"/>
      <c r="AF126" s="888"/>
      <c r="AG126" s="111"/>
      <c r="AH126" s="892"/>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9"/>
      <c r="B127" s="862"/>
      <c r="C127" s="865"/>
      <c r="D127" s="868"/>
      <c r="E127" s="871"/>
      <c r="F127" s="874"/>
      <c r="G127" s="877"/>
      <c r="H127" s="880"/>
      <c r="I127" s="885"/>
      <c r="J127" s="886"/>
      <c r="K127" s="895"/>
      <c r="L127" s="898"/>
      <c r="M127" s="181"/>
      <c r="N127" s="182"/>
      <c r="O127" s="183"/>
      <c r="P127" s="118"/>
      <c r="Q127" s="118"/>
      <c r="R127" s="901"/>
      <c r="S127" s="184"/>
      <c r="T127" s="889"/>
      <c r="U127" s="185"/>
      <c r="V127" s="889"/>
      <c r="W127" s="185"/>
      <c r="X127" s="889"/>
      <c r="Y127" s="185"/>
      <c r="Z127" s="889"/>
      <c r="AA127" s="185"/>
      <c r="AB127" s="889"/>
      <c r="AC127" s="185"/>
      <c r="AD127" s="889"/>
      <c r="AE127" s="185"/>
      <c r="AF127" s="889"/>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2"/>
      <c r="J128" s="90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8"/>
      <c r="B130" s="860" t="str">
        <f>VLOOKUP($D$9,'PROYECTOS REGISTRADOS'!$A$2:$D$82,4,0)</f>
        <v>Apoyo en la reducción de lesiones personales Tocancipá, Cundinamarca, Centro Oriente</v>
      </c>
      <c r="C130" s="863" t="str">
        <f>VLOOKUP($D$9,'PROYECTOS REGISTRADOS'!$A$2:$D$82,3,0)</f>
        <v>2016-25817-00021</v>
      </c>
      <c r="D130" s="866"/>
      <c r="E130" s="869" t="str">
        <f>IF(D130=0,"0-0",(VLOOKUP(D130,'CONSOLIDADO PLAN DESARROLLO'!$EL$9:$ET$304,2,0)))</f>
        <v>0-0</v>
      </c>
      <c r="F130" s="872" t="str">
        <f>IF(D130=0,"0-0",(VLOOKUP(D130,'CONSOLIDADO PLAN DESARROLLO'!$EL$9:$ET$304,3,0)))</f>
        <v>0-0</v>
      </c>
      <c r="G130" s="875" t="str">
        <f>IF(D130=0,"0-0",(VLOOKUP(D130,'CONSOLIDADO PLAN DESARROLLO'!$EL$9:$ET$304,4,0)))</f>
        <v>0-0</v>
      </c>
      <c r="H130" s="878" t="str">
        <f>IF(D130=0,"0-0",(VLOOKUP(D130,'CONSOLIDADO PLAN DESARROLLO'!$EL$9:$ET$304,5,0)))</f>
        <v>0-0</v>
      </c>
      <c r="I130" s="881" t="str">
        <f>IF(D130=0,"0-0",(VLOOKUP(D130,'CONSOLIDADO PLAN DESARROLLO'!$EL$9:$ET$304,$R$3,0)))</f>
        <v>0-0</v>
      </c>
      <c r="J130" s="882"/>
      <c r="K130" s="893"/>
      <c r="L130" s="896"/>
      <c r="M130" s="175"/>
      <c r="N130" s="176"/>
      <c r="O130" s="177"/>
      <c r="P130" s="46"/>
      <c r="Q130" s="47"/>
      <c r="R130" s="899"/>
      <c r="S130" s="48"/>
      <c r="T130" s="887"/>
      <c r="U130" s="49"/>
      <c r="V130" s="887"/>
      <c r="W130" s="49"/>
      <c r="X130" s="887"/>
      <c r="Y130" s="49"/>
      <c r="Z130" s="887"/>
      <c r="AA130" s="49"/>
      <c r="AB130" s="887"/>
      <c r="AC130" s="49"/>
      <c r="AD130" s="887"/>
      <c r="AE130" s="49"/>
      <c r="AF130" s="887"/>
      <c r="AG130" s="50"/>
      <c r="AH130" s="890">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8"/>
      <c r="B131" s="860"/>
      <c r="C131" s="863"/>
      <c r="D131" s="866"/>
      <c r="E131" s="870"/>
      <c r="F131" s="872"/>
      <c r="G131" s="875"/>
      <c r="H131" s="878"/>
      <c r="I131" s="883"/>
      <c r="J131" s="884"/>
      <c r="K131" s="893"/>
      <c r="L131" s="897"/>
      <c r="M131" s="175"/>
      <c r="N131" s="176"/>
      <c r="O131" s="177"/>
      <c r="P131" s="46"/>
      <c r="Q131" s="47"/>
      <c r="R131" s="900"/>
      <c r="S131" s="48"/>
      <c r="T131" s="888"/>
      <c r="U131" s="49"/>
      <c r="V131" s="888"/>
      <c r="W131" s="49"/>
      <c r="X131" s="888"/>
      <c r="Y131" s="49"/>
      <c r="Z131" s="888"/>
      <c r="AA131" s="49"/>
      <c r="AB131" s="888"/>
      <c r="AC131" s="49"/>
      <c r="AD131" s="888"/>
      <c r="AE131" s="49"/>
      <c r="AF131" s="888"/>
      <c r="AG131" s="50"/>
      <c r="AH131" s="891"/>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8"/>
      <c r="B132" s="860"/>
      <c r="C132" s="863"/>
      <c r="D132" s="866"/>
      <c r="E132" s="870"/>
      <c r="F132" s="872"/>
      <c r="G132" s="875"/>
      <c r="H132" s="878"/>
      <c r="I132" s="883"/>
      <c r="J132" s="884"/>
      <c r="K132" s="893"/>
      <c r="L132" s="897"/>
      <c r="M132" s="175"/>
      <c r="N132" s="176"/>
      <c r="O132" s="177"/>
      <c r="P132" s="46"/>
      <c r="Q132" s="47"/>
      <c r="R132" s="900"/>
      <c r="S132" s="48"/>
      <c r="T132" s="888"/>
      <c r="U132" s="49"/>
      <c r="V132" s="888"/>
      <c r="W132" s="49"/>
      <c r="X132" s="888"/>
      <c r="Y132" s="49"/>
      <c r="Z132" s="888"/>
      <c r="AA132" s="49"/>
      <c r="AB132" s="888"/>
      <c r="AC132" s="49"/>
      <c r="AD132" s="888"/>
      <c r="AE132" s="49"/>
      <c r="AF132" s="888"/>
      <c r="AG132" s="50"/>
      <c r="AH132" s="891"/>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8"/>
      <c r="B133" s="860"/>
      <c r="C133" s="863"/>
      <c r="D133" s="866"/>
      <c r="E133" s="870"/>
      <c r="F133" s="872"/>
      <c r="G133" s="875"/>
      <c r="H133" s="878"/>
      <c r="I133" s="883"/>
      <c r="J133" s="884"/>
      <c r="K133" s="893"/>
      <c r="L133" s="897"/>
      <c r="M133" s="175"/>
      <c r="N133" s="176"/>
      <c r="O133" s="177"/>
      <c r="P133" s="46"/>
      <c r="Q133" s="47"/>
      <c r="R133" s="900"/>
      <c r="S133" s="48"/>
      <c r="T133" s="888"/>
      <c r="U133" s="49"/>
      <c r="V133" s="888"/>
      <c r="W133" s="49"/>
      <c r="X133" s="888"/>
      <c r="Y133" s="49"/>
      <c r="Z133" s="888"/>
      <c r="AA133" s="49"/>
      <c r="AB133" s="888"/>
      <c r="AC133" s="49"/>
      <c r="AD133" s="888"/>
      <c r="AE133" s="49"/>
      <c r="AF133" s="888"/>
      <c r="AG133" s="50"/>
      <c r="AH133" s="891"/>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8"/>
      <c r="B134" s="860"/>
      <c r="C134" s="863"/>
      <c r="D134" s="866"/>
      <c r="E134" s="870"/>
      <c r="F134" s="872"/>
      <c r="G134" s="875"/>
      <c r="H134" s="878"/>
      <c r="I134" s="883"/>
      <c r="J134" s="884"/>
      <c r="K134" s="893"/>
      <c r="L134" s="897"/>
      <c r="M134" s="175"/>
      <c r="N134" s="176"/>
      <c r="O134" s="177"/>
      <c r="P134" s="46"/>
      <c r="Q134" s="47"/>
      <c r="R134" s="900"/>
      <c r="S134" s="48"/>
      <c r="T134" s="888"/>
      <c r="U134" s="49"/>
      <c r="V134" s="888"/>
      <c r="W134" s="49"/>
      <c r="X134" s="888"/>
      <c r="Y134" s="49"/>
      <c r="Z134" s="888"/>
      <c r="AA134" s="49"/>
      <c r="AB134" s="888"/>
      <c r="AC134" s="49"/>
      <c r="AD134" s="888"/>
      <c r="AE134" s="49"/>
      <c r="AF134" s="888"/>
      <c r="AG134" s="50"/>
      <c r="AH134" s="891"/>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8"/>
      <c r="B135" s="861"/>
      <c r="C135" s="864"/>
      <c r="D135" s="867"/>
      <c r="E135" s="870"/>
      <c r="F135" s="873"/>
      <c r="G135" s="876"/>
      <c r="H135" s="879"/>
      <c r="I135" s="883"/>
      <c r="J135" s="884"/>
      <c r="K135" s="894"/>
      <c r="L135" s="897"/>
      <c r="M135" s="178"/>
      <c r="N135" s="179"/>
      <c r="O135" s="180"/>
      <c r="P135" s="107"/>
      <c r="Q135" s="108"/>
      <c r="R135" s="900"/>
      <c r="S135" s="109"/>
      <c r="T135" s="888"/>
      <c r="U135" s="110"/>
      <c r="V135" s="888"/>
      <c r="W135" s="110"/>
      <c r="X135" s="888"/>
      <c r="Y135" s="110"/>
      <c r="Z135" s="888"/>
      <c r="AA135" s="110"/>
      <c r="AB135" s="888"/>
      <c r="AC135" s="110"/>
      <c r="AD135" s="888"/>
      <c r="AE135" s="110"/>
      <c r="AF135" s="888"/>
      <c r="AG135" s="111"/>
      <c r="AH135" s="892"/>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9"/>
      <c r="B136" s="862"/>
      <c r="C136" s="865"/>
      <c r="D136" s="868"/>
      <c r="E136" s="871"/>
      <c r="F136" s="874"/>
      <c r="G136" s="877"/>
      <c r="H136" s="880"/>
      <c r="I136" s="885"/>
      <c r="J136" s="886"/>
      <c r="K136" s="895"/>
      <c r="L136" s="898"/>
      <c r="M136" s="181"/>
      <c r="N136" s="182"/>
      <c r="O136" s="183"/>
      <c r="P136" s="118"/>
      <c r="Q136" s="118"/>
      <c r="R136" s="901"/>
      <c r="S136" s="184"/>
      <c r="T136" s="889"/>
      <c r="U136" s="185"/>
      <c r="V136" s="889"/>
      <c r="W136" s="185"/>
      <c r="X136" s="889"/>
      <c r="Y136" s="185"/>
      <c r="Z136" s="889"/>
      <c r="AA136" s="185"/>
      <c r="AB136" s="889"/>
      <c r="AC136" s="185"/>
      <c r="AD136" s="889"/>
      <c r="AE136" s="185"/>
      <c r="AF136" s="889"/>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2"/>
      <c r="J137" s="90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8"/>
      <c r="B139" s="860" t="str">
        <f>VLOOKUP($D$9,'PROYECTOS REGISTRADOS'!$A$2:$D$82,4,0)</f>
        <v>Apoyo en la reducción de lesiones personales Tocancipá, Cundinamarca, Centro Oriente</v>
      </c>
      <c r="C139" s="863" t="str">
        <f>VLOOKUP($D$9,'PROYECTOS REGISTRADOS'!$A$2:$D$82,3,0)</f>
        <v>2016-25817-00021</v>
      </c>
      <c r="D139" s="866"/>
      <c r="E139" s="869" t="str">
        <f>IF(D139=0,"0-0",(VLOOKUP(D139,'CONSOLIDADO PLAN DESARROLLO'!$EL$9:$ET$304,2,0)))</f>
        <v>0-0</v>
      </c>
      <c r="F139" s="872" t="str">
        <f>IF(D139=0,"0-0",(VLOOKUP(D139,'CONSOLIDADO PLAN DESARROLLO'!$EL$9:$ET$304,3,0)))</f>
        <v>0-0</v>
      </c>
      <c r="G139" s="875" t="str">
        <f>IF(D139=0,"0-0",(VLOOKUP(D139,'CONSOLIDADO PLAN DESARROLLO'!$EL$9:$ET$304,4,0)))</f>
        <v>0-0</v>
      </c>
      <c r="H139" s="878" t="str">
        <f>IF(D139=0,"0-0",(VLOOKUP(D139,'CONSOLIDADO PLAN DESARROLLO'!$EL$9:$ET$304,5,0)))</f>
        <v>0-0</v>
      </c>
      <c r="I139" s="881" t="str">
        <f>IF(D139=0,"0-0",(VLOOKUP(D139,'CONSOLIDADO PLAN DESARROLLO'!$EL$9:$ET$304,$R$3,0)))</f>
        <v>0-0</v>
      </c>
      <c r="J139" s="882"/>
      <c r="K139" s="893"/>
      <c r="L139" s="896"/>
      <c r="M139" s="175"/>
      <c r="N139" s="176"/>
      <c r="O139" s="177"/>
      <c r="P139" s="46"/>
      <c r="Q139" s="47"/>
      <c r="R139" s="899"/>
      <c r="S139" s="48"/>
      <c r="T139" s="887"/>
      <c r="U139" s="49"/>
      <c r="V139" s="887"/>
      <c r="W139" s="49"/>
      <c r="X139" s="887"/>
      <c r="Y139" s="49"/>
      <c r="Z139" s="887"/>
      <c r="AA139" s="49"/>
      <c r="AB139" s="887"/>
      <c r="AC139" s="49"/>
      <c r="AD139" s="887"/>
      <c r="AE139" s="49"/>
      <c r="AF139" s="887"/>
      <c r="AG139" s="50"/>
      <c r="AH139" s="890">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8"/>
      <c r="B140" s="860"/>
      <c r="C140" s="863"/>
      <c r="D140" s="866"/>
      <c r="E140" s="870"/>
      <c r="F140" s="872"/>
      <c r="G140" s="875"/>
      <c r="H140" s="878"/>
      <c r="I140" s="883"/>
      <c r="J140" s="884"/>
      <c r="K140" s="893"/>
      <c r="L140" s="897"/>
      <c r="M140" s="175"/>
      <c r="N140" s="176"/>
      <c r="O140" s="177"/>
      <c r="P140" s="46"/>
      <c r="Q140" s="47"/>
      <c r="R140" s="900"/>
      <c r="S140" s="48"/>
      <c r="T140" s="888"/>
      <c r="U140" s="49"/>
      <c r="V140" s="888"/>
      <c r="W140" s="49"/>
      <c r="X140" s="888"/>
      <c r="Y140" s="49"/>
      <c r="Z140" s="888"/>
      <c r="AA140" s="49"/>
      <c r="AB140" s="888"/>
      <c r="AC140" s="49"/>
      <c r="AD140" s="888"/>
      <c r="AE140" s="49"/>
      <c r="AF140" s="888"/>
      <c r="AG140" s="50"/>
      <c r="AH140" s="891"/>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8"/>
      <c r="B141" s="860"/>
      <c r="C141" s="863"/>
      <c r="D141" s="866"/>
      <c r="E141" s="870"/>
      <c r="F141" s="872"/>
      <c r="G141" s="875"/>
      <c r="H141" s="878"/>
      <c r="I141" s="883"/>
      <c r="J141" s="884"/>
      <c r="K141" s="893"/>
      <c r="L141" s="897"/>
      <c r="M141" s="175"/>
      <c r="N141" s="176"/>
      <c r="O141" s="177"/>
      <c r="P141" s="46"/>
      <c r="Q141" s="47"/>
      <c r="R141" s="900"/>
      <c r="S141" s="48"/>
      <c r="T141" s="888"/>
      <c r="U141" s="49"/>
      <c r="V141" s="888"/>
      <c r="W141" s="49"/>
      <c r="X141" s="888"/>
      <c r="Y141" s="49"/>
      <c r="Z141" s="888"/>
      <c r="AA141" s="49"/>
      <c r="AB141" s="888"/>
      <c r="AC141" s="49"/>
      <c r="AD141" s="888"/>
      <c r="AE141" s="49"/>
      <c r="AF141" s="888"/>
      <c r="AG141" s="50"/>
      <c r="AH141" s="891"/>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8"/>
      <c r="B142" s="860"/>
      <c r="C142" s="863"/>
      <c r="D142" s="866"/>
      <c r="E142" s="870"/>
      <c r="F142" s="872"/>
      <c r="G142" s="875"/>
      <c r="H142" s="878"/>
      <c r="I142" s="883"/>
      <c r="J142" s="884"/>
      <c r="K142" s="893"/>
      <c r="L142" s="897"/>
      <c r="M142" s="175"/>
      <c r="N142" s="176"/>
      <c r="O142" s="177"/>
      <c r="P142" s="46"/>
      <c r="Q142" s="47"/>
      <c r="R142" s="900"/>
      <c r="S142" s="48"/>
      <c r="T142" s="888"/>
      <c r="U142" s="49"/>
      <c r="V142" s="888"/>
      <c r="W142" s="49"/>
      <c r="X142" s="888"/>
      <c r="Y142" s="49"/>
      <c r="Z142" s="888"/>
      <c r="AA142" s="49"/>
      <c r="AB142" s="888"/>
      <c r="AC142" s="49"/>
      <c r="AD142" s="888"/>
      <c r="AE142" s="49"/>
      <c r="AF142" s="888"/>
      <c r="AG142" s="50"/>
      <c r="AH142" s="891"/>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8"/>
      <c r="B143" s="860"/>
      <c r="C143" s="863"/>
      <c r="D143" s="866"/>
      <c r="E143" s="870"/>
      <c r="F143" s="872"/>
      <c r="G143" s="875"/>
      <c r="H143" s="878"/>
      <c r="I143" s="883"/>
      <c r="J143" s="884"/>
      <c r="K143" s="893"/>
      <c r="L143" s="897"/>
      <c r="M143" s="175"/>
      <c r="N143" s="176"/>
      <c r="O143" s="177"/>
      <c r="P143" s="46"/>
      <c r="Q143" s="47"/>
      <c r="R143" s="900"/>
      <c r="S143" s="48"/>
      <c r="T143" s="888"/>
      <c r="U143" s="49"/>
      <c r="V143" s="888"/>
      <c r="W143" s="49"/>
      <c r="X143" s="888"/>
      <c r="Y143" s="49"/>
      <c r="Z143" s="888"/>
      <c r="AA143" s="49"/>
      <c r="AB143" s="888"/>
      <c r="AC143" s="49"/>
      <c r="AD143" s="888"/>
      <c r="AE143" s="49"/>
      <c r="AF143" s="888"/>
      <c r="AG143" s="50"/>
      <c r="AH143" s="891"/>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8"/>
      <c r="B144" s="861"/>
      <c r="C144" s="864"/>
      <c r="D144" s="867"/>
      <c r="E144" s="870"/>
      <c r="F144" s="873"/>
      <c r="G144" s="876"/>
      <c r="H144" s="879"/>
      <c r="I144" s="883"/>
      <c r="J144" s="884"/>
      <c r="K144" s="894"/>
      <c r="L144" s="897"/>
      <c r="M144" s="178"/>
      <c r="N144" s="179"/>
      <c r="O144" s="180"/>
      <c r="P144" s="107"/>
      <c r="Q144" s="108"/>
      <c r="R144" s="900"/>
      <c r="S144" s="109"/>
      <c r="T144" s="888"/>
      <c r="U144" s="110"/>
      <c r="V144" s="888"/>
      <c r="W144" s="110"/>
      <c r="X144" s="888"/>
      <c r="Y144" s="110"/>
      <c r="Z144" s="888"/>
      <c r="AA144" s="110"/>
      <c r="AB144" s="888"/>
      <c r="AC144" s="110"/>
      <c r="AD144" s="888"/>
      <c r="AE144" s="110"/>
      <c r="AF144" s="888"/>
      <c r="AG144" s="111"/>
      <c r="AH144" s="892"/>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9"/>
      <c r="B145" s="862"/>
      <c r="C145" s="865"/>
      <c r="D145" s="868"/>
      <c r="E145" s="871"/>
      <c r="F145" s="874"/>
      <c r="G145" s="877"/>
      <c r="H145" s="880"/>
      <c r="I145" s="885"/>
      <c r="J145" s="886"/>
      <c r="K145" s="895"/>
      <c r="L145" s="898"/>
      <c r="M145" s="181"/>
      <c r="N145" s="182"/>
      <c r="O145" s="183"/>
      <c r="P145" s="118"/>
      <c r="Q145" s="118"/>
      <c r="R145" s="901"/>
      <c r="S145" s="184"/>
      <c r="T145" s="889"/>
      <c r="U145" s="185"/>
      <c r="V145" s="889"/>
      <c r="W145" s="185"/>
      <c r="X145" s="889"/>
      <c r="Y145" s="185"/>
      <c r="Z145" s="889"/>
      <c r="AA145" s="185"/>
      <c r="AB145" s="889"/>
      <c r="AC145" s="185"/>
      <c r="AD145" s="889"/>
      <c r="AE145" s="185"/>
      <c r="AF145" s="889"/>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2"/>
      <c r="J146" s="90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8"/>
      <c r="B148" s="860" t="str">
        <f>VLOOKUP($D$9,'PROYECTOS REGISTRADOS'!$A$2:$D$82,4,0)</f>
        <v>Apoyo en la reducción de lesiones personales Tocancipá, Cundinamarca, Centro Oriente</v>
      </c>
      <c r="C148" s="863" t="str">
        <f>VLOOKUP($D$9,'PROYECTOS REGISTRADOS'!$A$2:$D$82,3,0)</f>
        <v>2016-25817-00021</v>
      </c>
      <c r="D148" s="866"/>
      <c r="E148" s="869" t="str">
        <f>IF(D148=0,"0-0",(VLOOKUP(D148,'CONSOLIDADO PLAN DESARROLLO'!$EL$9:$ET$304,2,0)))</f>
        <v>0-0</v>
      </c>
      <c r="F148" s="872" t="str">
        <f>IF(D148=0,"0-0",(VLOOKUP(D148,'CONSOLIDADO PLAN DESARROLLO'!$EL$9:$ET$304,3,0)))</f>
        <v>0-0</v>
      </c>
      <c r="G148" s="875" t="str">
        <f>IF(D148=0,"0-0",(VLOOKUP(D148,'CONSOLIDADO PLAN DESARROLLO'!$EL$9:$ET$304,4,0)))</f>
        <v>0-0</v>
      </c>
      <c r="H148" s="878" t="str">
        <f>IF(D148=0,"0-0",(VLOOKUP(D148,'CONSOLIDADO PLAN DESARROLLO'!$EL$9:$ET$304,5,0)))</f>
        <v>0-0</v>
      </c>
      <c r="I148" s="881" t="str">
        <f>IF(D148=0,"0-0",(VLOOKUP(D148,'CONSOLIDADO PLAN DESARROLLO'!$EL$9:$ET$304,$R$3,0)))</f>
        <v>0-0</v>
      </c>
      <c r="J148" s="882"/>
      <c r="K148" s="893"/>
      <c r="L148" s="896"/>
      <c r="M148" s="175"/>
      <c r="N148" s="176"/>
      <c r="O148" s="177"/>
      <c r="P148" s="46"/>
      <c r="Q148" s="47"/>
      <c r="R148" s="899"/>
      <c r="S148" s="48"/>
      <c r="T148" s="887"/>
      <c r="U148" s="49"/>
      <c r="V148" s="887"/>
      <c r="W148" s="49"/>
      <c r="X148" s="887"/>
      <c r="Y148" s="49"/>
      <c r="Z148" s="887"/>
      <c r="AA148" s="49"/>
      <c r="AB148" s="887"/>
      <c r="AC148" s="49"/>
      <c r="AD148" s="887"/>
      <c r="AE148" s="49"/>
      <c r="AF148" s="887"/>
      <c r="AG148" s="50"/>
      <c r="AH148" s="890">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8"/>
      <c r="B149" s="860"/>
      <c r="C149" s="863"/>
      <c r="D149" s="866"/>
      <c r="E149" s="870"/>
      <c r="F149" s="872"/>
      <c r="G149" s="875"/>
      <c r="H149" s="878"/>
      <c r="I149" s="883"/>
      <c r="J149" s="884"/>
      <c r="K149" s="893"/>
      <c r="L149" s="897"/>
      <c r="M149" s="175"/>
      <c r="N149" s="176"/>
      <c r="O149" s="177"/>
      <c r="P149" s="46"/>
      <c r="Q149" s="47"/>
      <c r="R149" s="900"/>
      <c r="S149" s="48"/>
      <c r="T149" s="888"/>
      <c r="U149" s="49"/>
      <c r="V149" s="888"/>
      <c r="W149" s="49"/>
      <c r="X149" s="888"/>
      <c r="Y149" s="49"/>
      <c r="Z149" s="888"/>
      <c r="AA149" s="49"/>
      <c r="AB149" s="888"/>
      <c r="AC149" s="49"/>
      <c r="AD149" s="888"/>
      <c r="AE149" s="49"/>
      <c r="AF149" s="888"/>
      <c r="AG149" s="50"/>
      <c r="AH149" s="891"/>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8"/>
      <c r="B150" s="860"/>
      <c r="C150" s="863"/>
      <c r="D150" s="866"/>
      <c r="E150" s="870"/>
      <c r="F150" s="872"/>
      <c r="G150" s="875"/>
      <c r="H150" s="878"/>
      <c r="I150" s="883"/>
      <c r="J150" s="884"/>
      <c r="K150" s="893"/>
      <c r="L150" s="897"/>
      <c r="M150" s="175"/>
      <c r="N150" s="176"/>
      <c r="O150" s="177"/>
      <c r="P150" s="46"/>
      <c r="Q150" s="47"/>
      <c r="R150" s="900"/>
      <c r="S150" s="48"/>
      <c r="T150" s="888"/>
      <c r="U150" s="49"/>
      <c r="V150" s="888"/>
      <c r="W150" s="49"/>
      <c r="X150" s="888"/>
      <c r="Y150" s="49"/>
      <c r="Z150" s="888"/>
      <c r="AA150" s="49"/>
      <c r="AB150" s="888"/>
      <c r="AC150" s="49"/>
      <c r="AD150" s="888"/>
      <c r="AE150" s="49"/>
      <c r="AF150" s="888"/>
      <c r="AG150" s="50"/>
      <c r="AH150" s="891"/>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8"/>
      <c r="B151" s="860"/>
      <c r="C151" s="863"/>
      <c r="D151" s="866"/>
      <c r="E151" s="870"/>
      <c r="F151" s="872"/>
      <c r="G151" s="875"/>
      <c r="H151" s="878"/>
      <c r="I151" s="883"/>
      <c r="J151" s="884"/>
      <c r="K151" s="893"/>
      <c r="L151" s="897"/>
      <c r="M151" s="175"/>
      <c r="N151" s="176"/>
      <c r="O151" s="177"/>
      <c r="P151" s="46"/>
      <c r="Q151" s="47"/>
      <c r="R151" s="900"/>
      <c r="S151" s="48"/>
      <c r="T151" s="888"/>
      <c r="U151" s="49"/>
      <c r="V151" s="888"/>
      <c r="W151" s="49"/>
      <c r="X151" s="888"/>
      <c r="Y151" s="49"/>
      <c r="Z151" s="888"/>
      <c r="AA151" s="49"/>
      <c r="AB151" s="888"/>
      <c r="AC151" s="49"/>
      <c r="AD151" s="888"/>
      <c r="AE151" s="49"/>
      <c r="AF151" s="888"/>
      <c r="AG151" s="50"/>
      <c r="AH151" s="891"/>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8"/>
      <c r="B152" s="860"/>
      <c r="C152" s="863"/>
      <c r="D152" s="866"/>
      <c r="E152" s="870"/>
      <c r="F152" s="872"/>
      <c r="G152" s="875"/>
      <c r="H152" s="878"/>
      <c r="I152" s="883"/>
      <c r="J152" s="884"/>
      <c r="K152" s="893"/>
      <c r="L152" s="897"/>
      <c r="M152" s="175"/>
      <c r="N152" s="176"/>
      <c r="O152" s="177"/>
      <c r="P152" s="46"/>
      <c r="Q152" s="47"/>
      <c r="R152" s="900"/>
      <c r="S152" s="48"/>
      <c r="T152" s="888"/>
      <c r="U152" s="49"/>
      <c r="V152" s="888"/>
      <c r="W152" s="49"/>
      <c r="X152" s="888"/>
      <c r="Y152" s="49"/>
      <c r="Z152" s="888"/>
      <c r="AA152" s="49"/>
      <c r="AB152" s="888"/>
      <c r="AC152" s="49"/>
      <c r="AD152" s="888"/>
      <c r="AE152" s="49"/>
      <c r="AF152" s="888"/>
      <c r="AG152" s="50"/>
      <c r="AH152" s="891"/>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8"/>
      <c r="B153" s="861"/>
      <c r="C153" s="864"/>
      <c r="D153" s="867"/>
      <c r="E153" s="870"/>
      <c r="F153" s="873"/>
      <c r="G153" s="876"/>
      <c r="H153" s="879"/>
      <c r="I153" s="883"/>
      <c r="J153" s="884"/>
      <c r="K153" s="894"/>
      <c r="L153" s="897"/>
      <c r="M153" s="178"/>
      <c r="N153" s="179"/>
      <c r="O153" s="180"/>
      <c r="P153" s="107"/>
      <c r="Q153" s="108"/>
      <c r="R153" s="900"/>
      <c r="S153" s="109"/>
      <c r="T153" s="888"/>
      <c r="U153" s="110"/>
      <c r="V153" s="888"/>
      <c r="W153" s="110"/>
      <c r="X153" s="888"/>
      <c r="Y153" s="110"/>
      <c r="Z153" s="888"/>
      <c r="AA153" s="110"/>
      <c r="AB153" s="888"/>
      <c r="AC153" s="110"/>
      <c r="AD153" s="888"/>
      <c r="AE153" s="110"/>
      <c r="AF153" s="888"/>
      <c r="AG153" s="111"/>
      <c r="AH153" s="892"/>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9"/>
      <c r="B154" s="862"/>
      <c r="C154" s="865"/>
      <c r="D154" s="868"/>
      <c r="E154" s="871"/>
      <c r="F154" s="874"/>
      <c r="G154" s="877"/>
      <c r="H154" s="880"/>
      <c r="I154" s="885"/>
      <c r="J154" s="886"/>
      <c r="K154" s="895"/>
      <c r="L154" s="898"/>
      <c r="M154" s="181"/>
      <c r="N154" s="182"/>
      <c r="O154" s="183"/>
      <c r="P154" s="118"/>
      <c r="Q154" s="118"/>
      <c r="R154" s="901"/>
      <c r="S154" s="184"/>
      <c r="T154" s="889"/>
      <c r="U154" s="185"/>
      <c r="V154" s="889"/>
      <c r="W154" s="185"/>
      <c r="X154" s="889"/>
      <c r="Y154" s="185"/>
      <c r="Z154" s="889"/>
      <c r="AA154" s="185"/>
      <c r="AB154" s="889"/>
      <c r="AC154" s="185"/>
      <c r="AD154" s="889"/>
      <c r="AE154" s="185"/>
      <c r="AF154" s="889"/>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2"/>
      <c r="J155" s="90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8"/>
      <c r="B157" s="860" t="str">
        <f>VLOOKUP($D$9,'PROYECTOS REGISTRADOS'!$A$2:$D$82,4,0)</f>
        <v>Apoyo en la reducción de lesiones personales Tocancipá, Cundinamarca, Centro Oriente</v>
      </c>
      <c r="C157" s="863" t="str">
        <f>VLOOKUP($D$9,'PROYECTOS REGISTRADOS'!$A$2:$D$82,3,0)</f>
        <v>2016-25817-00021</v>
      </c>
      <c r="D157" s="866"/>
      <c r="E157" s="869" t="str">
        <f>IF(D157=0,"0-0",(VLOOKUP(D157,'CONSOLIDADO PLAN DESARROLLO'!$EL$9:$ET$304,2,0)))</f>
        <v>0-0</v>
      </c>
      <c r="F157" s="872" t="str">
        <f>IF(D157=0,"0-0",(VLOOKUP(D157,'CONSOLIDADO PLAN DESARROLLO'!$EL$9:$ET$304,3,0)))</f>
        <v>0-0</v>
      </c>
      <c r="G157" s="875" t="str">
        <f>IF(D157=0,"0-0",(VLOOKUP(D157,'CONSOLIDADO PLAN DESARROLLO'!$EL$9:$ET$304,4,0)))</f>
        <v>0-0</v>
      </c>
      <c r="H157" s="878" t="str">
        <f>IF(D157=0,"0-0",(VLOOKUP(D157,'CONSOLIDADO PLAN DESARROLLO'!$EL$9:$ET$304,5,0)))</f>
        <v>0-0</v>
      </c>
      <c r="I157" s="881" t="str">
        <f>IF(D157=0,"0-0",(VLOOKUP(D157,'CONSOLIDADO PLAN DESARROLLO'!$EL$9:$ET$304,$R$3,0)))</f>
        <v>0-0</v>
      </c>
      <c r="J157" s="882"/>
      <c r="K157" s="893"/>
      <c r="L157" s="896"/>
      <c r="M157" s="175"/>
      <c r="N157" s="176"/>
      <c r="O157" s="177"/>
      <c r="P157" s="46"/>
      <c r="Q157" s="47"/>
      <c r="R157" s="899"/>
      <c r="S157" s="48"/>
      <c r="T157" s="887"/>
      <c r="U157" s="49"/>
      <c r="V157" s="887"/>
      <c r="W157" s="49"/>
      <c r="X157" s="887"/>
      <c r="Y157" s="49"/>
      <c r="Z157" s="887"/>
      <c r="AA157" s="49"/>
      <c r="AB157" s="887"/>
      <c r="AC157" s="49"/>
      <c r="AD157" s="887"/>
      <c r="AE157" s="49"/>
      <c r="AF157" s="887"/>
      <c r="AG157" s="50"/>
      <c r="AH157" s="890">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8"/>
      <c r="B158" s="860"/>
      <c r="C158" s="863"/>
      <c r="D158" s="866"/>
      <c r="E158" s="870"/>
      <c r="F158" s="872"/>
      <c r="G158" s="875"/>
      <c r="H158" s="878"/>
      <c r="I158" s="883"/>
      <c r="J158" s="884"/>
      <c r="K158" s="893"/>
      <c r="L158" s="897"/>
      <c r="M158" s="175"/>
      <c r="N158" s="176"/>
      <c r="O158" s="177"/>
      <c r="P158" s="46"/>
      <c r="Q158" s="47"/>
      <c r="R158" s="900"/>
      <c r="S158" s="48"/>
      <c r="T158" s="888"/>
      <c r="U158" s="49"/>
      <c r="V158" s="888"/>
      <c r="W158" s="49"/>
      <c r="X158" s="888"/>
      <c r="Y158" s="49"/>
      <c r="Z158" s="888"/>
      <c r="AA158" s="49"/>
      <c r="AB158" s="888"/>
      <c r="AC158" s="49"/>
      <c r="AD158" s="888"/>
      <c r="AE158" s="49"/>
      <c r="AF158" s="888"/>
      <c r="AG158" s="50"/>
      <c r="AH158" s="891"/>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8"/>
      <c r="B159" s="860"/>
      <c r="C159" s="863"/>
      <c r="D159" s="866"/>
      <c r="E159" s="870"/>
      <c r="F159" s="872"/>
      <c r="G159" s="875"/>
      <c r="H159" s="878"/>
      <c r="I159" s="883"/>
      <c r="J159" s="884"/>
      <c r="K159" s="893"/>
      <c r="L159" s="897"/>
      <c r="M159" s="175"/>
      <c r="N159" s="176"/>
      <c r="O159" s="177"/>
      <c r="P159" s="46"/>
      <c r="Q159" s="47"/>
      <c r="R159" s="900"/>
      <c r="S159" s="48"/>
      <c r="T159" s="888"/>
      <c r="U159" s="49"/>
      <c r="V159" s="888"/>
      <c r="W159" s="49"/>
      <c r="X159" s="888"/>
      <c r="Y159" s="49"/>
      <c r="Z159" s="888"/>
      <c r="AA159" s="49"/>
      <c r="AB159" s="888"/>
      <c r="AC159" s="49"/>
      <c r="AD159" s="888"/>
      <c r="AE159" s="49"/>
      <c r="AF159" s="888"/>
      <c r="AG159" s="50"/>
      <c r="AH159" s="891"/>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8"/>
      <c r="B160" s="860"/>
      <c r="C160" s="863"/>
      <c r="D160" s="866"/>
      <c r="E160" s="870"/>
      <c r="F160" s="872"/>
      <c r="G160" s="875"/>
      <c r="H160" s="878"/>
      <c r="I160" s="883"/>
      <c r="J160" s="884"/>
      <c r="K160" s="893"/>
      <c r="L160" s="897"/>
      <c r="M160" s="175"/>
      <c r="N160" s="176"/>
      <c r="O160" s="177"/>
      <c r="P160" s="46"/>
      <c r="Q160" s="47"/>
      <c r="R160" s="900"/>
      <c r="S160" s="48"/>
      <c r="T160" s="888"/>
      <c r="U160" s="49"/>
      <c r="V160" s="888"/>
      <c r="W160" s="49"/>
      <c r="X160" s="888"/>
      <c r="Y160" s="49"/>
      <c r="Z160" s="888"/>
      <c r="AA160" s="49"/>
      <c r="AB160" s="888"/>
      <c r="AC160" s="49"/>
      <c r="AD160" s="888"/>
      <c r="AE160" s="49"/>
      <c r="AF160" s="888"/>
      <c r="AG160" s="50"/>
      <c r="AH160" s="891"/>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8"/>
      <c r="B161" s="860"/>
      <c r="C161" s="863"/>
      <c r="D161" s="866"/>
      <c r="E161" s="870"/>
      <c r="F161" s="872"/>
      <c r="G161" s="875"/>
      <c r="H161" s="878"/>
      <c r="I161" s="883"/>
      <c r="J161" s="884"/>
      <c r="K161" s="893"/>
      <c r="L161" s="897"/>
      <c r="M161" s="175"/>
      <c r="N161" s="176"/>
      <c r="O161" s="177"/>
      <c r="P161" s="46"/>
      <c r="Q161" s="47"/>
      <c r="R161" s="900"/>
      <c r="S161" s="48"/>
      <c r="T161" s="888"/>
      <c r="U161" s="49"/>
      <c r="V161" s="888"/>
      <c r="W161" s="49"/>
      <c r="X161" s="888"/>
      <c r="Y161" s="49"/>
      <c r="Z161" s="888"/>
      <c r="AA161" s="49"/>
      <c r="AB161" s="888"/>
      <c r="AC161" s="49"/>
      <c r="AD161" s="888"/>
      <c r="AE161" s="49"/>
      <c r="AF161" s="888"/>
      <c r="AG161" s="50"/>
      <c r="AH161" s="891"/>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8"/>
      <c r="B162" s="861"/>
      <c r="C162" s="864"/>
      <c r="D162" s="867"/>
      <c r="E162" s="870"/>
      <c r="F162" s="873"/>
      <c r="G162" s="876"/>
      <c r="H162" s="879"/>
      <c r="I162" s="883"/>
      <c r="J162" s="884"/>
      <c r="K162" s="894"/>
      <c r="L162" s="897"/>
      <c r="M162" s="178"/>
      <c r="N162" s="179"/>
      <c r="O162" s="180"/>
      <c r="P162" s="107"/>
      <c r="Q162" s="108"/>
      <c r="R162" s="900"/>
      <c r="S162" s="109"/>
      <c r="T162" s="888"/>
      <c r="U162" s="110"/>
      <c r="V162" s="888"/>
      <c r="W162" s="110"/>
      <c r="X162" s="888"/>
      <c r="Y162" s="110"/>
      <c r="Z162" s="888"/>
      <c r="AA162" s="110"/>
      <c r="AB162" s="888"/>
      <c r="AC162" s="110"/>
      <c r="AD162" s="888"/>
      <c r="AE162" s="110"/>
      <c r="AF162" s="888"/>
      <c r="AG162" s="111"/>
      <c r="AH162" s="892"/>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9"/>
      <c r="B163" s="862"/>
      <c r="C163" s="865"/>
      <c r="D163" s="868"/>
      <c r="E163" s="871"/>
      <c r="F163" s="874"/>
      <c r="G163" s="877"/>
      <c r="H163" s="880"/>
      <c r="I163" s="885"/>
      <c r="J163" s="886"/>
      <c r="K163" s="895"/>
      <c r="L163" s="898"/>
      <c r="M163" s="181"/>
      <c r="N163" s="182"/>
      <c r="O163" s="183"/>
      <c r="P163" s="118"/>
      <c r="Q163" s="118"/>
      <c r="R163" s="901"/>
      <c r="S163" s="184"/>
      <c r="T163" s="889"/>
      <c r="U163" s="185"/>
      <c r="V163" s="889"/>
      <c r="W163" s="185"/>
      <c r="X163" s="889"/>
      <c r="Y163" s="185"/>
      <c r="Z163" s="889"/>
      <c r="AA163" s="185"/>
      <c r="AB163" s="889"/>
      <c r="AC163" s="185"/>
      <c r="AD163" s="889"/>
      <c r="AE163" s="185"/>
      <c r="AF163" s="889"/>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2"/>
      <c r="J164" s="90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8"/>
      <c r="B166" s="860" t="str">
        <f>VLOOKUP($D$9,'PROYECTOS REGISTRADOS'!$A$2:$D$82,4,0)</f>
        <v>Apoyo en la reducción de lesiones personales Tocancipá, Cundinamarca, Centro Oriente</v>
      </c>
      <c r="C166" s="863" t="str">
        <f>VLOOKUP($D$9,'PROYECTOS REGISTRADOS'!$A$2:$D$82,3,0)</f>
        <v>2016-25817-00021</v>
      </c>
      <c r="D166" s="866"/>
      <c r="E166" s="869" t="str">
        <f>IF(D166=0,"0-0",(VLOOKUP(D166,'CONSOLIDADO PLAN DESARROLLO'!$EL$9:$ET$304,2,0)))</f>
        <v>0-0</v>
      </c>
      <c r="F166" s="872" t="str">
        <f>IF(D166=0,"0-0",(VLOOKUP(D166,'CONSOLIDADO PLAN DESARROLLO'!$EL$9:$ET$304,3,0)))</f>
        <v>0-0</v>
      </c>
      <c r="G166" s="875" t="str">
        <f>IF(D166=0,"0-0",(VLOOKUP(D166,'CONSOLIDADO PLAN DESARROLLO'!$EL$9:$ET$304,4,0)))</f>
        <v>0-0</v>
      </c>
      <c r="H166" s="878" t="str">
        <f>IF(D166=0,"0-0",(VLOOKUP(D166,'CONSOLIDADO PLAN DESARROLLO'!$EL$9:$ET$304,5,0)))</f>
        <v>0-0</v>
      </c>
      <c r="I166" s="881" t="str">
        <f>IF(D166=0,"0-0",(VLOOKUP(D166,'CONSOLIDADO PLAN DESARROLLO'!$EL$9:$ET$304,$R$3,0)))</f>
        <v>0-0</v>
      </c>
      <c r="J166" s="882"/>
      <c r="K166" s="893"/>
      <c r="L166" s="896"/>
      <c r="M166" s="175"/>
      <c r="N166" s="176"/>
      <c r="O166" s="177"/>
      <c r="P166" s="46"/>
      <c r="Q166" s="47"/>
      <c r="R166" s="899"/>
      <c r="S166" s="48"/>
      <c r="T166" s="887"/>
      <c r="U166" s="49"/>
      <c r="V166" s="887"/>
      <c r="W166" s="49"/>
      <c r="X166" s="887"/>
      <c r="Y166" s="49"/>
      <c r="Z166" s="887"/>
      <c r="AA166" s="49"/>
      <c r="AB166" s="887"/>
      <c r="AC166" s="49"/>
      <c r="AD166" s="887"/>
      <c r="AE166" s="49"/>
      <c r="AF166" s="887"/>
      <c r="AG166" s="50"/>
      <c r="AH166" s="890">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8"/>
      <c r="B167" s="860"/>
      <c r="C167" s="863"/>
      <c r="D167" s="866"/>
      <c r="E167" s="870"/>
      <c r="F167" s="872"/>
      <c r="G167" s="875"/>
      <c r="H167" s="878"/>
      <c r="I167" s="883"/>
      <c r="J167" s="884"/>
      <c r="K167" s="893"/>
      <c r="L167" s="897"/>
      <c r="M167" s="175"/>
      <c r="N167" s="176"/>
      <c r="O167" s="177"/>
      <c r="P167" s="46"/>
      <c r="Q167" s="47"/>
      <c r="R167" s="900"/>
      <c r="S167" s="48"/>
      <c r="T167" s="888"/>
      <c r="U167" s="49"/>
      <c r="V167" s="888"/>
      <c r="W167" s="49"/>
      <c r="X167" s="888"/>
      <c r="Y167" s="49"/>
      <c r="Z167" s="888"/>
      <c r="AA167" s="49"/>
      <c r="AB167" s="888"/>
      <c r="AC167" s="49"/>
      <c r="AD167" s="888"/>
      <c r="AE167" s="49"/>
      <c r="AF167" s="888"/>
      <c r="AG167" s="50"/>
      <c r="AH167" s="891"/>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8"/>
      <c r="B168" s="860"/>
      <c r="C168" s="863"/>
      <c r="D168" s="866"/>
      <c r="E168" s="870"/>
      <c r="F168" s="872"/>
      <c r="G168" s="875"/>
      <c r="H168" s="878"/>
      <c r="I168" s="883"/>
      <c r="J168" s="884"/>
      <c r="K168" s="893"/>
      <c r="L168" s="897"/>
      <c r="M168" s="175"/>
      <c r="N168" s="176"/>
      <c r="O168" s="177"/>
      <c r="P168" s="46"/>
      <c r="Q168" s="47"/>
      <c r="R168" s="900"/>
      <c r="S168" s="48"/>
      <c r="T168" s="888"/>
      <c r="U168" s="49"/>
      <c r="V168" s="888"/>
      <c r="W168" s="49"/>
      <c r="X168" s="888"/>
      <c r="Y168" s="49"/>
      <c r="Z168" s="888"/>
      <c r="AA168" s="49"/>
      <c r="AB168" s="888"/>
      <c r="AC168" s="49"/>
      <c r="AD168" s="888"/>
      <c r="AE168" s="49"/>
      <c r="AF168" s="888"/>
      <c r="AG168" s="50"/>
      <c r="AH168" s="891"/>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8"/>
      <c r="B169" s="860"/>
      <c r="C169" s="863"/>
      <c r="D169" s="866"/>
      <c r="E169" s="870"/>
      <c r="F169" s="872"/>
      <c r="G169" s="875"/>
      <c r="H169" s="878"/>
      <c r="I169" s="883"/>
      <c r="J169" s="884"/>
      <c r="K169" s="893"/>
      <c r="L169" s="897"/>
      <c r="M169" s="175"/>
      <c r="N169" s="176"/>
      <c r="O169" s="177"/>
      <c r="P169" s="46"/>
      <c r="Q169" s="47"/>
      <c r="R169" s="900"/>
      <c r="S169" s="48"/>
      <c r="T169" s="888"/>
      <c r="U169" s="49"/>
      <c r="V169" s="888"/>
      <c r="W169" s="49"/>
      <c r="X169" s="888"/>
      <c r="Y169" s="49"/>
      <c r="Z169" s="888"/>
      <c r="AA169" s="49"/>
      <c r="AB169" s="888"/>
      <c r="AC169" s="49"/>
      <c r="AD169" s="888"/>
      <c r="AE169" s="49"/>
      <c r="AF169" s="888"/>
      <c r="AG169" s="50"/>
      <c r="AH169" s="891"/>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8"/>
      <c r="B170" s="860"/>
      <c r="C170" s="863"/>
      <c r="D170" s="866"/>
      <c r="E170" s="870"/>
      <c r="F170" s="872"/>
      <c r="G170" s="875"/>
      <c r="H170" s="878"/>
      <c r="I170" s="883"/>
      <c r="J170" s="884"/>
      <c r="K170" s="893"/>
      <c r="L170" s="897"/>
      <c r="M170" s="175"/>
      <c r="N170" s="176"/>
      <c r="O170" s="177"/>
      <c r="P170" s="46"/>
      <c r="Q170" s="47"/>
      <c r="R170" s="900"/>
      <c r="S170" s="48"/>
      <c r="T170" s="888"/>
      <c r="U170" s="49"/>
      <c r="V170" s="888"/>
      <c r="W170" s="49"/>
      <c r="X170" s="888"/>
      <c r="Y170" s="49"/>
      <c r="Z170" s="888"/>
      <c r="AA170" s="49"/>
      <c r="AB170" s="888"/>
      <c r="AC170" s="49"/>
      <c r="AD170" s="888"/>
      <c r="AE170" s="49"/>
      <c r="AF170" s="888"/>
      <c r="AG170" s="50"/>
      <c r="AH170" s="891"/>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8"/>
      <c r="B171" s="861"/>
      <c r="C171" s="864"/>
      <c r="D171" s="867"/>
      <c r="E171" s="870"/>
      <c r="F171" s="873"/>
      <c r="G171" s="876"/>
      <c r="H171" s="879"/>
      <c r="I171" s="883"/>
      <c r="J171" s="884"/>
      <c r="K171" s="894"/>
      <c r="L171" s="897"/>
      <c r="M171" s="178"/>
      <c r="N171" s="179"/>
      <c r="O171" s="180"/>
      <c r="P171" s="107"/>
      <c r="Q171" s="108"/>
      <c r="R171" s="900"/>
      <c r="S171" s="109"/>
      <c r="T171" s="888"/>
      <c r="U171" s="110"/>
      <c r="V171" s="888"/>
      <c r="W171" s="110"/>
      <c r="X171" s="888"/>
      <c r="Y171" s="110"/>
      <c r="Z171" s="888"/>
      <c r="AA171" s="110"/>
      <c r="AB171" s="888"/>
      <c r="AC171" s="110"/>
      <c r="AD171" s="888"/>
      <c r="AE171" s="110"/>
      <c r="AF171" s="888"/>
      <c r="AG171" s="111"/>
      <c r="AH171" s="892"/>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9"/>
      <c r="B172" s="862"/>
      <c r="C172" s="865"/>
      <c r="D172" s="868"/>
      <c r="E172" s="871"/>
      <c r="F172" s="874"/>
      <c r="G172" s="877"/>
      <c r="H172" s="880"/>
      <c r="I172" s="885"/>
      <c r="J172" s="886"/>
      <c r="K172" s="895"/>
      <c r="L172" s="898"/>
      <c r="M172" s="181"/>
      <c r="N172" s="182"/>
      <c r="O172" s="183"/>
      <c r="P172" s="118"/>
      <c r="Q172" s="118"/>
      <c r="R172" s="901"/>
      <c r="S172" s="184"/>
      <c r="T172" s="889"/>
      <c r="U172" s="185"/>
      <c r="V172" s="889"/>
      <c r="W172" s="185"/>
      <c r="X172" s="889"/>
      <c r="Y172" s="185"/>
      <c r="Z172" s="889"/>
      <c r="AA172" s="185"/>
      <c r="AB172" s="889"/>
      <c r="AC172" s="185"/>
      <c r="AD172" s="889"/>
      <c r="AE172" s="185"/>
      <c r="AF172" s="889"/>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2"/>
      <c r="J173" s="90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8"/>
      <c r="B175" s="860" t="str">
        <f>VLOOKUP($D$9,'PROYECTOS REGISTRADOS'!$A$2:$D$82,4,0)</f>
        <v>Apoyo en la reducción de lesiones personales Tocancipá, Cundinamarca, Centro Oriente</v>
      </c>
      <c r="C175" s="863" t="str">
        <f>VLOOKUP($D$9,'PROYECTOS REGISTRADOS'!$A$2:$D$82,3,0)</f>
        <v>2016-25817-00021</v>
      </c>
      <c r="D175" s="866"/>
      <c r="E175" s="869" t="str">
        <f>IF(D175=0,"0-0",(VLOOKUP(D175,'CONSOLIDADO PLAN DESARROLLO'!$EL$9:$ET$304,2,0)))</f>
        <v>0-0</v>
      </c>
      <c r="F175" s="872" t="str">
        <f>IF(D175=0,"0-0",(VLOOKUP(D175,'CONSOLIDADO PLAN DESARROLLO'!$EL$9:$ET$304,3,0)))</f>
        <v>0-0</v>
      </c>
      <c r="G175" s="875" t="str">
        <f>IF(D175=0,"0-0",(VLOOKUP(D175,'CONSOLIDADO PLAN DESARROLLO'!$EL$9:$ET$304,4,0)))</f>
        <v>0-0</v>
      </c>
      <c r="H175" s="878" t="str">
        <f>IF(D175=0,"0-0",(VLOOKUP(D175,'CONSOLIDADO PLAN DESARROLLO'!$EL$9:$ET$304,5,0)))</f>
        <v>0-0</v>
      </c>
      <c r="I175" s="881" t="str">
        <f>IF(D175=0,"0-0",(VLOOKUP(D175,'CONSOLIDADO PLAN DESARROLLO'!$EL$9:$ET$304,$R$3,0)))</f>
        <v>0-0</v>
      </c>
      <c r="J175" s="882"/>
      <c r="K175" s="893"/>
      <c r="L175" s="896"/>
      <c r="M175" s="175"/>
      <c r="N175" s="176"/>
      <c r="O175" s="177"/>
      <c r="P175" s="46"/>
      <c r="Q175" s="47"/>
      <c r="R175" s="899"/>
      <c r="S175" s="48"/>
      <c r="T175" s="887"/>
      <c r="U175" s="49"/>
      <c r="V175" s="887"/>
      <c r="W175" s="49"/>
      <c r="X175" s="887"/>
      <c r="Y175" s="49"/>
      <c r="Z175" s="887"/>
      <c r="AA175" s="49"/>
      <c r="AB175" s="887"/>
      <c r="AC175" s="49"/>
      <c r="AD175" s="887"/>
      <c r="AE175" s="49"/>
      <c r="AF175" s="887"/>
      <c r="AG175" s="50"/>
      <c r="AH175" s="890">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8"/>
      <c r="B176" s="860"/>
      <c r="C176" s="863"/>
      <c r="D176" s="866"/>
      <c r="E176" s="870"/>
      <c r="F176" s="872"/>
      <c r="G176" s="875"/>
      <c r="H176" s="878"/>
      <c r="I176" s="883"/>
      <c r="J176" s="884"/>
      <c r="K176" s="893"/>
      <c r="L176" s="897"/>
      <c r="M176" s="175"/>
      <c r="N176" s="176"/>
      <c r="O176" s="177"/>
      <c r="P176" s="46"/>
      <c r="Q176" s="47"/>
      <c r="R176" s="900"/>
      <c r="S176" s="48"/>
      <c r="T176" s="888"/>
      <c r="U176" s="49"/>
      <c r="V176" s="888"/>
      <c r="W176" s="49"/>
      <c r="X176" s="888"/>
      <c r="Y176" s="49"/>
      <c r="Z176" s="888"/>
      <c r="AA176" s="49"/>
      <c r="AB176" s="888"/>
      <c r="AC176" s="49"/>
      <c r="AD176" s="888"/>
      <c r="AE176" s="49"/>
      <c r="AF176" s="888"/>
      <c r="AG176" s="50"/>
      <c r="AH176" s="891"/>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8"/>
      <c r="B177" s="860"/>
      <c r="C177" s="863"/>
      <c r="D177" s="866"/>
      <c r="E177" s="870"/>
      <c r="F177" s="872"/>
      <c r="G177" s="875"/>
      <c r="H177" s="878"/>
      <c r="I177" s="883"/>
      <c r="J177" s="884"/>
      <c r="K177" s="893"/>
      <c r="L177" s="897"/>
      <c r="M177" s="175"/>
      <c r="N177" s="176"/>
      <c r="O177" s="177"/>
      <c r="P177" s="46"/>
      <c r="Q177" s="47"/>
      <c r="R177" s="900"/>
      <c r="S177" s="48"/>
      <c r="T177" s="888"/>
      <c r="U177" s="49"/>
      <c r="V177" s="888"/>
      <c r="W177" s="49"/>
      <c r="X177" s="888"/>
      <c r="Y177" s="49"/>
      <c r="Z177" s="888"/>
      <c r="AA177" s="49"/>
      <c r="AB177" s="888"/>
      <c r="AC177" s="49"/>
      <c r="AD177" s="888"/>
      <c r="AE177" s="49"/>
      <c r="AF177" s="888"/>
      <c r="AG177" s="50"/>
      <c r="AH177" s="891"/>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8"/>
      <c r="B178" s="860"/>
      <c r="C178" s="863"/>
      <c r="D178" s="866"/>
      <c r="E178" s="870"/>
      <c r="F178" s="872"/>
      <c r="G178" s="875"/>
      <c r="H178" s="878"/>
      <c r="I178" s="883"/>
      <c r="J178" s="884"/>
      <c r="K178" s="893"/>
      <c r="L178" s="897"/>
      <c r="M178" s="175"/>
      <c r="N178" s="176"/>
      <c r="O178" s="177"/>
      <c r="P178" s="46"/>
      <c r="Q178" s="47"/>
      <c r="R178" s="900"/>
      <c r="S178" s="48"/>
      <c r="T178" s="888"/>
      <c r="U178" s="49"/>
      <c r="V178" s="888"/>
      <c r="W178" s="49"/>
      <c r="X178" s="888"/>
      <c r="Y178" s="49"/>
      <c r="Z178" s="888"/>
      <c r="AA178" s="49"/>
      <c r="AB178" s="888"/>
      <c r="AC178" s="49"/>
      <c r="AD178" s="888"/>
      <c r="AE178" s="49"/>
      <c r="AF178" s="888"/>
      <c r="AG178" s="50"/>
      <c r="AH178" s="891"/>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8"/>
      <c r="B179" s="860"/>
      <c r="C179" s="863"/>
      <c r="D179" s="866"/>
      <c r="E179" s="870"/>
      <c r="F179" s="872"/>
      <c r="G179" s="875"/>
      <c r="H179" s="878"/>
      <c r="I179" s="883"/>
      <c r="J179" s="884"/>
      <c r="K179" s="893"/>
      <c r="L179" s="897"/>
      <c r="M179" s="175"/>
      <c r="N179" s="176"/>
      <c r="O179" s="177"/>
      <c r="P179" s="46"/>
      <c r="Q179" s="47"/>
      <c r="R179" s="900"/>
      <c r="S179" s="48"/>
      <c r="T179" s="888"/>
      <c r="U179" s="49"/>
      <c r="V179" s="888"/>
      <c r="W179" s="49"/>
      <c r="X179" s="888"/>
      <c r="Y179" s="49"/>
      <c r="Z179" s="888"/>
      <c r="AA179" s="49"/>
      <c r="AB179" s="888"/>
      <c r="AC179" s="49"/>
      <c r="AD179" s="888"/>
      <c r="AE179" s="49"/>
      <c r="AF179" s="888"/>
      <c r="AG179" s="50"/>
      <c r="AH179" s="891"/>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8"/>
      <c r="B180" s="861"/>
      <c r="C180" s="864"/>
      <c r="D180" s="867"/>
      <c r="E180" s="870"/>
      <c r="F180" s="873"/>
      <c r="G180" s="876"/>
      <c r="H180" s="879"/>
      <c r="I180" s="883"/>
      <c r="J180" s="884"/>
      <c r="K180" s="894"/>
      <c r="L180" s="897"/>
      <c r="M180" s="178"/>
      <c r="N180" s="179"/>
      <c r="O180" s="180"/>
      <c r="P180" s="107"/>
      <c r="Q180" s="108"/>
      <c r="R180" s="900"/>
      <c r="S180" s="109"/>
      <c r="T180" s="888"/>
      <c r="U180" s="110"/>
      <c r="V180" s="888"/>
      <c r="W180" s="110"/>
      <c r="X180" s="888"/>
      <c r="Y180" s="110"/>
      <c r="Z180" s="888"/>
      <c r="AA180" s="110"/>
      <c r="AB180" s="888"/>
      <c r="AC180" s="110"/>
      <c r="AD180" s="888"/>
      <c r="AE180" s="110"/>
      <c r="AF180" s="888"/>
      <c r="AG180" s="111"/>
      <c r="AH180" s="892"/>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9"/>
      <c r="B181" s="862"/>
      <c r="C181" s="865"/>
      <c r="D181" s="868"/>
      <c r="E181" s="871"/>
      <c r="F181" s="874"/>
      <c r="G181" s="877"/>
      <c r="H181" s="880"/>
      <c r="I181" s="885"/>
      <c r="J181" s="886"/>
      <c r="K181" s="895"/>
      <c r="L181" s="898"/>
      <c r="M181" s="181"/>
      <c r="N181" s="182"/>
      <c r="O181" s="183"/>
      <c r="P181" s="118"/>
      <c r="Q181" s="118"/>
      <c r="R181" s="901"/>
      <c r="S181" s="184"/>
      <c r="T181" s="889"/>
      <c r="U181" s="185"/>
      <c r="V181" s="889"/>
      <c r="W181" s="185"/>
      <c r="X181" s="889"/>
      <c r="Y181" s="185"/>
      <c r="Z181" s="889"/>
      <c r="AA181" s="185"/>
      <c r="AB181" s="889"/>
      <c r="AC181" s="185"/>
      <c r="AD181" s="889"/>
      <c r="AE181" s="185"/>
      <c r="AF181" s="889"/>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2"/>
      <c r="J182" s="90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8"/>
      <c r="B184" s="860" t="str">
        <f>VLOOKUP($D$9,'PROYECTOS REGISTRADOS'!$A$2:$D$82,4,0)</f>
        <v>Apoyo en la reducción de lesiones personales Tocancipá, Cundinamarca, Centro Oriente</v>
      </c>
      <c r="C184" s="863" t="str">
        <f>VLOOKUP($D$9,'PROYECTOS REGISTRADOS'!$A$2:$D$82,3,0)</f>
        <v>2016-25817-00021</v>
      </c>
      <c r="D184" s="866"/>
      <c r="E184" s="869" t="str">
        <f>IF(D184=0,"0-0",(VLOOKUP(D184,'CONSOLIDADO PLAN DESARROLLO'!$EL$9:$ET$304,2,0)))</f>
        <v>0-0</v>
      </c>
      <c r="F184" s="872" t="str">
        <f>IF(D184=0,"0-0",(VLOOKUP(D184,'CONSOLIDADO PLAN DESARROLLO'!$EL$9:$ET$304,3,0)))</f>
        <v>0-0</v>
      </c>
      <c r="G184" s="875" t="str">
        <f>IF(D184=0,"0-0",(VLOOKUP(D184,'CONSOLIDADO PLAN DESARROLLO'!$EL$9:$ET$304,4,0)))</f>
        <v>0-0</v>
      </c>
      <c r="H184" s="878" t="str">
        <f>IF(D184=0,"0-0",(VLOOKUP(D184,'CONSOLIDADO PLAN DESARROLLO'!$EL$9:$ET$304,5,0)))</f>
        <v>0-0</v>
      </c>
      <c r="I184" s="881" t="str">
        <f>IF(D184=0,"0-0",(VLOOKUP(D184,'CONSOLIDADO PLAN DESARROLLO'!$EL$9:$ET$304,$R$3,0)))</f>
        <v>0-0</v>
      </c>
      <c r="J184" s="882"/>
      <c r="K184" s="893"/>
      <c r="L184" s="896"/>
      <c r="M184" s="175"/>
      <c r="N184" s="176"/>
      <c r="O184" s="177"/>
      <c r="P184" s="46"/>
      <c r="Q184" s="47"/>
      <c r="R184" s="899"/>
      <c r="S184" s="48"/>
      <c r="T184" s="887"/>
      <c r="U184" s="49"/>
      <c r="V184" s="887"/>
      <c r="W184" s="49"/>
      <c r="X184" s="887"/>
      <c r="Y184" s="49"/>
      <c r="Z184" s="887"/>
      <c r="AA184" s="49"/>
      <c r="AB184" s="887"/>
      <c r="AC184" s="49"/>
      <c r="AD184" s="887"/>
      <c r="AE184" s="49"/>
      <c r="AF184" s="887"/>
      <c r="AG184" s="50"/>
      <c r="AH184" s="890">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8"/>
      <c r="B185" s="860"/>
      <c r="C185" s="863"/>
      <c r="D185" s="866"/>
      <c r="E185" s="870"/>
      <c r="F185" s="872"/>
      <c r="G185" s="875"/>
      <c r="H185" s="878"/>
      <c r="I185" s="883"/>
      <c r="J185" s="884"/>
      <c r="K185" s="893"/>
      <c r="L185" s="897"/>
      <c r="M185" s="175"/>
      <c r="N185" s="176"/>
      <c r="O185" s="177"/>
      <c r="P185" s="46"/>
      <c r="Q185" s="47"/>
      <c r="R185" s="900"/>
      <c r="S185" s="48"/>
      <c r="T185" s="888"/>
      <c r="U185" s="49"/>
      <c r="V185" s="888"/>
      <c r="W185" s="49"/>
      <c r="X185" s="888"/>
      <c r="Y185" s="49"/>
      <c r="Z185" s="888"/>
      <c r="AA185" s="49"/>
      <c r="AB185" s="888"/>
      <c r="AC185" s="49"/>
      <c r="AD185" s="888"/>
      <c r="AE185" s="49"/>
      <c r="AF185" s="888"/>
      <c r="AG185" s="50"/>
      <c r="AH185" s="891"/>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8"/>
      <c r="B186" s="860"/>
      <c r="C186" s="863"/>
      <c r="D186" s="866"/>
      <c r="E186" s="870"/>
      <c r="F186" s="872"/>
      <c r="G186" s="875"/>
      <c r="H186" s="878"/>
      <c r="I186" s="883"/>
      <c r="J186" s="884"/>
      <c r="K186" s="893"/>
      <c r="L186" s="897"/>
      <c r="M186" s="175"/>
      <c r="N186" s="176"/>
      <c r="O186" s="177"/>
      <c r="P186" s="46"/>
      <c r="Q186" s="47"/>
      <c r="R186" s="900"/>
      <c r="S186" s="48"/>
      <c r="T186" s="888"/>
      <c r="U186" s="49"/>
      <c r="V186" s="888"/>
      <c r="W186" s="49"/>
      <c r="X186" s="888"/>
      <c r="Y186" s="49"/>
      <c r="Z186" s="888"/>
      <c r="AA186" s="49"/>
      <c r="AB186" s="888"/>
      <c r="AC186" s="49"/>
      <c r="AD186" s="888"/>
      <c r="AE186" s="49"/>
      <c r="AF186" s="888"/>
      <c r="AG186" s="50"/>
      <c r="AH186" s="891"/>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8"/>
      <c r="B187" s="860"/>
      <c r="C187" s="863"/>
      <c r="D187" s="866"/>
      <c r="E187" s="870"/>
      <c r="F187" s="872"/>
      <c r="G187" s="875"/>
      <c r="H187" s="878"/>
      <c r="I187" s="883"/>
      <c r="J187" s="884"/>
      <c r="K187" s="893"/>
      <c r="L187" s="897"/>
      <c r="M187" s="175"/>
      <c r="N187" s="176"/>
      <c r="O187" s="177"/>
      <c r="P187" s="46"/>
      <c r="Q187" s="47"/>
      <c r="R187" s="900"/>
      <c r="S187" s="48"/>
      <c r="T187" s="888"/>
      <c r="U187" s="49"/>
      <c r="V187" s="888"/>
      <c r="W187" s="49"/>
      <c r="X187" s="888"/>
      <c r="Y187" s="49"/>
      <c r="Z187" s="888"/>
      <c r="AA187" s="49"/>
      <c r="AB187" s="888"/>
      <c r="AC187" s="49"/>
      <c r="AD187" s="888"/>
      <c r="AE187" s="49"/>
      <c r="AF187" s="888"/>
      <c r="AG187" s="50"/>
      <c r="AH187" s="891"/>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8"/>
      <c r="B188" s="860"/>
      <c r="C188" s="863"/>
      <c r="D188" s="866"/>
      <c r="E188" s="870"/>
      <c r="F188" s="872"/>
      <c r="G188" s="875"/>
      <c r="H188" s="878"/>
      <c r="I188" s="883"/>
      <c r="J188" s="884"/>
      <c r="K188" s="893"/>
      <c r="L188" s="897"/>
      <c r="M188" s="175"/>
      <c r="N188" s="176"/>
      <c r="O188" s="177"/>
      <c r="P188" s="46"/>
      <c r="Q188" s="47"/>
      <c r="R188" s="900"/>
      <c r="S188" s="48"/>
      <c r="T188" s="888"/>
      <c r="U188" s="49"/>
      <c r="V188" s="888"/>
      <c r="W188" s="49"/>
      <c r="X188" s="888"/>
      <c r="Y188" s="49"/>
      <c r="Z188" s="888"/>
      <c r="AA188" s="49"/>
      <c r="AB188" s="888"/>
      <c r="AC188" s="49"/>
      <c r="AD188" s="888"/>
      <c r="AE188" s="49"/>
      <c r="AF188" s="888"/>
      <c r="AG188" s="50"/>
      <c r="AH188" s="891"/>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8"/>
      <c r="B189" s="861"/>
      <c r="C189" s="864"/>
      <c r="D189" s="867"/>
      <c r="E189" s="870"/>
      <c r="F189" s="873"/>
      <c r="G189" s="876"/>
      <c r="H189" s="879"/>
      <c r="I189" s="883"/>
      <c r="J189" s="884"/>
      <c r="K189" s="894"/>
      <c r="L189" s="897"/>
      <c r="M189" s="178"/>
      <c r="N189" s="179"/>
      <c r="O189" s="180"/>
      <c r="P189" s="107"/>
      <c r="Q189" s="108"/>
      <c r="R189" s="900"/>
      <c r="S189" s="109"/>
      <c r="T189" s="888"/>
      <c r="U189" s="110"/>
      <c r="V189" s="888"/>
      <c r="W189" s="110"/>
      <c r="X189" s="888"/>
      <c r="Y189" s="110"/>
      <c r="Z189" s="888"/>
      <c r="AA189" s="110"/>
      <c r="AB189" s="888"/>
      <c r="AC189" s="110"/>
      <c r="AD189" s="888"/>
      <c r="AE189" s="110"/>
      <c r="AF189" s="888"/>
      <c r="AG189" s="111"/>
      <c r="AH189" s="892"/>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9"/>
      <c r="B190" s="862"/>
      <c r="C190" s="865"/>
      <c r="D190" s="868"/>
      <c r="E190" s="871"/>
      <c r="F190" s="874"/>
      <c r="G190" s="877"/>
      <c r="H190" s="880"/>
      <c r="I190" s="885"/>
      <c r="J190" s="886"/>
      <c r="K190" s="895"/>
      <c r="L190" s="898"/>
      <c r="M190" s="181"/>
      <c r="N190" s="182"/>
      <c r="O190" s="183"/>
      <c r="P190" s="118"/>
      <c r="Q190" s="118"/>
      <c r="R190" s="901"/>
      <c r="S190" s="184"/>
      <c r="T190" s="889"/>
      <c r="U190" s="185"/>
      <c r="V190" s="889"/>
      <c r="W190" s="185"/>
      <c r="X190" s="889"/>
      <c r="Y190" s="185"/>
      <c r="Z190" s="889"/>
      <c r="AA190" s="185"/>
      <c r="AB190" s="889"/>
      <c r="AC190" s="185"/>
      <c r="AD190" s="889"/>
      <c r="AE190" s="185"/>
      <c r="AF190" s="889"/>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2"/>
      <c r="J191" s="90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8"/>
      <c r="B193" s="860" t="str">
        <f>VLOOKUP($D$9,'PROYECTOS REGISTRADOS'!$A$2:$D$82,4,0)</f>
        <v>Apoyo en la reducción de lesiones personales Tocancipá, Cundinamarca, Centro Oriente</v>
      </c>
      <c r="C193" s="863" t="str">
        <f>VLOOKUP($D$9,'PROYECTOS REGISTRADOS'!$A$2:$D$82,3,0)</f>
        <v>2016-25817-00021</v>
      </c>
      <c r="D193" s="866"/>
      <c r="E193" s="869" t="str">
        <f>IF(D193=0,"0-0",(VLOOKUP(D193,'CONSOLIDADO PLAN DESARROLLO'!$EL$9:$ET$304,2,0)))</f>
        <v>0-0</v>
      </c>
      <c r="F193" s="872" t="str">
        <f>IF(D193=0,"0-0",(VLOOKUP(D193,'CONSOLIDADO PLAN DESARROLLO'!$EL$9:$ET$304,3,0)))</f>
        <v>0-0</v>
      </c>
      <c r="G193" s="875" t="str">
        <f>IF(D193=0,"0-0",(VLOOKUP(D193,'CONSOLIDADO PLAN DESARROLLO'!$EL$9:$ET$304,4,0)))</f>
        <v>0-0</v>
      </c>
      <c r="H193" s="878" t="str">
        <f>IF(D193=0,"0-0",(VLOOKUP(D193,'CONSOLIDADO PLAN DESARROLLO'!$EL$9:$ET$304,5,0)))</f>
        <v>0-0</v>
      </c>
      <c r="I193" s="881" t="str">
        <f>IF(D193=0,"0-0",(VLOOKUP(D193,'CONSOLIDADO PLAN DESARROLLO'!$EL$9:$ET$304,$R$3,0)))</f>
        <v>0-0</v>
      </c>
      <c r="J193" s="882"/>
      <c r="K193" s="893"/>
      <c r="L193" s="896"/>
      <c r="M193" s="175"/>
      <c r="N193" s="176"/>
      <c r="O193" s="177"/>
      <c r="P193" s="46"/>
      <c r="Q193" s="47"/>
      <c r="R193" s="899"/>
      <c r="S193" s="48"/>
      <c r="T193" s="887"/>
      <c r="U193" s="49"/>
      <c r="V193" s="887"/>
      <c r="W193" s="49"/>
      <c r="X193" s="887"/>
      <c r="Y193" s="49"/>
      <c r="Z193" s="887"/>
      <c r="AA193" s="49"/>
      <c r="AB193" s="887"/>
      <c r="AC193" s="49"/>
      <c r="AD193" s="887"/>
      <c r="AE193" s="49"/>
      <c r="AF193" s="887"/>
      <c r="AG193" s="50"/>
      <c r="AH193" s="890">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8"/>
      <c r="B194" s="860"/>
      <c r="C194" s="863"/>
      <c r="D194" s="866"/>
      <c r="E194" s="870"/>
      <c r="F194" s="872"/>
      <c r="G194" s="875"/>
      <c r="H194" s="878"/>
      <c r="I194" s="883"/>
      <c r="J194" s="884"/>
      <c r="K194" s="893"/>
      <c r="L194" s="897"/>
      <c r="M194" s="175"/>
      <c r="N194" s="176"/>
      <c r="O194" s="177"/>
      <c r="P194" s="46"/>
      <c r="Q194" s="47"/>
      <c r="R194" s="900"/>
      <c r="S194" s="48"/>
      <c r="T194" s="888"/>
      <c r="U194" s="49"/>
      <c r="V194" s="888"/>
      <c r="W194" s="49"/>
      <c r="X194" s="888"/>
      <c r="Y194" s="49"/>
      <c r="Z194" s="888"/>
      <c r="AA194" s="49"/>
      <c r="AB194" s="888"/>
      <c r="AC194" s="49"/>
      <c r="AD194" s="888"/>
      <c r="AE194" s="49"/>
      <c r="AF194" s="888"/>
      <c r="AG194" s="50"/>
      <c r="AH194" s="891"/>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8"/>
      <c r="B195" s="860"/>
      <c r="C195" s="863"/>
      <c r="D195" s="866"/>
      <c r="E195" s="870"/>
      <c r="F195" s="872"/>
      <c r="G195" s="875"/>
      <c r="H195" s="878"/>
      <c r="I195" s="883"/>
      <c r="J195" s="884"/>
      <c r="K195" s="893"/>
      <c r="L195" s="897"/>
      <c r="M195" s="175"/>
      <c r="N195" s="176"/>
      <c r="O195" s="177"/>
      <c r="P195" s="46"/>
      <c r="Q195" s="47"/>
      <c r="R195" s="900"/>
      <c r="S195" s="48"/>
      <c r="T195" s="888"/>
      <c r="U195" s="49"/>
      <c r="V195" s="888"/>
      <c r="W195" s="49"/>
      <c r="X195" s="888"/>
      <c r="Y195" s="49"/>
      <c r="Z195" s="888"/>
      <c r="AA195" s="49"/>
      <c r="AB195" s="888"/>
      <c r="AC195" s="49"/>
      <c r="AD195" s="888"/>
      <c r="AE195" s="49"/>
      <c r="AF195" s="888"/>
      <c r="AG195" s="50"/>
      <c r="AH195" s="891"/>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8"/>
      <c r="B196" s="860"/>
      <c r="C196" s="863"/>
      <c r="D196" s="866"/>
      <c r="E196" s="870"/>
      <c r="F196" s="872"/>
      <c r="G196" s="875"/>
      <c r="H196" s="878"/>
      <c r="I196" s="883"/>
      <c r="J196" s="884"/>
      <c r="K196" s="893"/>
      <c r="L196" s="897"/>
      <c r="M196" s="175"/>
      <c r="N196" s="176"/>
      <c r="O196" s="177"/>
      <c r="P196" s="46"/>
      <c r="Q196" s="47"/>
      <c r="R196" s="900"/>
      <c r="S196" s="48"/>
      <c r="T196" s="888"/>
      <c r="U196" s="49"/>
      <c r="V196" s="888"/>
      <c r="W196" s="49"/>
      <c r="X196" s="888"/>
      <c r="Y196" s="49"/>
      <c r="Z196" s="888"/>
      <c r="AA196" s="49"/>
      <c r="AB196" s="888"/>
      <c r="AC196" s="49"/>
      <c r="AD196" s="888"/>
      <c r="AE196" s="49"/>
      <c r="AF196" s="888"/>
      <c r="AG196" s="50"/>
      <c r="AH196" s="891"/>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8"/>
      <c r="B197" s="860"/>
      <c r="C197" s="863"/>
      <c r="D197" s="866"/>
      <c r="E197" s="870"/>
      <c r="F197" s="872"/>
      <c r="G197" s="875"/>
      <c r="H197" s="878"/>
      <c r="I197" s="883"/>
      <c r="J197" s="884"/>
      <c r="K197" s="893"/>
      <c r="L197" s="897"/>
      <c r="M197" s="175"/>
      <c r="N197" s="176"/>
      <c r="O197" s="177"/>
      <c r="P197" s="46"/>
      <c r="Q197" s="47"/>
      <c r="R197" s="900"/>
      <c r="S197" s="48"/>
      <c r="T197" s="888"/>
      <c r="U197" s="49"/>
      <c r="V197" s="888"/>
      <c r="W197" s="49"/>
      <c r="X197" s="888"/>
      <c r="Y197" s="49"/>
      <c r="Z197" s="888"/>
      <c r="AA197" s="49"/>
      <c r="AB197" s="888"/>
      <c r="AC197" s="49"/>
      <c r="AD197" s="888"/>
      <c r="AE197" s="49"/>
      <c r="AF197" s="888"/>
      <c r="AG197" s="50"/>
      <c r="AH197" s="891"/>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8"/>
      <c r="B198" s="861"/>
      <c r="C198" s="864"/>
      <c r="D198" s="867"/>
      <c r="E198" s="870"/>
      <c r="F198" s="873"/>
      <c r="G198" s="876"/>
      <c r="H198" s="879"/>
      <c r="I198" s="883"/>
      <c r="J198" s="884"/>
      <c r="K198" s="894"/>
      <c r="L198" s="897"/>
      <c r="M198" s="178"/>
      <c r="N198" s="179"/>
      <c r="O198" s="180"/>
      <c r="P198" s="107"/>
      <c r="Q198" s="108"/>
      <c r="R198" s="900"/>
      <c r="S198" s="109"/>
      <c r="T198" s="888"/>
      <c r="U198" s="110"/>
      <c r="V198" s="888"/>
      <c r="W198" s="110"/>
      <c r="X198" s="888"/>
      <c r="Y198" s="110"/>
      <c r="Z198" s="888"/>
      <c r="AA198" s="110"/>
      <c r="AB198" s="888"/>
      <c r="AC198" s="110"/>
      <c r="AD198" s="888"/>
      <c r="AE198" s="110"/>
      <c r="AF198" s="888"/>
      <c r="AG198" s="111"/>
      <c r="AH198" s="892"/>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9"/>
      <c r="B199" s="862"/>
      <c r="C199" s="865"/>
      <c r="D199" s="868"/>
      <c r="E199" s="871"/>
      <c r="F199" s="874"/>
      <c r="G199" s="877"/>
      <c r="H199" s="880"/>
      <c r="I199" s="885"/>
      <c r="J199" s="886"/>
      <c r="K199" s="895"/>
      <c r="L199" s="898"/>
      <c r="M199" s="181"/>
      <c r="N199" s="182"/>
      <c r="O199" s="183"/>
      <c r="P199" s="118"/>
      <c r="Q199" s="118"/>
      <c r="R199" s="901"/>
      <c r="S199" s="184"/>
      <c r="T199" s="889"/>
      <c r="U199" s="185"/>
      <c r="V199" s="889"/>
      <c r="W199" s="185"/>
      <c r="X199" s="889"/>
      <c r="Y199" s="185"/>
      <c r="Z199" s="889"/>
      <c r="AA199" s="185"/>
      <c r="AB199" s="889"/>
      <c r="AC199" s="185"/>
      <c r="AD199" s="889"/>
      <c r="AE199" s="185"/>
      <c r="AF199" s="889"/>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2"/>
      <c r="J200" s="90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9"/>
      <c r="C202" s="911" t="s">
        <v>1669</v>
      </c>
      <c r="D202" s="912"/>
      <c r="E202" s="912"/>
      <c r="F202" s="912"/>
      <c r="G202" s="912"/>
      <c r="H202" s="912"/>
      <c r="I202" s="912"/>
      <c r="J202" s="912"/>
    </row>
    <row r="203" spans="1:53" x14ac:dyDescent="0.2">
      <c r="B203" s="910"/>
      <c r="C203" s="911"/>
      <c r="D203" s="912"/>
      <c r="E203" s="912"/>
      <c r="F203" s="912"/>
      <c r="G203" s="912"/>
      <c r="H203" s="912"/>
      <c r="I203" s="912"/>
      <c r="J203" s="912"/>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KWrjZ/an//IwF4Q9fCcZ8ujA/9Ct/rov9/QjeWMCRRAcLGo08c0J42GDUnoocDpYDbqxlWx0NPhlf152ymYT+A==" saltValue="E6fefuW4fRbaEEsQqyzigQ=="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0" t="s">
        <v>0</v>
      </c>
      <c r="C1" s="1010"/>
      <c r="D1" s="1010"/>
      <c r="E1" s="1010"/>
      <c r="F1" s="1010"/>
      <c r="G1" s="1010"/>
      <c r="H1" s="1010"/>
      <c r="I1" s="1010"/>
      <c r="J1" s="1010"/>
      <c r="K1" s="1010"/>
      <c r="L1" s="1010"/>
      <c r="M1" s="1010"/>
      <c r="N1" s="1010"/>
      <c r="O1" s="1010"/>
      <c r="P1" s="1010"/>
      <c r="Q1" s="1010"/>
      <c r="R1" s="1010"/>
      <c r="S1" s="1010"/>
      <c r="T1" s="1010"/>
      <c r="U1" s="101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1" t="s">
        <v>3</v>
      </c>
      <c r="B4" s="1011"/>
      <c r="C4" s="1011"/>
      <c r="D4" s="1011"/>
      <c r="E4" s="1011"/>
      <c r="F4" s="1011"/>
      <c r="G4" s="1011"/>
      <c r="H4" s="1011"/>
      <c r="I4" s="1011"/>
      <c r="J4" s="1011"/>
      <c r="K4" s="1011"/>
      <c r="L4" s="1011"/>
      <c r="M4" s="1011"/>
      <c r="N4" s="1011"/>
      <c r="O4" s="1011"/>
      <c r="P4" s="1011"/>
      <c r="Q4" s="1011"/>
      <c r="R4" s="1011"/>
      <c r="S4" s="1011"/>
      <c r="T4" s="1011"/>
      <c r="U4" s="1011"/>
      <c r="V4" s="1011"/>
      <c r="W4" s="1011"/>
      <c r="X4" s="1011"/>
      <c r="Y4" s="1011"/>
      <c r="Z4" s="1011"/>
      <c r="AA4" s="1011"/>
      <c r="AB4" s="1011"/>
      <c r="AC4" s="1011"/>
      <c r="AD4" s="1011"/>
      <c r="AE4" s="1011"/>
      <c r="AF4" s="1011"/>
      <c r="AG4" s="1011"/>
      <c r="AH4" s="1011"/>
      <c r="AI4" s="1011"/>
      <c r="AJ4" s="1011"/>
      <c r="AK4" s="1011"/>
      <c r="AL4" s="1011"/>
      <c r="AM4" s="1011"/>
      <c r="AN4" s="1011"/>
      <c r="AO4" s="1011"/>
      <c r="AP4" s="1011"/>
      <c r="AQ4" s="1011"/>
      <c r="AR4" s="1011"/>
      <c r="AS4" s="1011"/>
      <c r="AT4" s="1011"/>
      <c r="AU4" s="1011"/>
      <c r="AV4" s="1011"/>
      <c r="AW4" s="1011"/>
      <c r="AX4" s="1011"/>
      <c r="AY4" s="1011"/>
      <c r="AZ4" s="1011"/>
      <c r="BA4" s="1011"/>
      <c r="BB4" s="1011"/>
      <c r="BC4" s="1011"/>
      <c r="BD4" s="1011"/>
    </row>
    <row r="5" spans="1:150" s="206" customFormat="1" ht="72.75" customHeight="1" thickBot="1" x14ac:dyDescent="0.3">
      <c r="A5" s="1011" t="s">
        <v>4</v>
      </c>
      <c r="B5" s="1011"/>
      <c r="C5" s="1011"/>
      <c r="D5" s="1011"/>
      <c r="E5" s="1011"/>
      <c r="F5" s="1011"/>
      <c r="G5" s="1011"/>
      <c r="H5" s="1011"/>
      <c r="I5" s="1011"/>
      <c r="J5" s="1011"/>
      <c r="K5" s="1011"/>
      <c r="L5" s="1011"/>
      <c r="M5" s="1011"/>
      <c r="N5" s="1011"/>
      <c r="O5" s="1011"/>
      <c r="P5" s="1011"/>
      <c r="Q5" s="1011"/>
      <c r="R5" s="1011"/>
      <c r="S5" s="1011"/>
      <c r="T5" s="1011"/>
      <c r="U5" s="1011"/>
      <c r="V5" s="1011"/>
      <c r="W5" s="1011"/>
      <c r="X5" s="1011"/>
      <c r="Y5" s="1011"/>
      <c r="Z5" s="1011"/>
      <c r="AA5" s="1011"/>
      <c r="AB5" s="1011"/>
      <c r="AC5" s="1011"/>
      <c r="AD5" s="1011"/>
      <c r="AE5" s="1011"/>
      <c r="AF5" s="1011"/>
      <c r="AG5" s="1011"/>
      <c r="AH5" s="1011"/>
      <c r="AI5" s="1011"/>
      <c r="AJ5" s="1011"/>
      <c r="AK5" s="1011"/>
      <c r="AL5" s="1011"/>
      <c r="AM5" s="1011"/>
      <c r="AN5" s="1011"/>
      <c r="AO5" s="1011"/>
      <c r="AP5" s="1011"/>
      <c r="AQ5" s="1011"/>
      <c r="AR5" s="1011"/>
      <c r="AS5" s="1011"/>
      <c r="AT5" s="1011"/>
      <c r="AU5" s="1011"/>
      <c r="AV5" s="1011"/>
      <c r="AW5" s="1011"/>
      <c r="AX5" s="1011"/>
      <c r="AY5" s="1011"/>
      <c r="AZ5" s="1011"/>
      <c r="BA5" s="1011"/>
      <c r="BB5" s="1011"/>
      <c r="BC5" s="1011"/>
      <c r="BD5" s="1011"/>
    </row>
    <row r="6" spans="1:150" s="206" customFormat="1" ht="27" customHeight="1" thickBot="1" x14ac:dyDescent="0.3">
      <c r="A6" s="1004" t="s">
        <v>5</v>
      </c>
      <c r="B6" s="1012" t="s">
        <v>6</v>
      </c>
      <c r="C6" s="1012" t="s">
        <v>7</v>
      </c>
      <c r="D6" s="1004" t="s">
        <v>8</v>
      </c>
      <c r="E6" s="1004" t="s">
        <v>9</v>
      </c>
      <c r="F6" s="1004" t="s">
        <v>10</v>
      </c>
      <c r="G6" s="1001" t="s">
        <v>11</v>
      </c>
      <c r="H6" s="1001" t="s">
        <v>12</v>
      </c>
      <c r="I6" s="1018" t="s">
        <v>13</v>
      </c>
      <c r="J6" s="1001" t="s">
        <v>14</v>
      </c>
      <c r="K6" s="1001" t="s">
        <v>15</v>
      </c>
      <c r="L6" s="1001" t="s">
        <v>16</v>
      </c>
      <c r="M6" s="1001" t="s">
        <v>17</v>
      </c>
      <c r="N6" s="995" t="s">
        <v>18</v>
      </c>
      <c r="O6" s="1001" t="s">
        <v>19</v>
      </c>
      <c r="P6" s="1004" t="s">
        <v>20</v>
      </c>
      <c r="Q6" s="1004" t="s">
        <v>21</v>
      </c>
      <c r="R6" s="1001" t="s">
        <v>22</v>
      </c>
      <c r="S6" s="1015" t="s">
        <v>23</v>
      </c>
      <c r="T6" s="995" t="s">
        <v>24</v>
      </c>
      <c r="U6" s="998" t="s">
        <v>25</v>
      </c>
      <c r="V6" s="1001" t="s">
        <v>26</v>
      </c>
      <c r="W6" s="1001" t="s">
        <v>27</v>
      </c>
      <c r="X6" s="987" t="s">
        <v>28</v>
      </c>
      <c r="Y6" s="1001" t="s">
        <v>29</v>
      </c>
      <c r="Z6" s="987" t="s">
        <v>30</v>
      </c>
      <c r="AA6" s="990" t="s">
        <v>31</v>
      </c>
      <c r="AB6" s="990"/>
      <c r="AC6" s="990"/>
      <c r="AD6" s="990"/>
      <c r="AE6" s="990"/>
      <c r="AF6" s="990"/>
      <c r="AG6" s="990"/>
      <c r="AH6" s="990"/>
      <c r="AI6" s="990"/>
      <c r="AJ6" s="990"/>
      <c r="AK6" s="990"/>
      <c r="AL6" s="990"/>
      <c r="AM6" s="990"/>
      <c r="AN6" s="990"/>
      <c r="AO6" s="990"/>
      <c r="AP6" s="990"/>
      <c r="AQ6" s="990"/>
      <c r="AR6" s="990"/>
      <c r="AS6" s="990"/>
      <c r="AT6" s="990"/>
      <c r="AU6" s="990"/>
      <c r="AV6" s="990"/>
      <c r="AW6" s="990"/>
      <c r="AX6" s="990"/>
      <c r="AY6" s="990"/>
      <c r="AZ6" s="990"/>
      <c r="BA6" s="990"/>
      <c r="BB6" s="991"/>
      <c r="BC6" s="992" t="s">
        <v>32</v>
      </c>
      <c r="BD6" s="100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5"/>
      <c r="B7" s="1013"/>
      <c r="C7" s="1013"/>
      <c r="D7" s="1013"/>
      <c r="E7" s="1005"/>
      <c r="F7" s="1005"/>
      <c r="G7" s="1002"/>
      <c r="H7" s="1002"/>
      <c r="I7" s="1019"/>
      <c r="J7" s="1002"/>
      <c r="K7" s="1002"/>
      <c r="L7" s="1002"/>
      <c r="M7" s="1002"/>
      <c r="N7" s="996"/>
      <c r="O7" s="1002"/>
      <c r="P7" s="1005"/>
      <c r="Q7" s="1005"/>
      <c r="R7" s="1002"/>
      <c r="S7" s="1016"/>
      <c r="T7" s="996"/>
      <c r="U7" s="999"/>
      <c r="V7" s="1002"/>
      <c r="W7" s="1002"/>
      <c r="X7" s="988"/>
      <c r="Y7" s="1002"/>
      <c r="Z7" s="988"/>
      <c r="AA7" s="1007">
        <v>2016</v>
      </c>
      <c r="AB7" s="1007"/>
      <c r="AC7" s="1007"/>
      <c r="AD7" s="1007"/>
      <c r="AE7" s="1007"/>
      <c r="AF7" s="1007"/>
      <c r="AG7" s="1008"/>
      <c r="AH7" s="1009">
        <v>2017</v>
      </c>
      <c r="AI7" s="1007"/>
      <c r="AJ7" s="1007"/>
      <c r="AK7" s="1007"/>
      <c r="AL7" s="1007"/>
      <c r="AM7" s="1007"/>
      <c r="AN7" s="1008"/>
      <c r="AO7" s="1009">
        <v>2018</v>
      </c>
      <c r="AP7" s="1007"/>
      <c r="AQ7" s="1007"/>
      <c r="AR7" s="1007"/>
      <c r="AS7" s="1007"/>
      <c r="AT7" s="1007"/>
      <c r="AU7" s="1008"/>
      <c r="AV7" s="1009">
        <v>2019</v>
      </c>
      <c r="AW7" s="1007"/>
      <c r="AX7" s="1007"/>
      <c r="AY7" s="1007"/>
      <c r="AZ7" s="1007"/>
      <c r="BA7" s="1007"/>
      <c r="BB7" s="1008"/>
      <c r="BC7" s="993"/>
      <c r="BD7" s="100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6"/>
      <c r="B8" s="1014"/>
      <c r="C8" s="1014"/>
      <c r="D8" s="1014"/>
      <c r="E8" s="1006"/>
      <c r="F8" s="1006"/>
      <c r="G8" s="1003"/>
      <c r="H8" s="1003"/>
      <c r="I8" s="1020"/>
      <c r="J8" s="1003"/>
      <c r="K8" s="1003"/>
      <c r="L8" s="1003"/>
      <c r="M8" s="1003"/>
      <c r="N8" s="997"/>
      <c r="O8" s="1003"/>
      <c r="P8" s="1006"/>
      <c r="Q8" s="1006"/>
      <c r="R8" s="1003"/>
      <c r="S8" s="1017"/>
      <c r="T8" s="997"/>
      <c r="U8" s="1000"/>
      <c r="V8" s="1002"/>
      <c r="W8" s="1003"/>
      <c r="X8" s="989"/>
      <c r="Y8" s="1003"/>
      <c r="Z8" s="98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4"/>
      <c r="BD8" s="100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Mejorar la convivencia y la seguridad como una prioridad para la consolidación del tejido social del territorio.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8CCE1D-1142-4FF5-9BED-99FCDE4C93E8}"/>
</file>

<file path=customXml/itemProps2.xml><?xml version="1.0" encoding="utf-8"?>
<ds:datastoreItem xmlns:ds="http://schemas.openxmlformats.org/officeDocument/2006/customXml" ds:itemID="{963840B6-8143-4179-840D-7A037F25B752}"/>
</file>

<file path=customXml/itemProps3.xml><?xml version="1.0" encoding="utf-8"?>
<ds:datastoreItem xmlns:ds="http://schemas.openxmlformats.org/officeDocument/2006/customXml" ds:itemID="{93A90584-1C08-4410-8DAF-B9D0C874A3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2017-01-27T00:34:36Z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