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AH183" i="6" s="1"/>
  <c r="I184" i="6"/>
  <c r="H184" i="6"/>
  <c r="G184" i="6"/>
  <c r="F184" i="6"/>
  <c r="E184" i="6"/>
  <c r="AX183" i="6"/>
  <c r="AW183" i="6"/>
  <c r="AV183" i="6"/>
  <c r="AU183" i="6"/>
  <c r="AT183" i="6"/>
  <c r="AS183" i="6"/>
  <c r="AR183" i="6"/>
  <c r="AQ183" i="6"/>
  <c r="AO183" i="6"/>
  <c r="AN183" i="6"/>
  <c r="AM183" i="6"/>
  <c r="AL183" i="6"/>
  <c r="AK183" i="6"/>
  <c r="AJ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P102" i="6" s="1"/>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P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H85" i="6"/>
  <c r="I85" i="6"/>
  <c r="H85" i="6"/>
  <c r="G85" i="6"/>
  <c r="F85" i="6"/>
  <c r="E85" i="6"/>
  <c r="AX84" i="6"/>
  <c r="AW84" i="6"/>
  <c r="AV84" i="6"/>
  <c r="AU84" i="6"/>
  <c r="AT84" i="6"/>
  <c r="AR84" i="6"/>
  <c r="AQ84" i="6"/>
  <c r="AP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I76" i="6"/>
  <c r="H76" i="6"/>
  <c r="G76" i="6"/>
  <c r="F76" i="6"/>
  <c r="E76" i="6"/>
  <c r="AX75" i="6"/>
  <c r="AW75" i="6"/>
  <c r="AV75" i="6"/>
  <c r="AU75" i="6"/>
  <c r="AT75" i="6"/>
  <c r="AR75" i="6"/>
  <c r="AQ75" i="6"/>
  <c r="AP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P67" i="6"/>
  <c r="AI67" i="6"/>
  <c r="AH67" i="6"/>
  <c r="I67" i="6"/>
  <c r="H67" i="6"/>
  <c r="G67" i="6"/>
  <c r="F67" i="6"/>
  <c r="E67" i="6"/>
  <c r="AX66" i="6"/>
  <c r="AW66" i="6"/>
  <c r="AV66" i="6"/>
  <c r="AU66" i="6"/>
  <c r="AT66" i="6"/>
  <c r="AR66" i="6"/>
  <c r="AQ66" i="6"/>
  <c r="AP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P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P41" i="6"/>
  <c r="AI41" i="6"/>
  <c r="AS40" i="6"/>
  <c r="AP40" i="6"/>
  <c r="AP39" i="6" s="1"/>
  <c r="AI40" i="6"/>
  <c r="AH40" i="6"/>
  <c r="H40" i="6"/>
  <c r="G40" i="6"/>
  <c r="F40" i="6"/>
  <c r="E40" i="6"/>
  <c r="AX39" i="6"/>
  <c r="AW39" i="6"/>
  <c r="AV39" i="6"/>
  <c r="AU39" i="6"/>
  <c r="AT39" i="6"/>
  <c r="AS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48" i="6"/>
  <c r="AI57" i="6"/>
  <c r="AS57" i="6"/>
  <c r="AI66" i="6"/>
  <c r="AS66" i="6"/>
  <c r="AI75" i="6"/>
  <c r="AS75" i="6"/>
  <c r="AI84" i="6"/>
  <c r="AS84" i="6"/>
  <c r="AI93" i="6"/>
  <c r="AS93" i="6"/>
  <c r="AP111" i="6"/>
  <c r="AS111" i="6"/>
  <c r="AS165" i="6"/>
  <c r="AS21"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9" i="6" l="1"/>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H109" i="5"/>
  <c r="AO109" i="5" s="1"/>
  <c r="AG109" i="5"/>
  <c r="AN109" i="5" s="1"/>
  <c r="AH133" i="5"/>
  <c r="AN133" i="5" s="1"/>
  <c r="AP211" i="5"/>
  <c r="AW211" i="5" s="1"/>
  <c r="BB211" i="5" s="1"/>
  <c r="AG69" i="5"/>
  <c r="AN69" i="5" s="1"/>
  <c r="AI69" i="5"/>
  <c r="AP69" i="5" s="1"/>
  <c r="AW69" i="5" s="1"/>
  <c r="AG99" i="5"/>
  <c r="AN99" i="5" s="1"/>
  <c r="AY186" i="5"/>
  <c r="BB186" i="5" s="1"/>
  <c r="AK186" i="5"/>
  <c r="AR186" i="5" s="1"/>
  <c r="AN111" i="5"/>
  <c r="AN139" i="5"/>
  <c r="AO139" i="5"/>
  <c r="AU139" i="5" s="1"/>
  <c r="AH186" i="5"/>
  <c r="AN186" i="5" s="1"/>
  <c r="AN218" i="5"/>
  <c r="AG275" i="5"/>
  <c r="AN283" i="5"/>
  <c r="AU283" i="5" s="1"/>
  <c r="K6" i="6"/>
  <c r="Y5" i="6"/>
  <c r="C5" i="6"/>
  <c r="C6" i="6"/>
  <c r="L5" i="6"/>
  <c r="AS12" i="6"/>
  <c r="AS9" i="6" s="1"/>
  <c r="AV9" i="5"/>
  <c r="BB9" i="5" s="1"/>
  <c r="AU9" i="5"/>
  <c r="AO36" i="5"/>
  <c r="AN36" i="5"/>
  <c r="AU53" i="5"/>
  <c r="AV53" i="5"/>
  <c r="BB53" i="5" s="1"/>
  <c r="AV69" i="5"/>
  <c r="BB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39" i="5" l="1"/>
  <c r="AU69" i="5"/>
  <c r="BC69" i="5" s="1"/>
  <c r="BC201" i="5"/>
  <c r="AO133" i="5"/>
  <c r="AU133" i="5" s="1"/>
  <c r="BC95" i="5"/>
  <c r="BC53"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<sst xmlns="http://schemas.openxmlformats.org/spreadsheetml/2006/main" count="10518" uniqueCount="1947">
  <si>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</si>
  <si>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</si>
  <si>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</si>
  <si>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</si>
  <si>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</si>
  <si>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</si>
  <si>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</si>
  <si>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</si>
  <si>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</si>
  <si>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</si>
  <si>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</si>
  <si>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</si>
  <si>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</si>
  <si>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</si>
  <si>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</si>
  <si>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</si>
  <si>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</si>
  <si>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</si>
  <si>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</si>
  <si>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</si>
  <si>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</si>
  <si>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</si>
  <si>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</si>
  <si>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</si>
  <si>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</si>
  <si>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</si>
  <si>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</si>
  <si>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</si>
  <si>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</si>
  <si>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</si>
  <si>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</si>
  <si>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</si>
  <si>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</si>
  <si>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</si>
  <si>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</si>
  <si>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</si>
  <si>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</si>
  <si>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</si>
  <si>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</si>
  <si>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</si>
  <si>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</si>
  <si>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</si>
  <si>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</si>
  <si>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</si>
  <si>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</si>
  <si>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</si>
  <si>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</si>
  <si>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</si>
  <si>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</si>
  <si>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</si>
  <si>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</si>
  <si>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</si>
  <si>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</si>
  <si>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</si>
  <si>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</si>
  <si>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</si>
  <si>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</si>
  <si>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</si>
  <si>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</si>
  <si>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</si>
  <si>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</si>
  <si>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</si>
  <si>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</si>
  <si>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</si>
  <si>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</si>
  <si>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</si>
  <si>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</si>
  <si>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</si>
  <si>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</si>
  <si>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</si>
  <si>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</si>
  <si>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</si>
  <si>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</si>
  <si>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</si>
  <si>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</si>
  <si>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</si>
  <si>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</si>
  <si>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</si>
  <si>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</si>
  <si>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</si>
  <si>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</si>
  <si>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</si>
  <si>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</si>
  <si>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</si>
  <si>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</si>
  <si>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</si>
  <si>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</si>
  <si>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</si>
  <si>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</si>
  <si>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</si>
  <si>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</si>
  <si>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</si>
  <si>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</si>
  <si>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</si>
  <si>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</si>
  <si>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</si>
  <si>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</si>
  <si>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</si>
  <si>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</si>
  <si>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</si>
  <si>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</si>
  <si>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</si>
  <si>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</si>
  <si>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</si>
  <si>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</si>
  <si>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</si>
  <si>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</si>
  <si>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</si>
  <si>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</si>
  <si>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</si>
  <si>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</si>
  <si>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</si>
  <si>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</si>
  <si>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</si>
  <si>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</si>
  <si>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</si>
  <si>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</si>
  <si>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</si>
  <si>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</si>
  <si>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</si>
  <si>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</si>
  <si>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</si>
  <si>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</si>
  <si>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</si>
  <si>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</si>
  <si>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</si>
  <si>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</si>
  <si>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</si>
  <si>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</si>
  <si>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</si>
  <si>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</si>
  <si>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</si>
  <si>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</si>
  <si>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</si>
  <si>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</si>
  <si>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</si>
  <si>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</si>
  <si>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</si>
  <si>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</si>
  <si>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</si>
  <si>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</si>
  <si>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</si>
  <si>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</si>
  <si>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</si>
  <si>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</si>
  <si>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</si>
  <si>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</si>
  <si>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</si>
  <si>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</si>
  <si>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</si>
  <si>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</si>
  <si>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</si>
  <si>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</si>
  <si>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</si>
  <si>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</si>
  <si>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</si>
  <si>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</si>
  <si>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</si>
  <si>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</si>
  <si>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</si>
  <si>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</si>
  <si>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</si>
  <si>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</si>
  <si>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</si>
  <si>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</si>
  <si>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</si>
  <si>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</si>
  <si>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</si>
  <si>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</si>
  <si>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</si>
  <si>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</si>
  <si>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</si>
  <si>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</si>
  <si>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</si>
  <si>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</si>
  <si>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</si>
  <si>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</si>
  <si>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</si>
  <si>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</si>
  <si>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</si>
  <si>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</si>
  <si>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</si>
  <si>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</si>
  <si>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</si>
  <si>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</si>
  <si>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</si>
  <si>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</si>
  <si>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</si>
  <si>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</si>
  <si>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</si>
  <si>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</si>
  <si>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</si>
  <si>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</si>
  <si>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</si>
  <si>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</si>
  <si>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</si>
  <si>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</si>
  <si>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</si>
  <si>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</si>
  <si>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</si>
  <si>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</si>
  <si>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</si>
  <si>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</si>
  <si>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</si>
  <si>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</si>
  <si>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</si>
  <si>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</si>
  <si>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</si>
  <si>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</si>
  <si>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</si>
  <si>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</si>
  <si>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</si>
  <si>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</si>
  <si>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</si>
  <si>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</si>
  <si>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</si>
  <si>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</si>
  <si>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</si>
  <si>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</si>
  <si>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</si>
  <si>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</si>
  <si>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</si>
  <si>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</si>
  <si>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</si>
  <si>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</si>
  <si>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</si>
  <si>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</si>
  <si>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</si>
  <si>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</si>
  <si>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</si>
  <si>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</si>
  <si>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</si>
  <si>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</si>
  <si>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</si>
  <si>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</si>
  <si>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</si>
  <si>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</si>
  <si>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</si>
  <si>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</si>
  <si>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</si>
  <si>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</si>
  <si>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</si>
  <si>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</si>
  <si>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</si>
  <si>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</si>
  <si>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</si>
  <si>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</si>
  <si>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</si>
  <si>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</si>
  <si>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</si>
  <si>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</si>
  <si>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</si>
  <si>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</si>
  <si>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</si>
  <si>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</si>
  <si>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</si>
  <si>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</si>
  <si>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</si>
  <si>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</si>
  <si>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</si>
  <si>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</si>
  <si>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</si>
  <si>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</si>
  <si>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</si>
  <si>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</si>
  <si>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</si>
  <si>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</si>
  <si>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</si>
  <si>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</si>
  <si>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</si>
  <si>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</si>
  <si>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</si>
  <si>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</si>
  <si>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</si>
  <si>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</si>
  <si>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</si>
  <si>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</si>
  <si>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</si>
  <si>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</si>
  <si>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</si>
  <si>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</si>
  <si>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</si>
  <si>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</si>
  <si>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</si>
  <si>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</si>
  <si>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</si>
  <si>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</si>
  <si>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</si>
  <si>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</si>
  <si>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</si>
  <si>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</si>
  <si>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</si>
  <si>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</si>
  <si>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</si>
  <si>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</si>
  <si>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</si>
  <si>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</si>
  <si>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</si>
  <si>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</si>
  <si>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</si>
  <si>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</si>
  <si>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</si>
  <si>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</si>
  <si>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</si>
  <si>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</si>
  <si>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</si>
  <si>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</si>
  <si>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</si>
  <si>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</si>
  <si>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</si>
  <si>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</si>
  <si>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</si>
  <si>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</si>
  <si>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</si>
  <si>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</si>
  <si>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</si>
  <si>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</si>
  <si>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</si>
  <si>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</si>
  <si>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</si>
  <si>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</si>
  <si>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</si>
  <si>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</si>
  <si>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</si>
  <si>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</si>
  <si>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</si>
  <si>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</si>
  <si>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</si>
  <si>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</si>
  <si>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</si>
  <si>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</si>
  <si>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</si>
  <si>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</si>
  <si>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</si>
  <si>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</si>
  <si>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</si>
  <si>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</si>
  <si>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</si>
  <si>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</si>
  <si>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</si>
  <si>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</si>
  <si>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</si>
  <si>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</si>
  <si>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</si>
  <si>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</si>
  <si>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</si>
  <si>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</si>
  <si>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</si>
  <si>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</si>
  <si>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</si>
  <si>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</si>
  <si>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</si>
  <si>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</si>
  <si>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</si>
  <si>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</si>
  <si>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</si>
  <si>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</si>
  <si>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</si>
  <si>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</si>
  <si>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</si>
  <si>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</si>
  <si>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</si>
  <si>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</si>
  <si>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</si>
  <si>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</si>
  <si>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</si>
  <si>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</si>
  <si>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</si>
  <si>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</si>
  <si>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</si>
  <si>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</si>
  <si>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</si>
  <si>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</si>
  <si>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</si>
  <si>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</si>
  <si>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</si>
  <si>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</si>
  <si>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</si>
  <si>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</si>
  <si>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</si>
  <si>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</si>
  <si>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</si>
  <si>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</si>
  <si>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</si>
  <si>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</si>
  <si>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</si>
  <si>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</si>
  <si>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</si>
  <si>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</si>
  <si>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</si>
  <si>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</si>
  <si>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</si>
  <si>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</si>
  <si>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</si>
  <si>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</si>
  <si>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</si>
  <si>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</si>
  <si>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</si>
  <si>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</si>
  <si>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</si>
  <si>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</si>
  <si>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</si>
  <si>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</si>
  <si>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</si>
  <si>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</si>
  <si>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</si>
  <si>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</si>
  <si>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</si>
  <si>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</si>
  <si>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</si>
  <si>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</si>
  <si>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</si>
  <si>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</si>
  <si>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</si>
  <si>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</si>
  <si>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</si>
  <si>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</si>
  <si>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</si>
  <si>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</si>
  <si>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</si>
  <si>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</si>
  <si>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</si>
  <si>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</si>
  <si>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</si>
  <si>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</si>
  <si>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</si>
  <si>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</si>
  <si>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</si>
  <si>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</si>
  <si>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</si>
  <si>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</si>
  <si>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</si>
  <si>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</si>
  <si>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</si>
  <si>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</si>
  <si>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</si>
  <si>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</si>
  <si>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</si>
  <si>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</si>
  <si>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</si>
  <si>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</si>
  <si>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</si>
  <si>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</si>
  <si>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</si>
  <si>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</si>
  <si>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</si>
  <si>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</si>
  <si>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</si>
  <si>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</si>
  <si>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</si>
  <si>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</si>
  <si>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</si>
  <si>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</si>
  <si>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</si>
  <si>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</si>
  <si>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</si>
  <si>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</si>
  <si>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</si>
  <si>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</si>
  <si>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</si>
  <si>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</si>
  <si>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</si>
  <si>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</si>
  <si>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</si>
  <si>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</si>
  <si>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</si>
  <si>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</si>
  <si>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</si>
  <si>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</si>
  <si>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</si>
  <si>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</si>
  <si>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</si>
  <si>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</si>
  <si>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</si>
  <si>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</si>
  <si>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</si>
  <si>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</si>
  <si>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</si>
  <si>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</si>
  <si>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</si>
  <si>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</si>
  <si>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</si>
  <si>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</si>
  <si>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</si>
  <si>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</si>
  <si>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</si>
  <si>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</si>
  <si>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</si>
  <si>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</si>
  <si>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</si>
  <si>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</si>
  <si>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</si>
  <si>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</si>
  <si>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</si>
  <si>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</si>
  <si>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</si>
  <si>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</si>
  <si>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</si>
  <si>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</si>
  <si>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</si>
  <si>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</si>
  <si>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</si>
  <si>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</si>
  <si>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</si>
  <si>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</si>
  <si>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</si>
  <si>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</si>
  <si>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</si>
  <si>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</si>
  <si>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</si>
  <si>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</si>
  <si>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</si>
  <si>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</si>
  <si>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</si>
  <si>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</si>
  <si>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</si>
  <si>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</si>
  <si>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</si>
  <si>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</si>
  <si>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</si>
  <si>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</si>
  <si>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</si>
  <si>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</si>
  <si>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</si>
  <si>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</si>
  <si>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</si>
  <si>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</si>
  <si>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</si>
  <si>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</si>
  <si>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</si>
  <si>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</si>
  <si>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</si>
  <si>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</si>
  <si>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</si>
  <si>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</si>
  <si>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</si>
  <si>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</si>
  <si>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</si>
  <si>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</si>
  <si>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</si>
  <si>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</si>
  <si>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</si>
  <si>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</si>
  <si>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</si>
  <si>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</si>
  <si>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</si>
  <si>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</si>
  <si>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</si>
  <si>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</si>
  <si>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</si>
  <si>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</si>
  <si>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</si>
  <si>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</si>
  <si>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</si>
  <si>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</si>
  <si>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</si>
  <si>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</si>
  <si>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</si>
  <si>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</si>
  <si>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</si>
  <si>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</si>
  <si>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</si>
  <si>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</si>
  <si>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</si>
  <si>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</si>
  <si>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</si>
  <si>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</si>
  <si>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</si>
  <si>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</si>
  <si>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</si>
  <si>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</si>
  <si>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</si>
  <si>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</si>
  <si>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</si>
  <si>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</si>
  <si>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</si>
  <si>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</si>
  <si>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</si>
  <si>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</si>
  <si>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</si>
  <si>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</si>
  <si>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</si>
  <si>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</si>
  <si>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</si>
  <si>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</si>
  <si>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</si>
  <si>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</si>
  <si>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</si>
  <si>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</si>
  <si>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</si>
  <si>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</si>
  <si>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</si>
  <si>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</si>
  <si>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</si>
  <si>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</si>
  <si>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</si>
  <si>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</si>
  <si>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</si>
  <si>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</si>
  <si>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</si>
  <si>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</si>
  <si>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</si>
  <si>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</si>
  <si>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</si>
  <si>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</si>
  <si>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</si>
  <si>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</si>
  <si>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</si>
  <si>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</si>
  <si>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</si>
  <si>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</si>
  <si>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</si>
  <si>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</si>
  <si>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</si>
  <si>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</si>
  <si>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</si>
  <si>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</si>
  <si>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</si>
  <si>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</si>
  <si>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</si>
  <si>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</si>
  <si>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</si>
  <si>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</si>
  <si>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</si>
  <si>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</si>
  <si>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</si>
  <si>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</si>
  <si>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</si>
  <si>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</si>
  <si>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</si>
  <si>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</si>
  <si>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</si>
  <si>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</si>
  <si>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</si>
  <si>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</si>
  <si>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</si>
  <si>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</si>
  <si>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</si>
  <si>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</si>
  <si>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</si>
  <si>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</si>
  <si>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</si>
  <si>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</si>
  <si>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</si>
  <si>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</si>
  <si>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</si>
  <si>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</si>
  <si>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</si>
  <si>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</si>
  <si>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</si>
  <si>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</si>
  <si>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</si>
  <si>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</si>
  <si>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</si>
  <si>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</si>
  <si>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</si>
  <si>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</si>
  <si>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</si>
  <si>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</si>
  <si>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</si>
  <si>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</si>
  <si>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</si>
  <si>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</si>
  <si>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</si>
  <si>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</si>
  <si>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</si>
  <si>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</si>
  <si>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</si>
  <si>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</si>
  <si>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</si>
  <si>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</si>
  <si>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</si>
  <si>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</si>
  <si>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</si>
  <si>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</si>
  <si>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</si>
  <si>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</si>
  <si>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</si>
  <si>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</si>
  <si>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</si>
  <si>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</si>
  <si>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</si>
  <si>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</si>
  <si>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</si>
  <si>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</si>
  <si>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</si>
  <si>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</si>
  <si>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</si>
  <si>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</si>
  <si>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</si>
  <si>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</si>
  <si>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</si>
  <si>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</si>
  <si>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</si>
  <si>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</si>
  <si>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</si>
  <si>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</si>
  <si>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</si>
  <si>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</si>
  <si>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</si>
  <si>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</si>
  <si>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</si>
  <si>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</si>
  <si>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</si>
  <si>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</si>
  <si>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</si>
  <si>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</si>
  <si>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</si>
  <si>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</si>
  <si>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</si>
  <si>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</si>
  <si>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</si>
  <si>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</si>
  <si>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</si>
  <si>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</si>
  <si>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</si>
  <si>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</si>
  <si>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</si>
  <si>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</si>
  <si>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</si>
  <si>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</si>
  <si>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</si>
  <si>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</si>
  <si>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</si>
  <si>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</si>
  <si>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</si>
  <si>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</si>
  <si>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</si>
  <si>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</si>
  <si>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</si>
  <si>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</si>
  <si>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</si>
  <si>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</si>
  <si>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</si>
  <si>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</si>
  <si>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</si>
  <si>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</si>
  <si>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</si>
  <si>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</si>
  <si>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</si>
  <si>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</si>
  <si>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</si>
  <si>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</si>
  <si>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</si>
  <si>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</si>
  <si>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</si>
  <si>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</si>
  <si>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</si>
  <si>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</si>
  <si>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</si>
  <si>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</si>
  <si>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</si>
  <si>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</si>
  <si>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</si>
  <si>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</si>
  <si>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</si>
  <si>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</si>
  <si>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</si>
  <si>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</si>
  <si>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</si>
  <si>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</si>
  <si>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</si>
  <si>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</si>
  <si>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</si>
  <si>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</si>
  <si>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</si>
  <si>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</si>
  <si>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</si>
  <si>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</si>
  <si>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</si>
  <si>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</si>
  <si>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</si>
  <si>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</si>
  <si>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</si>
  <si>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</si>
  <si>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</si>
  <si>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</si>
  <si>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</si>
  <si>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</si>
  <si>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</si>
  <si>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</si>
  <si>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</si>
  <si>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</si>
  <si>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</si>
  <si>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</si>
  <si>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</si>
  <si>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</si>
  <si>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</si>
  <si>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</si>
  <si>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</si>
  <si>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</si>
  <si>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</si>
  <si>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</si>
  <si>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</si>
  <si>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</si>
  <si>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</si>
  <si>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</si>
  <si>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</si>
  <si>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</si>
  <si>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</si>
  <si>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</si>
  <si>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</si>
  <si>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</si>
  <si>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</si>
  <si>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</si>
  <si>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</si>
  <si>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</si>
  <si>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</si>
  <si>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</si>
  <si>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</si>
  <si>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</si>
  <si>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</si>
  <si>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</si>
  <si>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</si>
  <si>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</si>
  <si>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</si>
  <si>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</si>
  <si>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</si>
  <si>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</si>
  <si>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</si>
  <si>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</si>
  <si>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</si>
  <si>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</si>
  <si>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</si>
  <si>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</si>
  <si>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</si>
  <si>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</si>
  <si>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</si>
  <si>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</si>
  <si>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</si>
  <si>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</si>
  <si>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</si>
  <si>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</si>
  <si>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</si>
  <si>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</si>
  <si>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</si>
  <si>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</si>
  <si>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</si>
  <si>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</si>
  <si>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</si>
  <si>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</si>
  <si>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</si>
  <si>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</si>
  <si>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</si>
  <si>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</si>
  <si>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</si>
  <si>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</si>
  <si>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</si>
  <si>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</si>
  <si>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</si>
  <si>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</si>
  <si>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</si>
  <si>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</si>
  <si>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</si>
  <si>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</si>
  <si>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</si>
  <si>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</si>
  <si>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</si>
  <si>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</si>
  <si>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</si>
  <si>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</si>
  <si>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</si>
  <si>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</si>
  <si>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</si>
  <si>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</si>
  <si>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</si>
  <si>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</si>
  <si>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</si>
  <si>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</si>
  <si>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</si>
  <si>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</si>
  <si>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</si>
  <si>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</si>
  <si>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</si>
  <si>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</si>
  <si>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</si>
  <si>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</si>
  <si>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</si>
  <si>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</si>
  <si>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</si>
  <si>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</si>
  <si>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</si>
  <si>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</si>
  <si>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</si>
  <si>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</si>
  <si>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</si>
  <si>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</si>
  <si>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</si>
  <si>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</si>
  <si>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</si>
  <si>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</si>
  <si>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</si>
  <si>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</si>
  <si>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</si>
  <si>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</si>
  <si>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</si>
  <si>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</si>
  <si>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</si>
  <si>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</si>
  <si>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</si>
  <si>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</si>
  <si>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</si>
  <si>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</si>
  <si>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</si>
  <si>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</si>
  <si>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</si>
  <si>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</si>
  <si>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</si>
  <si>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</si>
  <si>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</si>
  <si>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</si>
  <si>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</si>
  <si>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</si>
  <si>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</si>
  <si>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</si>
  <si>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</si>
  <si>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</si>
  <si>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</si>
  <si>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</si>
  <si>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</si>
  <si>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</si>
  <si>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</si>
  <si>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</si>
  <si>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</si>
  <si>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</si>
  <si>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</si>
  <si>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</si>
  <si>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</si>
  <si>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</si>
  <si>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</si>
  <si>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</si>
  <si>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</si>
  <si>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</si>
  <si>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</si>
  <si>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</si>
  <si>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</si>
  <si>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</si>
  <si>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</si>
  <si>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</si>
  <si>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</si>
  <si>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</si>
  <si>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</si>
  <si>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</si>
  <si>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</si>
  <si>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</si>
  <si>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</si>
  <si>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</si>
  <si>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</si>
  <si>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</si>
  <si>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</si>
  <si>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</si>
  <si>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</si>
  <si>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</si>
  <si>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</si>
  <si>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</si>
  <si>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</si>
  <si>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</si>
  <si>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</si>
  <si>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</si>
  <si>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</si>
  <si>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</si>
  <si>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</si>
  <si>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</si>
  <si>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</si>
  <si>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</si>
  <si>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</si>
  <si>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</si>
  <si>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</si>
  <si>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</si>
  <si>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</si>
  <si>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</si>
  <si>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</si>
  <si>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</si>
  <si>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</si>
  <si>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</si>
  <si>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</si>
  <si>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</si>
  <si>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</si>
  <si>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</si>
  <si>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</si>
  <si>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</si>
  <si>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</si>
  <si>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</si>
  <si>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</si>
  <si>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</si>
  <si>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</si>
  <si>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</si>
  <si>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</si>
  <si>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</si>
  <si>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</si>
  <si>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</si>
  <si>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</si>
  <si>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</si>
  <si>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</si>
  <si>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</si>
  <si>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</si>
  <si>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</si>
  <si>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</si>
  <si>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</si>
  <si>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</si>
  <si>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</si>
  <si>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</si>
  <si>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</si>
  <si>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</si>
  <si>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</si>
  <si>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</si>
  <si>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</si>
  <si>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</si>
  <si>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</si>
  <si>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</si>
  <si>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</si>
  <si>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</si>
  <si>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</si>
  <si>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</si>
  <si>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</si>
  <si>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</si>
  <si>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</si>
  <si>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</si>
  <si>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</si>
  <si>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</si>
  <si>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</si>
  <si>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</si>
  <si>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</si>
  <si>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</si>
  <si>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</si>
  <si>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</si>
  <si>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</si>
  <si>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</si>
  <si>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</si>
  <si>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</si>
  <si>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</si>
  <si>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</si>
  <si>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</si>
  <si>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</si>
  <si>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</si>
  <si>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</si>
  <si>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</si>
  <si>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</si>
  <si>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</si>
  <si>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</si>
  <si>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</si>
  <si>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</si>
  <si>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</si>
  <si>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</si>
  <si>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</si>
  <si>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</si>
  <si>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</si>
  <si>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</si>
  <si>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</si>
  <si>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</si>
  <si>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</si>
  <si>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</si>
  <si>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</si>
  <si>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</si>
  <si>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</si>
  <si>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</si>
  <si>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</si>
  <si>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</si>
  <si>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</si>
  <si>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</si>
  <si>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</si>
  <si>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</si>
  <si>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</si>
  <si>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</si>
  <si>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</si>
  <si>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</si>
  <si>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</si>
  <si>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</si>
  <si>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</si>
  <si>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</si>
  <si>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</si>
  <si>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</si>
  <si>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</si>
  <si>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</si>
  <si>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</si>
  <si>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</si>
  <si>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</si>
  <si>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</si>
  <si>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</si>
  <si>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</si>
  <si>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</si>
  <si>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</si>
  <si>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</si>
  <si>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</si>
  <si>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</si>
  <si>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</si>
  <si>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</si>
  <si>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</si>
  <si>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</si>
  <si>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</si>
  <si>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</si>
  <si>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</si>
  <si>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</si>
  <si>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</si>
  <si>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</si>
  <si>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</si>
  <si>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</si>
  <si>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</si>
  <si>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</si>
  <si>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</si>
  <si>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</si>
  <si>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</si>
  <si>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</si>
  <si>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</si>
  <si>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</si>
  <si>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</si>
  <si>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</si>
  <si>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</si>
  <si>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</si>
  <si>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</si>
  <si>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</si>
  <si>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</si>
  <si>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</si>
  <si>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</si>
  <si>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</si>
  <si>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</si>
  <si>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</si>
  <si>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</si>
  <si>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</si>
  <si>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</si>
  <si>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</si>
  <si>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</si>
  <si>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</si>
  <si>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</si>
  <si>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</si>
  <si>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</si>
  <si>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</si>
  <si>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</si>
  <si>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</si>
  <si>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</si>
  <si>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</si>
  <si>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</si>
  <si>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</si>
  <si>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</si>
  <si>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</si>
  <si>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</si>
  <si>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</si>
  <si>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</si>
  <si>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</si>
  <si>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</si>
  <si>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</si>
  <si>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</si>
  <si>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</si>
  <si>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</si>
  <si>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</si>
  <si>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</si>
  <si>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</si>
  <si>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</si>
  <si>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</si>
  <si>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</si>
  <si>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</si>
  <si>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</si>
  <si>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</si>
  <si>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</si>
  <si>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</si>
  <si>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</si>
  <si>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</si>
  <si>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</si>
  <si>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</si>
  <si>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</si>
  <si>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</si>
  <si>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</si>
  <si>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</si>
  <si>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</si>
  <si>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</si>
  <si>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</si>
  <si>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</si>
  <si>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</si>
  <si>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</si>
  <si>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</si>
  <si>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</si>
  <si>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</si>
  <si>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</si>
  <si>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</si>
  <si>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</si>
  <si>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</si>
  <si>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</si>
  <si>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</si>
  <si>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</si>
  <si>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</si>
  <si>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</si>
  <si>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</si>
  <si>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</si>
  <si>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</si>
  <si>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</si>
  <si>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</si>
  <si>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</si>
  <si>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</si>
  <si>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</si>
  <si>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</si>
  <si>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</si>
  <si>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</si>
  <si>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</si>
  <si>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</si>
  <si>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</si>
  <si>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</si>
  <si>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</si>
  <si>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</si>
  <si>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</si>
  <si>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</si>
  <si>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</si>
  <si>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</si>
  <si>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</si>
  <si>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</si>
  <si>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</si>
  <si>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</si>
  <si>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</si>
  <si>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</si>
  <si>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</si>
  <si>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</si>
  <si>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</si>
  <si>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</si>
  <si>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</si>
  <si>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</si>
  <si>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</si>
  <si>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</si>
  <si>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</si>
  <si>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</si>
  <si>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</si>
  <si>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</si>
  <si>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</si>
  <si>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</si>
  <si>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</si>
  <si>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</si>
  <si>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</si>
  <si>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</si>
  <si>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</si>
  <si>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</si>
  <si>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</si>
  <si>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</si>
  <si>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</si>
  <si>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</si>
  <si>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</si>
  <si>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</si>
  <si>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</si>
  <si>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</si>
  <si>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</si>
  <si>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</si>
  <si>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</si>
  <si>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</si>
  <si>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</si>
  <si>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</si>
  <si>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</si>
  <si>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</si>
  <si>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</si>
  <si>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</si>
  <si>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</si>
  <si>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</si>
  <si>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</si>
  <si>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</si>
  <si>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</si>
  <si>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</si>
  <si>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</si>
  <si>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</si>
  <si>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</si>
  <si>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</si>
  <si>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</si>
  <si>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</si>
  <si>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</si>
  <si>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</si>
  <si>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</si>
  <si>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</si>
  <si>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</si>
  <si>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</si>
  <si>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</si>
  <si>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</si>
  <si>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</si>
  <si>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</si>
  <si>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</si>
  <si>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</si>
  <si>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</si>
  <si>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</si>
  <si>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</si>
  <si>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</si>
  <si>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</si>
  <si>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</si>
  <si>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</si>
  <si>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</si>
  <si>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</si>
  <si>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</si>
  <si>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</si>
  <si>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</si>
  <si>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</si>
  <si>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</si>
  <si>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</si>
  <si>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</si>
  <si>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</si>
  <si>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</si>
  <si>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</si>
  <si>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</si>
  <si>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</si>
  <si>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</si>
  <si>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</si>
  <si>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</si>
  <si>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</si>
  <si>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</si>
  <si>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</si>
  <si>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</si>
  <si>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</si>
  <si>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</si>
  <si>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</si>
  <si>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</si>
  <si>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</si>
  <si>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</si>
  <si>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</si>
  <si>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</si>
  <si>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</si>
  <si>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</si>
  <si>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</si>
  <si>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</si>
  <si>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</si>
  <si>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</si>
  <si>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</si>
  <si>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</si>
  <si>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</si>
  <si>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</si>
  <si>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</si>
  <si>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</si>
  <si>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</si>
  <si>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</si>
  <si>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</si>
  <si>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</si>
  <si>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</si>
  <si>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</si>
  <si>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</si>
  <si>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</si>
  <si>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</si>
  <si>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</si>
  <si>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</si>
  <si>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</si>
  <si>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</si>
  <si>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</si>
  <si>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</si>
  <si>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</si>
  <si>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</si>
  <si>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</si>
  <si>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</si>
  <si>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</si>
  <si>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</si>
  <si>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</si>
  <si>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</si>
  <si>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</si>
  <si>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</si>
  <si>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</si>
  <si>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</si>
  <si>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</si>
  <si>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</si>
  <si>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</si>
  <si>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</si>
  <si>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</si>
  <si>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</si>
  <si>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</si>
  <si>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</si>
  <si>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</si>
  <si>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</si>
  <si>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</si>
  <si>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</si>
  <si>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</si>
  <si>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</si>
  <si>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</si>
  <si>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</si>
  <si>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</si>
  <si>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</si>
  <si>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</si>
  <si>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</si>
  <si>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</si>
  <si>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</si>
  <si>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</si>
  <si>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</si>
  <si>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</si>
  <si>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</si>
  <si>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</si>
  <si>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</si>
  <si>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</si>
  <si>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</si>
  <si>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</si>
  <si>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</si>
  <si>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</si>
  <si>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</si>
  <si>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</si>
  <si>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</si>
  <si>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</si>
  <si>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</si>
  <si>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</si>
  <si>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</si>
  <si>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</si>
  <si>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</si>
  <si>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</si>
  <si>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</si>
  <si>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</si>
  <si>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</si>
  <si>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</si>
  <si>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</si>
  <si>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</si>
  <si>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</si>
  <si>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</si>
  <si>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</si>
  <si>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</si>
  <si>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</si>
  <si>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</si>
  <si>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</si>
  <si>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</si>
  <si>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</si>
  <si>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</si>
  <si>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</si>
  <si>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</si>
  <si>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</si>
  <si>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</si>
  <si>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</si>
  <si>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</si>
  <si>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</si>
  <si>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</si>
  <si>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</si>
  <si>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</si>
  <si>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</si>
  <si>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</si>
  <si>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</si>
  <si>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</si>
  <si>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</si>
  <si>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</si>
  <si>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</si>
  <si>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</si>
  <si>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</si>
  <si>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</si>
  <si>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</si>
  <si>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</si>
  <si>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</si>
  <si>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</si>
  <si>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</si>
  <si>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</si>
  <si>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</si>
  <si>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</si>
  <si>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</si>
  <si>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</si>
  <si>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</si>
  <si>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</si>
  <si>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</si>
  <si>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</si>
  <si>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</si>
  <si>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</si>
  <si>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</si>
  <si>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</si>
  <si>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</si>
  <si>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</si>
  <si>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</si>
  <si>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</si>
  <si>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</si>
  <si>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</si>
  <si>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</si>
  <si>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</si>
  <si>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</si>
  <si>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</si>
  <si>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</si>
  <si>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</si>
  <si>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</si>
  <si>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</si>
  <si>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</si>
  <si>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</si>
  <si>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</si>
  <si>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</si>
  <si>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</si>
  <si>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</si>
  <si>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</si>
  <si>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</si>
  <si>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</si>
  <si>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</si>
  <si>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</si>
  <si>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</si>
  <si>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</si>
  <si>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</si>
  <si>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</si>
  <si>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</si>
  <si>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</si>
  <si>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</si>
  <si>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</si>
  <si>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</si>
  <si>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</si>
  <si>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</si>
  <si>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</si>
  <si>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</si>
  <si>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</si>
  <si>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</si>
  <si>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</si>
  <si>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</si>
  <si>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</si>
  <si>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</si>
  <si>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</si>
  <si>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</si>
  <si>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</si>
  <si>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</si>
  <si>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</si>
  <si>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</si>
  <si>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</si>
  <si>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</si>
  <si>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</si>
  <si>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</si>
  <si>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</si>
  <si>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</si>
  <si>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</si>
  <si>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</si>
  <si>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</si>
  <si>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</si>
  <si>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</si>
  <si>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</si>
  <si>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</si>
  <si>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</si>
  <si>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</si>
  <si>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</si>
  <si>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</si>
  <si>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</si>
  <si>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</si>
  <si>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</si>
  <si>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</si>
  <si>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</si>
  <si>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</si>
  <si>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</si>
  <si>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</si>
  <si>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</si>
  <si>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</si>
  <si>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</si>
  <si>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</si>
  <si>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</si>
  <si>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</si>
  <si>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</si>
  <si>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</si>
  <si>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</si>
  <si>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</si>
  <si>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</si>
  <si>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</si>
  <si>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</si>
  <si>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</si>
  <si>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</si>
  <si>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</si>
  <si>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</si>
  <si>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</si>
  <si>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</si>
  <si>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</si>
  <si>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</si>
  <si>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</si>
  <si>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</si>
  <si>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</si>
  <si>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</si>
  <si>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</si>
  <si>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</si>
  <si>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</si>
  <si>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</si>
  <si>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</si>
  <si>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</si>
  <si>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</si>
  <si>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</si>
  <si>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</si>
  <si>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</si>
  <si>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</si>
  <si>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</si>
  <si>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</si>
  <si>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</si>
  <si>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</si>
  <si>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</si>
  <si>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</si>
  <si>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</si>
  <si>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</si>
  <si>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</si>
  <si>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</si>
  <si>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</si>
  <si>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</si>
  <si>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</si>
  <si>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</si>
  <si>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</si>
  <si>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</si>
  <si>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</si>
  <si>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</si>
  <si>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</si>
  <si>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</si>
  <si>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</si>
  <si>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</si>
  <si>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</si>
  <si>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</si>
  <si>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</si>
  <si>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</si>
  <si>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</si>
  <si>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</si>
  <si>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</si>
  <si>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</si>
  <si>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</si>
  <si>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</si>
  <si>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</si>
  <si>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</si>
  <si>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</si>
  <si>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</si>
  <si>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</si>
  <si>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</si>
  <si>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</si>
  <si>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</si>
  <si>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</si>
  <si>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</si>
  <si>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</si>
  <si>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</si>
  <si>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</si>
  <si>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</si>
  <si>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</si>
  <si>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</si>
  <si>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</si>
  <si>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</si>
  <si>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</si>
  <si>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</si>
  <si>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</si>
  <si>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</si>
  <si>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</si>
  <si>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</si>
  <si>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</si>
  <si>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</si>
  <si>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</si>
  <si>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</si>
  <si>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</si>
  <si>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</si>
  <si>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</si>
  <si>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</si>
  <si>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</si>
  <si>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</si>
  <si>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</si>
  <si>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</si>
  <si>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</si>
  <si>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</si>
  <si>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</si>
  <si>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</si>
  <si>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</si>
  <si>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</si>
  <si>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</si>
  <si>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</si>
  <si>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</si>
  <si>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</si>
  <si>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</si>
  <si>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</si>
  <si>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</si>
  <si>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</si>
  <si>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</si>
  <si>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</si>
  <si>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</si>
  <si>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</si>
  <si>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</si>
  <si>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</si>
  <si>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</si>
  <si>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</si>
  <si>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</si>
  <si>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</si>
  <si>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</si>
  <si>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</si>
  <si>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</si>
  <si>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</si>
  <si>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</si>
  <si>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</si>
  <si>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</si>
  <si>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</si>
  <si>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</si>
  <si>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</si>
  <si>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</si>
  <si>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</si>
  <si>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</si>
  <si>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</si>
  <si>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</si>
  <si>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</si>
  <si>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</si>
  <si>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</si>
  <si>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</si>
  <si>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</si>
  <si>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</si>
  <si>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</si>
  <si>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</si>
  <si>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</si>
  <si>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</si>
  <si>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</si>
  <si>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</si>
  <si>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</si>
  <si>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</si>
  <si>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</si>
  <si>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</si>
  <si>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</si>
  <si>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</si>
  <si>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</si>
  <si>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</si>
  <si>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</si>
  <si>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</si>
  <si>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</si>
  <si>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</si>
  <si>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</si>
  <si>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</si>
  <si>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</si>
  <si>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</si>
  <si>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</si>
  <si>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</si>
  <si>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</si>
  <si>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</si>
  <si>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</si>
  <si>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</si>
  <si>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</si>
  <si>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</si>
  <si>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</si>
  <si>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</si>
  <si>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</si>
  <si>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</si>
  <si>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</si>
  <si>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</si>
  <si>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</si>
  <si>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</si>
  <si>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</si>
  <si>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</si>
  <si>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</si>
  <si>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</si>
  <si>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</si>
  <si>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</si>
  <si>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</si>
  <si>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</si>
  <si>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</si>
  <si>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</si>
  <si>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</si>
  <si>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</si>
  <si>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</si>
  <si>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</si>
  <si>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</si>
  <si>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</si>
  <si>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</si>
  <si>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</si>
  <si>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</si>
  <si>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</si>
  <si>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</si>
  <si>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</si>
  <si>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</si>
  <si>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</si>
  <si>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</si>
  <si>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</si>
  <si>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</si>
  <si>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</si>
  <si>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</si>
  <si>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</si>
  <si>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</si>
  <si>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</si>
  <si>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</si>
  <si>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</si>
  <si>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</si>
  <si>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</si>
  <si>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</si>
  <si>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</si>
  <si>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</si>
  <si>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</si>
  <si>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</si>
  <si>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</si>
  <si>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</si>
  <si>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</si>
  <si>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</si>
  <si>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</si>
  <si>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</si>
  <si>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</si>
  <si>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</si>
  <si>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</si>
  <si>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</si>
  <si>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</si>
  <si>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</si>
  <si>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</si>
  <si>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</si>
  <si>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</si>
  <si>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</si>
  <si>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</si>
  <si>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</si>
  <si>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</si>
  <si>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</si>
  <si>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</si>
  <si>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</si>
  <si>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</si>
  <si>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</si>
  <si>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</si>
  <si>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</si>
  <si>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</si>
  <si>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</si>
  <si>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</si>
  <si>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</si>
  <si>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</si>
  <si>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</si>
  <si>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</si>
  <si>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</si>
  <si>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</si>
  <si>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</si>
  <si>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</si>
  <si>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</si>
  <si>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</si>
  <si>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</si>
  <si>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</si>
  <si>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</si>
  <si>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</si>
  <si>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</si>
  <si>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</si>
  <si>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</si>
  <si>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</si>
  <si>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</si>
  <si>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</si>
  <si>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</si>
  <si>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</si>
  <si>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</si>
  <si>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</si>
  <si>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</si>
  <si>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</si>
  <si>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</si>
  <si>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</si>
  <si>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</si>
  <si>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</si>
  <si>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</si>
  <si>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</si>
  <si>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</si>
  <si>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</si>
  <si>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</si>
  <si>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</si>
  <si>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</si>
  <si>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</si>
  <si>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</si>
  <si>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</si>
  <si>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</si>
  <si>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</si>
  <si>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</si>
  <si>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</si>
  <si>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</si>
  <si>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</si>
  <si>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</si>
  <si>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</si>
  <si>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</si>
  <si>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</si>
  <si>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</si>
  <si>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</si>
  <si>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</si>
  <si>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</si>
  <si>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</si>
  <si>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</si>
  <si>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</si>
  <si>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</si>
  <si>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</si>
  <si>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</si>
  <si>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</si>
  <si>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</si>
  <si>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</si>
  <si>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</si>
  <si>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</si>
  <si>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</si>
  <si>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</si>
  <si>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</si>
  <si>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</si>
  <si>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</si>
  <si>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</si>
  <si>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</si>
  <si>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</si>
  <si>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</si>
  <si>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</si>
  <si>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</si>
  <si>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</si>
  <si>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</si>
  <si>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</si>
  <si>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</si>
  <si>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</si>
  <si>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</si>
  <si>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</si>
  <si>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</si>
  <si>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</si>
  <si>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</si>
  <si>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</si>
  <si>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</si>
  <si>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</si>
  <si>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</si>
  <si>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</si>
  <si>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</si>
  <si>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</si>
  <si>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</si>
  <si>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</si>
  <si>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</si>
  <si>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</si>
  <si>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</si>
  <si>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</si>
  <si>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</si>
  <si>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</si>
  <si>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</si>
  <si>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</si>
  <si>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</si>
  <si>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</si>
  <si>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</si>
  <si>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</si>
  <si>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</si>
  <si>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</si>
  <si>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</si>
  <si>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</si>
  <si>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</si>
  <si>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</si>
  <si>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</si>
  <si>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</si>
  <si>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</si>
  <si>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</si>
  <si>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</si>
  <si>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</si>
  <si>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</si>
  <si>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</si>
  <si>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</si>
  <si>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</si>
  <si>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</si>
  <si>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</si>
  <si>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</si>
  <si>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</si>
  <si>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</si>
  <si>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</si>
  <si>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</si>
  <si>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</si>
  <si>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</si>
  <si>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</si>
  <si>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</si>
  <si>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</si>
  <si>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</si>
  <si>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</si>
  <si>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</si>
  <si>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</si>
  <si>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</si>
  <si>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</si>
  <si>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</si>
  <si>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</si>
  <si>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</si>
  <si>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</si>
  <si>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</si>
  <si>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</si>
  <si>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</si>
  <si>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</si>
  <si>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</si>
  <si>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</si>
  <si>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</si>
  <si>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</si>
  <si>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</si>
  <si>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</si>
  <si>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</si>
  <si>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</si>
  <si>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</si>
  <si>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</si>
  <si>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</si>
  <si>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</si>
  <si>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</si>
  <si>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</si>
  <si>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</si>
  <si>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Programa Alfabetización</t>
  </si>
  <si>
    <t>Número</t>
  </si>
  <si>
    <t>Adhesión a Estrategías Nacionales y Departamentales</t>
  </si>
  <si>
    <t>Capacitación</t>
  </si>
  <si>
    <t>Reformulación del PEI</t>
  </si>
  <si>
    <t>Formulación de estrategías pedagógicas de acceso al sistema educativo.</t>
  </si>
  <si>
    <t>Servicios de Aseo Instituciones Educativas</t>
  </si>
  <si>
    <t>Sevicio de Vigilancia Instituciones Educativas</t>
  </si>
  <si>
    <t>Gestión Administrativa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</si>
</sst>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3" t="s">
        <v>2</v>
      </c>
      <c r="C2" s="964"/>
      <c r="D2" s="964"/>
      <c r="E2" s="964"/>
      <c r="F2" s="964"/>
      <c r="G2" s="964"/>
      <c r="H2" s="964"/>
      <c r="I2" s="964"/>
      <c r="J2" s="964"/>
      <c r="K2" s="964"/>
      <c r="L2" s="964"/>
      <c r="M2" s="964"/>
      <c r="N2" s="964"/>
      <c r="O2" s="964"/>
      <c r="P2" s="964"/>
      <c r="Q2" s="964"/>
      <c r="R2" s="964"/>
      <c r="S2" s="964"/>
      <c r="T2" s="964"/>
      <c r="U2" s="964"/>
      <c r="V2" s="964"/>
      <c r="W2" s="964"/>
      <c r="X2" s="964"/>
      <c r="Y2" s="964"/>
      <c r="Z2" s="964"/>
      <c r="AA2" s="964"/>
      <c r="AB2" s="964"/>
      <c r="AC2" s="964"/>
      <c r="AD2" s="964"/>
      <c r="AE2" s="964"/>
      <c r="AF2" s="964"/>
      <c r="AG2" s="964"/>
      <c r="AH2" s="964"/>
      <c r="AI2" s="964"/>
      <c r="AJ2" s="964"/>
      <c r="AK2" s="964"/>
      <c r="AL2" s="964"/>
      <c r="AM2" s="964"/>
      <c r="AN2" s="964"/>
      <c r="AO2" s="964"/>
      <c r="AP2" s="964"/>
      <c r="AQ2" s="964"/>
      <c r="AR2" s="964"/>
      <c r="AS2" s="964"/>
      <c r="AT2" s="964"/>
      <c r="AU2" s="964"/>
      <c r="AV2" s="964"/>
      <c r="AW2" s="964"/>
      <c r="AX2" s="964"/>
      <c r="AY2" s="964"/>
      <c r="AZ2" s="964"/>
      <c r="BA2" s="965"/>
      <c r="BC2" s="902"/>
      <c r="BD2" s="904" t="s">
        <v>1669</v>
      </c>
      <c r="BE2" s="905"/>
      <c r="BF2" s="905"/>
      <c r="BG2" s="905"/>
      <c r="BH2" s="905"/>
      <c r="BI2" s="905"/>
      <c r="BJ2" s="905"/>
    </row>
    <row r="3" spans="1:62" ht="15.75" x14ac:dyDescent="0.2">
      <c r="B3" s="966" t="s">
        <v>1670</v>
      </c>
      <c r="C3" s="967"/>
      <c r="D3" s="967"/>
      <c r="E3" s="967"/>
      <c r="F3" s="967"/>
      <c r="G3" s="967"/>
      <c r="H3" s="967"/>
      <c r="I3" s="967"/>
      <c r="J3" s="967"/>
      <c r="K3" s="967"/>
      <c r="L3" s="967"/>
      <c r="M3" s="967"/>
      <c r="N3" s="968">
        <v>2017</v>
      </c>
      <c r="O3" s="968"/>
      <c r="P3" s="96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69" t="str">
        <f>VLOOKUP($D$9,'CONSOLIDADO PLAN DESARROLLO'!$DT$9:$DZ$62,3,0)</f>
        <v xml:space="preserve">E1. - SOCIAL:  Desarrollo Social con alta competitividad y proyección </v>
      </c>
      <c r="D5" s="969"/>
      <c r="E5" s="969"/>
      <c r="F5" s="969"/>
      <c r="G5" s="969"/>
      <c r="H5" s="969"/>
      <c r="I5" s="970"/>
      <c r="J5" s="971" t="s">
        <v>1672</v>
      </c>
      <c r="K5" s="972"/>
      <c r="L5" s="973" t="str">
        <f>VLOOKUP($D$9,'CONSOLIDADO PLAN DESARROLLO'!$DT$9:$DZ$62,5,0)</f>
        <v>Educación</v>
      </c>
      <c r="M5" s="973"/>
      <c r="N5" s="973"/>
      <c r="O5" s="973"/>
      <c r="P5" s="973"/>
      <c r="Q5" s="973"/>
      <c r="R5" s="973"/>
      <c r="S5" s="973"/>
      <c r="T5" s="973"/>
      <c r="U5" s="974"/>
      <c r="V5" s="975" t="s">
        <v>1790</v>
      </c>
      <c r="W5" s="976"/>
      <c r="X5" s="976"/>
      <c r="Y5" s="94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48"/>
      <c r="AA5" s="948"/>
      <c r="AB5" s="948"/>
      <c r="AC5" s="948"/>
      <c r="AD5" s="948"/>
      <c r="AE5" s="948"/>
      <c r="AF5" s="948"/>
      <c r="AG5" s="948"/>
      <c r="AH5" s="948"/>
      <c r="AI5" s="948"/>
      <c r="AJ5" s="948"/>
      <c r="AK5" s="948"/>
      <c r="AL5" s="948"/>
      <c r="AM5" s="948"/>
      <c r="AN5" s="948"/>
      <c r="AO5" s="948"/>
      <c r="AP5" s="948"/>
      <c r="AQ5" s="948"/>
      <c r="AR5" s="948"/>
      <c r="AS5" s="948"/>
      <c r="AT5" s="948"/>
      <c r="AU5" s="948"/>
      <c r="AV5" s="948"/>
      <c r="AW5" s="948"/>
      <c r="AX5" s="948"/>
      <c r="AY5" s="948"/>
      <c r="AZ5" s="948"/>
      <c r="BA5" s="977"/>
    </row>
    <row r="6" spans="1:62" ht="15" customHeight="1" thickBot="1" x14ac:dyDescent="0.25">
      <c r="B6" s="133" t="s">
        <v>1673</v>
      </c>
      <c r="C6" s="948" t="str">
        <f>VLOOKUP($D$9,'CONSOLIDADO PLAN DESARROLLO'!$DT$9:$DZ$62,6,0)</f>
        <v>E1.P_A - TOCANCIPA BIEN EDUCADA</v>
      </c>
      <c r="D6" s="948"/>
      <c r="E6" s="948"/>
      <c r="F6" s="949"/>
      <c r="G6" s="906" t="s">
        <v>1792</v>
      </c>
      <c r="H6" s="907"/>
      <c r="I6" s="907"/>
      <c r="J6" s="907"/>
      <c r="K6" s="908" t="str">
        <f>VLOOKUP($D$9,'CONSOLIDADO PLAN DESARROLLO'!$DT$9:$DZ$62,7,0)</f>
        <v>Garantizar calidad, cobertura, eficiencia y pertinencia en la oferta Educativa Municipal</v>
      </c>
      <c r="L6" s="908"/>
      <c r="M6" s="908"/>
      <c r="N6" s="908"/>
      <c r="O6" s="908"/>
      <c r="P6" s="908"/>
      <c r="Q6" s="909"/>
      <c r="R6" s="950" t="s">
        <v>1674</v>
      </c>
      <c r="S6" s="951"/>
      <c r="T6" s="951"/>
      <c r="U6" s="951"/>
      <c r="V6" s="952"/>
      <c r="W6" s="952"/>
      <c r="X6" s="952"/>
      <c r="Y6" s="952"/>
      <c r="Z6" s="952"/>
      <c r="AA6" s="952"/>
      <c r="AB6" s="952"/>
      <c r="AC6" s="952"/>
      <c r="AD6" s="952"/>
      <c r="AE6" s="952"/>
      <c r="AF6" s="952"/>
      <c r="AG6" s="952"/>
      <c r="AH6" s="952"/>
      <c r="AI6" s="953"/>
      <c r="AJ6" s="954" t="s">
        <v>1675</v>
      </c>
      <c r="AK6" s="955"/>
      <c r="AL6" s="955"/>
      <c r="AM6" s="955"/>
      <c r="AN6" s="955"/>
      <c r="AO6" s="955"/>
      <c r="AP6" s="955"/>
      <c r="AQ6" s="955"/>
      <c r="AR6" s="955"/>
      <c r="AS6" s="955"/>
      <c r="AT6" s="955"/>
      <c r="AU6" s="955"/>
      <c r="AV6" s="955"/>
      <c r="AW6" s="955"/>
      <c r="AX6" s="955"/>
      <c r="AY6" s="955"/>
      <c r="AZ6" s="955"/>
      <c r="BA6" s="956"/>
    </row>
    <row r="7" spans="1:62" ht="36" customHeight="1" x14ac:dyDescent="0.2">
      <c r="B7" s="910" t="s">
        <v>1676</v>
      </c>
      <c r="C7" s="911"/>
      <c r="D7" s="957" t="s">
        <v>1677</v>
      </c>
      <c r="E7" s="1025" t="s">
        <v>1678</v>
      </c>
      <c r="F7" s="959" t="s">
        <v>1679</v>
      </c>
      <c r="G7" s="961" t="s">
        <v>1680</v>
      </c>
      <c r="H7" s="936" t="s">
        <v>1793</v>
      </c>
      <c r="I7" s="938" t="s">
        <v>1916</v>
      </c>
      <c r="J7" s="940">
        <f>+$N$3</f>
        <v>2017</v>
      </c>
      <c r="K7" s="942" t="s">
        <v>1682</v>
      </c>
      <c r="L7" s="944" t="s">
        <v>1683</v>
      </c>
      <c r="M7" s="134"/>
      <c r="N7" s="134"/>
      <c r="O7" s="134"/>
      <c r="P7" s="134"/>
      <c r="Q7" s="134"/>
      <c r="R7" s="946" t="s">
        <v>1918</v>
      </c>
      <c r="S7" s="947"/>
      <c r="T7" s="930" t="s">
        <v>1935</v>
      </c>
      <c r="U7" s="930"/>
      <c r="V7" s="930" t="s">
        <v>1919</v>
      </c>
      <c r="W7" s="930"/>
      <c r="X7" s="930" t="s">
        <v>1920</v>
      </c>
      <c r="Y7" s="930"/>
      <c r="Z7" s="935" t="s">
        <v>1917</v>
      </c>
      <c r="AA7" s="935"/>
      <c r="AB7" s="930" t="s">
        <v>36</v>
      </c>
      <c r="AC7" s="930"/>
      <c r="AD7" s="930" t="s">
        <v>1936</v>
      </c>
      <c r="AE7" s="930"/>
      <c r="AF7" s="930" t="s">
        <v>1921</v>
      </c>
      <c r="AG7" s="930"/>
      <c r="AH7" s="931" t="s">
        <v>1931</v>
      </c>
      <c r="AI7" s="932"/>
      <c r="AJ7" s="933" t="s">
        <v>1684</v>
      </c>
      <c r="AK7" s="934"/>
      <c r="AL7" s="934"/>
      <c r="AM7" s="934"/>
      <c r="AN7" s="934"/>
      <c r="AO7" s="934"/>
      <c r="AP7" s="934"/>
      <c r="AQ7" s="934" t="s">
        <v>1685</v>
      </c>
      <c r="AR7" s="934"/>
      <c r="AS7" s="934"/>
      <c r="AT7" s="934" t="s">
        <v>1686</v>
      </c>
      <c r="AU7" s="934"/>
      <c r="AV7" s="934"/>
      <c r="AW7" s="934"/>
      <c r="AX7" s="934"/>
      <c r="AY7" s="980" t="s">
        <v>1687</v>
      </c>
      <c r="AZ7" s="978" t="s">
        <v>1688</v>
      </c>
      <c r="BA7" s="979" t="s">
        <v>1689</v>
      </c>
    </row>
    <row r="8" spans="1:62" ht="57" customHeight="1" x14ac:dyDescent="0.2">
      <c r="B8" s="912"/>
      <c r="C8" s="913"/>
      <c r="D8" s="958"/>
      <c r="E8" s="1026"/>
      <c r="F8" s="960"/>
      <c r="G8" s="962"/>
      <c r="H8" s="937"/>
      <c r="I8" s="939"/>
      <c r="J8" s="941"/>
      <c r="K8" s="943"/>
      <c r="L8" s="94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0"/>
      <c r="AZ8" s="978"/>
      <c r="BA8" s="979"/>
    </row>
    <row r="9" spans="1:62" ht="78" customHeight="1" x14ac:dyDescent="0.2">
      <c r="B9" s="914" t="s">
        <v>1937</v>
      </c>
      <c r="C9" s="915"/>
      <c r="D9" s="103" t="s">
        <v>94</v>
      </c>
      <c r="E9" s="102" t="str">
        <f>VLOOKUP($D$9,'CONSOLIDADO PLAN DESARROLLO'!$EB$9:$EF$62,2,0)</f>
        <v>Mantener las tasas de cobertura  bruta por niveles</v>
      </c>
      <c r="F9" s="37" t="str">
        <f>VLOOKUP($D$9,'CONSOLIDADO PLAN DESARROLLO'!$EB$9:$EF$62,3,0)</f>
        <v>Tasa de cobertura transición 
Tasa de cobertura primaria
Tasa de cobertura secundaria
Tasa de cobertura media</v>
      </c>
      <c r="G9" s="98" t="str">
        <f>VLOOKUP($D$9,'CONSOLIDADO PLAN DESARROLLO'!$EB$9:$EF$62,4,0)</f>
        <v>104% 
108% 
126%
90,83%</v>
      </c>
      <c r="H9" s="98" t="str">
        <f>VLOOKUP($D$9,'CONSOLIDADO PLAN DESARROLLO'!$EB$9:$EF$62,5,0)</f>
        <v>104% 
108% 
126%
90,83%</v>
      </c>
      <c r="I9" s="922"/>
      <c r="J9" s="92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4" t="e">
        <f>VLOOKUP($D$9,#REF!,2,0)</f>
        <v>#REF!</v>
      </c>
      <c r="E10" s="925"/>
      <c r="F10" s="925"/>
      <c r="G10" s="925"/>
      <c r="H10" s="925"/>
      <c r="I10" s="925"/>
      <c r="J10" s="926"/>
      <c r="K10" s="38" t="e">
        <f>VLOOKUP($D$9,#REF!,3,0)</f>
        <v>#REF!</v>
      </c>
      <c r="L10" s="39" t="e">
        <f>VLOOKUP($D$9,#REF!,4,0)</f>
        <v>#REF!</v>
      </c>
      <c r="M10" s="40" t="e">
        <f>VLOOKUP($D$9,#REF!,5,0)</f>
        <v>#REF!</v>
      </c>
      <c r="N10" s="927" t="e">
        <f>VLOOKUP($D$9,#REF!,Q3,0)</f>
        <v>#REF!</v>
      </c>
      <c r="O10" s="92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29"/>
      <c r="O11" s="92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7"/>
      <c r="B13" s="859" t="str">
        <f>VLOOKUP($D$9,'PROYECTOS REGISTRADOS'!$A$2:$D$82,4,0)</f>
        <v>Mantenimiento de las tasas de cobertura escolar Tocancipá, Cundinamarca, Centro Oriente</v>
      </c>
      <c r="C13" s="862" t="str">
        <f>VLOOKUP($D$9,'PROYECTOS REGISTRADOS'!$A$2:$D$82,3,0)</f>
        <v>2016-25817-0044</v>
      </c>
      <c r="D13" s="865" t="s">
        <v>221</v>
      </c>
      <c r="E13" s="868" t="str">
        <f>IF(D13=0,"0-0",(VLOOKUP(D13,'CONSOLIDADO PLAN DESARROLLO'!$EL$9:$ET$304,2,0)))</f>
        <v>Implementar procesos de apoyo para la permanencia y cobertura educativa en la población desescolarizada</v>
      </c>
      <c r="F13" s="871" t="str">
        <f>IF(D13=0,"0-0",(VLOOKUP(D13,'CONSOLIDADO PLAN DESARROLLO'!$EL$9:$ET$304,3,0)))</f>
        <v>No. de procesos implementados</v>
      </c>
      <c r="G13" s="874">
        <f>IF(D13=0,"0-0",(VLOOKUP(D13,'CONSOLIDADO PLAN DESARROLLO'!$EL$9:$ET$304,4,0)))</f>
        <v>1</v>
      </c>
      <c r="H13" s="877">
        <f>IF(D13=0,"0-0",(VLOOKUP(D13,'CONSOLIDADO PLAN DESARROLLO'!$EL$9:$ET$304,5,0)))</f>
        <v>2</v>
      </c>
      <c r="I13" s="880">
        <f>IF(D13=0,"0-0",(VLOOKUP(D13,'CONSOLIDADO PLAN DESARROLLO'!$EL$9:$ET$304,$R$3,0)))</f>
        <v>0.5</v>
      </c>
      <c r="J13" s="881"/>
      <c r="K13" s="916"/>
      <c r="L13" s="919"/>
      <c r="M13" s="850" t="s">
        <v>1938</v>
      </c>
      <c r="N13" s="851" t="s">
        <v>1939</v>
      </c>
      <c r="O13" s="852">
        <v>4</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857"/>
      <c r="B14" s="859"/>
      <c r="C14" s="862"/>
      <c r="D14" s="865"/>
      <c r="E14" s="869"/>
      <c r="F14" s="871"/>
      <c r="G14" s="874"/>
      <c r="H14" s="877"/>
      <c r="I14" s="882"/>
      <c r="J14" s="883"/>
      <c r="K14" s="916"/>
      <c r="L14" s="920"/>
      <c r="M14" s="850" t="s">
        <v>1940</v>
      </c>
      <c r="N14" s="851" t="s">
        <v>1939</v>
      </c>
      <c r="O14" s="852">
        <v>3</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7"/>
      <c r="B15" s="859"/>
      <c r="C15" s="862"/>
      <c r="D15" s="865"/>
      <c r="E15" s="869"/>
      <c r="F15" s="871"/>
      <c r="G15" s="874"/>
      <c r="H15" s="877"/>
      <c r="I15" s="882"/>
      <c r="J15" s="883"/>
      <c r="K15" s="916"/>
      <c r="L15" s="920"/>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16"/>
      <c r="L16" s="920"/>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6"/>
      <c r="L17" s="920"/>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7"/>
      <c r="L18" s="920"/>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18"/>
      <c r="L19" s="921"/>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7"/>
      <c r="B22" s="859" t="str">
        <f>VLOOKUP($D$9,'PROYECTOS REGISTRADOS'!$A$2:$D$82,4,0)</f>
        <v>Mantenimiento de las tasas de cobertura escolar Tocancipá, Cundinamarca, Centro Oriente</v>
      </c>
      <c r="C22" s="862" t="str">
        <f>VLOOKUP($D$9,'PROYECTOS REGISTRADOS'!$A$2:$D$82,3,0)</f>
        <v>2016-25817-0044</v>
      </c>
      <c r="D22" s="865" t="s">
        <v>233</v>
      </c>
      <c r="E22" s="868" t="str">
        <f>IF(D22=0,"0-0",(VLOOKUP(D22,'CONSOLIDADO PLAN DESARROLLO'!$EL$9:$ET$304,2,0)))</f>
        <v>Otorgar estímulos para las IED que implementen la jornada única escolar</v>
      </c>
      <c r="F22" s="871" t="str">
        <f>IF(D22=0,"0-0",(VLOOKUP(D22,'CONSOLIDADO PLAN DESARROLLO'!$EL$9:$ET$304,3,0)))</f>
        <v xml:space="preserve">No. de  Estímulos otorgados </v>
      </c>
      <c r="G22" s="874">
        <f>IF(D22=0,"0-0",(VLOOKUP(D22,'CONSOLIDADO PLAN DESARROLLO'!$EL$9:$ET$304,4,0)))</f>
        <v>0</v>
      </c>
      <c r="H22" s="877">
        <f>IF(D22=0,"0-0",(VLOOKUP(D22,'CONSOLIDADO PLAN DESARROLLO'!$EL$9:$ET$304,5,0)))</f>
        <v>3</v>
      </c>
      <c r="I22" s="880">
        <f>IF(D22=0,"0-0",(VLOOKUP(D22,'CONSOLIDADO PLAN DESARROLLO'!$EL$9:$ET$304,$R$3,0)))</f>
        <v>1</v>
      </c>
      <c r="J22" s="881"/>
      <c r="K22" s="916"/>
      <c r="L22" s="919"/>
      <c r="M22" s="850" t="s">
        <v>1941</v>
      </c>
      <c r="N22" s="851" t="s">
        <v>1939</v>
      </c>
      <c r="O22" s="852">
        <v>3</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16"/>
      <c r="L23" s="920"/>
      <c r="M23" s="850" t="s">
        <v>1942</v>
      </c>
      <c r="N23" s="851" t="s">
        <v>1939</v>
      </c>
      <c r="O23" s="852">
        <v>1</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6"/>
      <c r="L24" s="920"/>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6"/>
      <c r="L25" s="920"/>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6"/>
      <c r="L26" s="920"/>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7"/>
      <c r="L27" s="920"/>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18"/>
      <c r="L28" s="921"/>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57"/>
      <c r="B31" s="859" t="str">
        <f>VLOOKUP($D$9,'PROYECTOS REGISTRADOS'!$A$2:$D$82,4,0)</f>
        <v>Mantenimiento de las tasas de cobertura escolar Tocancipá, Cundinamarca, Centro Oriente</v>
      </c>
      <c r="C31" s="862" t="str">
        <f>VLOOKUP($D$9,'PROYECTOS REGISTRADOS'!$A$2:$D$82,3,0)</f>
        <v>2016-25817-0044</v>
      </c>
      <c r="D31" s="865" t="s">
        <v>242</v>
      </c>
      <c r="E31" s="868" t="str">
        <f>IF(D31=0,"0-0",(VLOOKUP(D31,'CONSOLIDADO PLAN DESARROLLO'!$EL$9:$ET$304,2,0)))</f>
        <v xml:space="preserve">Mantener el acceso a la educación de la población en condiciones de vulnerabilidad que demande el servicio </v>
      </c>
      <c r="F31" s="871" t="str">
        <f>IF(D31=0,"0-0",(VLOOKUP(D31,'CONSOLIDADO PLAN DESARROLLO'!$EL$9:$ET$304,3,0)))</f>
        <v>% de población vulnerable en el sistema educativo</v>
      </c>
      <c r="G31" s="874">
        <f>IF(D31=0,"0-0",(VLOOKUP(D31,'CONSOLIDADO PLAN DESARROLLO'!$EL$9:$ET$304,4,0)))</f>
        <v>100</v>
      </c>
      <c r="H31" s="877">
        <f>IF(D31=0,"0-0",(VLOOKUP(D31,'CONSOLIDADO PLAN DESARROLLO'!$EL$9:$ET$304,5,0)))</f>
        <v>100</v>
      </c>
      <c r="I31" s="880">
        <f>IF(D31=0,"0-0",(VLOOKUP(D31,'CONSOLIDADO PLAN DESARROLLO'!$EL$9:$ET$304,$R$3,0)))</f>
        <v>100</v>
      </c>
      <c r="J31" s="881"/>
      <c r="K31" s="916"/>
      <c r="L31" s="919"/>
      <c r="M31" s="853" t="s">
        <v>1943</v>
      </c>
      <c r="N31" s="851" t="s">
        <v>1939</v>
      </c>
      <c r="O31" s="852">
        <v>4</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16"/>
      <c r="L32" s="920"/>
      <c r="M32" s="175"/>
      <c r="N32" s="176"/>
      <c r="O32" s="177"/>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16"/>
      <c r="L33" s="920"/>
      <c r="M33" s="175"/>
      <c r="N33" s="176"/>
      <c r="O33" s="177"/>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16"/>
      <c r="L34" s="920"/>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16"/>
      <c r="L35" s="920"/>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17"/>
      <c r="L36" s="920"/>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18"/>
      <c r="L37" s="921"/>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Mantenimiento de las tasas de cobertura escolar Tocancipá, Cundinamarca, Centro Oriente</v>
      </c>
      <c r="C40" s="862" t="str">
        <f>VLOOKUP($D$9,'PROYECTOS REGISTRADOS'!$A$2:$D$82,3,0)</f>
        <v>2016-25817-0044</v>
      </c>
      <c r="D40" s="865" t="s">
        <v>253</v>
      </c>
      <c r="E40" s="868" t="str">
        <f>IF(D40=0,"0-0",(VLOOKUP(D40,'CONSOLIDADO PLAN DESARROLLO'!$EL$9:$ET$304,2,0)))</f>
        <v>Garantizar  los servicios de aseo y vigilancia en las I.E.D</v>
      </c>
      <c r="F40" s="871" t="str">
        <f>IF(D40=0,"0-0",(VLOOKUP(D40,'CONSOLIDADO PLAN DESARROLLO'!$EL$9:$ET$304,3,0)))</f>
        <v>No. de I.E.D con Servicios de aseo y vigilancia de calidad  mantenidos</v>
      </c>
      <c r="G40" s="874">
        <f>IF(D40=0,"0-0",(VLOOKUP(D40,'CONSOLIDADO PLAN DESARROLLO'!$EL$9:$ET$304,4,0)))</f>
        <v>3</v>
      </c>
      <c r="H40" s="877">
        <f>IF(D40=0,"0-0",(VLOOKUP(D40,'CONSOLIDADO PLAN DESARROLLO'!$EL$9:$ET$304,5,0)))</f>
        <v>3</v>
      </c>
      <c r="I40" s="880">
        <f>IF(D40=0,"0-0",(VLOOKUP(D40,'CONSOLIDADO PLAN DESARROLLO'!$EL$9:$ET$304,$R$3,0)))</f>
        <v>3</v>
      </c>
      <c r="J40" s="881"/>
      <c r="K40" s="916"/>
      <c r="L40" s="919"/>
      <c r="M40" s="850" t="s">
        <v>1944</v>
      </c>
      <c r="N40" s="851" t="s">
        <v>1939</v>
      </c>
      <c r="O40" s="852">
        <v>4</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7"/>
      <c r="B41" s="859"/>
      <c r="C41" s="862"/>
      <c r="D41" s="865"/>
      <c r="E41" s="869"/>
      <c r="F41" s="871"/>
      <c r="G41" s="874"/>
      <c r="H41" s="877"/>
      <c r="I41" s="882"/>
      <c r="J41" s="883"/>
      <c r="K41" s="916"/>
      <c r="L41" s="920"/>
      <c r="M41" s="850" t="s">
        <v>1945</v>
      </c>
      <c r="N41" s="851" t="s">
        <v>1939</v>
      </c>
      <c r="O41" s="852">
        <v>4</v>
      </c>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16"/>
      <c r="L42" s="920"/>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16"/>
      <c r="L43" s="920"/>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16"/>
      <c r="L44" s="920"/>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17"/>
      <c r="L45" s="920"/>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18"/>
      <c r="L46" s="921"/>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57"/>
      <c r="B49" s="859" t="str">
        <f>VLOOKUP($D$9,'PROYECTOS REGISTRADOS'!$A$2:$D$82,4,0)</f>
        <v>Mantenimiento de las tasas de cobertura escolar Tocancipá, Cundinamarca, Centro Oriente</v>
      </c>
      <c r="C49" s="862" t="str">
        <f>VLOOKUP($D$9,'PROYECTOS REGISTRADOS'!$A$2:$D$82,3,0)</f>
        <v>2016-25817-0044</v>
      </c>
      <c r="D49" s="865" t="s">
        <v>262</v>
      </c>
      <c r="E49" s="868" t="str">
        <f>IF(D49=0,"0-0",(VLOOKUP(D49,'CONSOLIDADO PLAN DESARROLLO'!$EL$9:$ET$304,2,0)))</f>
        <v>Obtener la concesión de servicios educativos en el municipio con entidades de carácter privado</v>
      </c>
      <c r="F49" s="871" t="str">
        <f>IF(D49=0,"0-0",(VLOOKUP(D49,'CONSOLIDADO PLAN DESARROLLO'!$EL$9:$ET$304,3,0)))</f>
        <v>No. Concesiones obtenidas</v>
      </c>
      <c r="G49" s="874">
        <f>IF(D49=0,"0-0",(VLOOKUP(D49,'CONSOLIDADO PLAN DESARROLLO'!$EL$9:$ET$304,4,0)))</f>
        <v>0</v>
      </c>
      <c r="H49" s="877">
        <f>IF(D49=0,"0-0",(VLOOKUP(D49,'CONSOLIDADO PLAN DESARROLLO'!$EL$9:$ET$304,5,0)))</f>
        <v>1</v>
      </c>
      <c r="I49" s="880">
        <f>IF(D49=0,"0-0",(VLOOKUP(D49,'CONSOLIDADO PLAN DESARROLLO'!$EL$9:$ET$304,$R$3,0)))</f>
        <v>0</v>
      </c>
      <c r="J49" s="881"/>
      <c r="K49" s="916"/>
      <c r="L49" s="919"/>
      <c r="M49" s="850" t="s">
        <v>1946</v>
      </c>
      <c r="N49" s="851" t="s">
        <v>1939</v>
      </c>
      <c r="O49" s="852">
        <v>2</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16"/>
      <c r="L50" s="920"/>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16"/>
      <c r="L51" s="920"/>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16"/>
      <c r="L52" s="920"/>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16"/>
      <c r="L53" s="920"/>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17"/>
      <c r="L54" s="920"/>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18"/>
      <c r="L55" s="921"/>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Mantenimiento de las tasas de cobertura escolar Tocancipá, Cundinamarca, Centro Oriente</v>
      </c>
      <c r="C58" s="862" t="str">
        <f>VLOOKUP($D$9,'PROYECTOS REGISTRADOS'!$A$2:$D$82,3,0)</f>
        <v>2016-25817-0044</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Mantenimiento de las tasas de cobertura escolar Tocancipá, Cundinamarca, Centro Oriente</v>
      </c>
      <c r="C67" s="862" t="str">
        <f>VLOOKUP($D$9,'PROYECTOS REGISTRADOS'!$A$2:$D$82,3,0)</f>
        <v>2016-25817-0044</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Mantenimiento de las tasas de cobertura escolar Tocancipá, Cundinamarca, Centro Oriente</v>
      </c>
      <c r="C76" s="862" t="str">
        <f>VLOOKUP($D$9,'PROYECTOS REGISTRADOS'!$A$2:$D$82,3,0)</f>
        <v>2016-25817-0044</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Mantenimiento de las tasas de cobertura escolar Tocancipá, Cundinamarca, Centro Oriente</v>
      </c>
      <c r="C85" s="862" t="str">
        <f>VLOOKUP($D$9,'PROYECTOS REGISTRADOS'!$A$2:$D$82,3,0)</f>
        <v>2016-25817-0044</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Mantenimiento de las tasas de cobertura escolar Tocancipá, Cundinamarca, Centro Oriente</v>
      </c>
      <c r="C94" s="862" t="str">
        <f>VLOOKUP($D$9,'PROYECTOS REGISTRADOS'!$A$2:$D$82,3,0)</f>
        <v>2016-25817-0044</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Mantenimiento de las tasas de cobertura escolar Tocancipá, Cundinamarca, Centro Oriente</v>
      </c>
      <c r="C103" s="862" t="str">
        <f>VLOOKUP($D$9,'PROYECTOS REGISTRADOS'!$A$2:$D$82,3,0)</f>
        <v>2016-25817-0044</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Mantenimiento de las tasas de cobertura escolar Tocancipá, Cundinamarca, Centro Oriente</v>
      </c>
      <c r="C112" s="862" t="str">
        <f>VLOOKUP($D$9,'PROYECTOS REGISTRADOS'!$A$2:$D$82,3,0)</f>
        <v>2016-25817-0044</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Mantenimiento de las tasas de cobertura escolar Tocancipá, Cundinamarca, Centro Oriente</v>
      </c>
      <c r="C121" s="862" t="str">
        <f>VLOOKUP($D$9,'PROYECTOS REGISTRADOS'!$A$2:$D$82,3,0)</f>
        <v>2016-25817-0044</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Mantenimiento de las tasas de cobertura escolar Tocancipá, Cundinamarca, Centro Oriente</v>
      </c>
      <c r="C130" s="862" t="str">
        <f>VLOOKUP($D$9,'PROYECTOS REGISTRADOS'!$A$2:$D$82,3,0)</f>
        <v>2016-25817-0044</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Mantenimiento de las tasas de cobertura escolar Tocancipá, Cundinamarca, Centro Oriente</v>
      </c>
      <c r="C139" s="862" t="str">
        <f>VLOOKUP($D$9,'PROYECTOS REGISTRADOS'!$A$2:$D$82,3,0)</f>
        <v>2016-25817-0044</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Mantenimiento de las tasas de cobertura escolar Tocancipá, Cundinamarca, Centro Oriente</v>
      </c>
      <c r="C148" s="862" t="str">
        <f>VLOOKUP($D$9,'PROYECTOS REGISTRADOS'!$A$2:$D$82,3,0)</f>
        <v>2016-25817-0044</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Mantenimiento de las tasas de cobertura escolar Tocancipá, Cundinamarca, Centro Oriente</v>
      </c>
      <c r="C157" s="862" t="str">
        <f>VLOOKUP($D$9,'PROYECTOS REGISTRADOS'!$A$2:$D$82,3,0)</f>
        <v>2016-25817-0044</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Mantenimiento de las tasas de cobertura escolar Tocancipá, Cundinamarca, Centro Oriente</v>
      </c>
      <c r="C166" s="862" t="str">
        <f>VLOOKUP($D$9,'PROYECTOS REGISTRADOS'!$A$2:$D$82,3,0)</f>
        <v>2016-25817-0044</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Mantenimiento de las tasas de cobertura escolar Tocancipá, Cundinamarca, Centro Oriente</v>
      </c>
      <c r="C175" s="862" t="str">
        <f>VLOOKUP($D$9,'PROYECTOS REGISTRADOS'!$A$2:$D$82,3,0)</f>
        <v>2016-25817-0044</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Mantenimiento de las tasas de cobertura escolar Tocancipá, Cundinamarca, Centro Oriente</v>
      </c>
      <c r="C184" s="862" t="str">
        <f>VLOOKUP($D$9,'PROYECTOS REGISTRADOS'!$A$2:$D$82,3,0)</f>
        <v>2016-25817-0044</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Mantenimiento de las tasas de cobertura escolar Tocancipá, Cundinamarca, Centro Oriente</v>
      </c>
      <c r="C193" s="862" t="str">
        <f>VLOOKUP($D$9,'PROYECTOS REGISTRADOS'!$A$2:$D$82,3,0)</f>
        <v>2016-25817-0044</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7" t="s">
        <v>0</v>
      </c>
      <c r="C1" s="1007"/>
      <c r="D1" s="1007"/>
      <c r="E1" s="1007"/>
      <c r="F1" s="1007"/>
      <c r="G1" s="1007"/>
      <c r="H1" s="1007"/>
      <c r="I1" s="1007"/>
      <c r="J1" s="1007"/>
      <c r="K1" s="1007"/>
      <c r="L1" s="1007"/>
      <c r="M1" s="1007"/>
      <c r="N1" s="1007"/>
      <c r="O1" s="1007"/>
      <c r="P1" s="1007"/>
      <c r="Q1" s="1007"/>
      <c r="R1" s="1007"/>
      <c r="S1" s="1007"/>
      <c r="T1" s="1007"/>
      <c r="U1" s="100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8" t="s">
        <v>3</v>
      </c>
      <c r="B4" s="1008"/>
      <c r="C4" s="1008"/>
      <c r="D4" s="1008"/>
      <c r="E4" s="1008"/>
      <c r="F4" s="1008"/>
      <c r="G4" s="1008"/>
      <c r="H4" s="1008"/>
      <c r="I4" s="1008"/>
      <c r="J4" s="1008"/>
      <c r="K4" s="1008"/>
      <c r="L4" s="1008"/>
      <c r="M4" s="1008"/>
      <c r="N4" s="1008"/>
      <c r="O4" s="1008"/>
      <c r="P4" s="1008"/>
      <c r="Q4" s="1008"/>
      <c r="R4" s="1008"/>
      <c r="S4" s="1008"/>
      <c r="T4" s="1008"/>
      <c r="U4" s="1008"/>
      <c r="V4" s="1008"/>
      <c r="W4" s="1008"/>
      <c r="X4" s="1008"/>
      <c r="Y4" s="1008"/>
      <c r="Z4" s="1008"/>
      <c r="AA4" s="1008"/>
      <c r="AB4" s="1008"/>
      <c r="AC4" s="1008"/>
      <c r="AD4" s="1008"/>
      <c r="AE4" s="1008"/>
      <c r="AF4" s="1008"/>
      <c r="AG4" s="1008"/>
      <c r="AH4" s="1008"/>
      <c r="AI4" s="1008"/>
      <c r="AJ4" s="1008"/>
      <c r="AK4" s="1008"/>
      <c r="AL4" s="1008"/>
      <c r="AM4" s="1008"/>
      <c r="AN4" s="1008"/>
      <c r="AO4" s="1008"/>
      <c r="AP4" s="1008"/>
      <c r="AQ4" s="1008"/>
      <c r="AR4" s="1008"/>
      <c r="AS4" s="1008"/>
      <c r="AT4" s="1008"/>
      <c r="AU4" s="1008"/>
      <c r="AV4" s="1008"/>
      <c r="AW4" s="1008"/>
      <c r="AX4" s="1008"/>
      <c r="AY4" s="1008"/>
      <c r="AZ4" s="1008"/>
      <c r="BA4" s="1008"/>
      <c r="BB4" s="1008"/>
      <c r="BC4" s="1008"/>
      <c r="BD4" s="1008"/>
    </row>
    <row r="5" spans="1:150" s="206" customFormat="1" ht="72.75" customHeight="1" thickBot="1" x14ac:dyDescent="0.3">
      <c r="A5" s="1008" t="s">
        <v>4</v>
      </c>
      <c r="B5" s="1008"/>
      <c r="C5" s="1008"/>
      <c r="D5" s="1008"/>
      <c r="E5" s="1008"/>
      <c r="F5" s="1008"/>
      <c r="G5" s="1008"/>
      <c r="H5" s="1008"/>
      <c r="I5" s="1008"/>
      <c r="J5" s="1008"/>
      <c r="K5" s="1008"/>
      <c r="L5" s="1008"/>
      <c r="M5" s="1008"/>
      <c r="N5" s="1008"/>
      <c r="O5" s="1008"/>
      <c r="P5" s="1008"/>
      <c r="Q5" s="1008"/>
      <c r="R5" s="1008"/>
      <c r="S5" s="1008"/>
      <c r="T5" s="1008"/>
      <c r="U5" s="1008"/>
      <c r="V5" s="1008"/>
      <c r="W5" s="1008"/>
      <c r="X5" s="1008"/>
      <c r="Y5" s="1008"/>
      <c r="Z5" s="1008"/>
      <c r="AA5" s="1008"/>
      <c r="AB5" s="1008"/>
      <c r="AC5" s="1008"/>
      <c r="AD5" s="1008"/>
      <c r="AE5" s="1008"/>
      <c r="AF5" s="1008"/>
      <c r="AG5" s="1008"/>
      <c r="AH5" s="1008"/>
      <c r="AI5" s="1008"/>
      <c r="AJ5" s="1008"/>
      <c r="AK5" s="1008"/>
      <c r="AL5" s="1008"/>
      <c r="AM5" s="1008"/>
      <c r="AN5" s="1008"/>
      <c r="AO5" s="1008"/>
      <c r="AP5" s="1008"/>
      <c r="AQ5" s="1008"/>
      <c r="AR5" s="1008"/>
      <c r="AS5" s="1008"/>
      <c r="AT5" s="1008"/>
      <c r="AU5" s="1008"/>
      <c r="AV5" s="1008"/>
      <c r="AW5" s="1008"/>
      <c r="AX5" s="1008"/>
      <c r="AY5" s="1008"/>
      <c r="AZ5" s="1008"/>
      <c r="BA5" s="1008"/>
      <c r="BB5" s="1008"/>
      <c r="BC5" s="1008"/>
      <c r="BD5" s="1008"/>
    </row>
    <row r="6" spans="1:150" s="206" customFormat="1" ht="27" customHeight="1" thickBot="1" x14ac:dyDescent="0.3">
      <c r="A6" s="1001" t="s">
        <v>5</v>
      </c>
      <c r="B6" s="1009" t="s">
        <v>6</v>
      </c>
      <c r="C6" s="1009" t="s">
        <v>7</v>
      </c>
      <c r="D6" s="1001" t="s">
        <v>8</v>
      </c>
      <c r="E6" s="1001" t="s">
        <v>9</v>
      </c>
      <c r="F6" s="1001" t="s">
        <v>10</v>
      </c>
      <c r="G6" s="998" t="s">
        <v>11</v>
      </c>
      <c r="H6" s="998" t="s">
        <v>12</v>
      </c>
      <c r="I6" s="1015" t="s">
        <v>13</v>
      </c>
      <c r="J6" s="998" t="s">
        <v>14</v>
      </c>
      <c r="K6" s="998" t="s">
        <v>15</v>
      </c>
      <c r="L6" s="998" t="s">
        <v>16</v>
      </c>
      <c r="M6" s="998" t="s">
        <v>17</v>
      </c>
      <c r="N6" s="992" t="s">
        <v>18</v>
      </c>
      <c r="O6" s="998" t="s">
        <v>19</v>
      </c>
      <c r="P6" s="1001" t="s">
        <v>20</v>
      </c>
      <c r="Q6" s="1001" t="s">
        <v>21</v>
      </c>
      <c r="R6" s="998" t="s">
        <v>22</v>
      </c>
      <c r="S6" s="1012" t="s">
        <v>23</v>
      </c>
      <c r="T6" s="992" t="s">
        <v>24</v>
      </c>
      <c r="U6" s="995" t="s">
        <v>25</v>
      </c>
      <c r="V6" s="998" t="s">
        <v>26</v>
      </c>
      <c r="W6" s="998" t="s">
        <v>27</v>
      </c>
      <c r="X6" s="984" t="s">
        <v>28</v>
      </c>
      <c r="Y6" s="998" t="s">
        <v>29</v>
      </c>
      <c r="Z6" s="984" t="s">
        <v>30</v>
      </c>
      <c r="AA6" s="987" t="s">
        <v>31</v>
      </c>
      <c r="AB6" s="987"/>
      <c r="AC6" s="987"/>
      <c r="AD6" s="987"/>
      <c r="AE6" s="987"/>
      <c r="AF6" s="987"/>
      <c r="AG6" s="987"/>
      <c r="AH6" s="987"/>
      <c r="AI6" s="987"/>
      <c r="AJ6" s="987"/>
      <c r="AK6" s="987"/>
      <c r="AL6" s="987"/>
      <c r="AM6" s="987"/>
      <c r="AN6" s="987"/>
      <c r="AO6" s="987"/>
      <c r="AP6" s="987"/>
      <c r="AQ6" s="987"/>
      <c r="AR6" s="987"/>
      <c r="AS6" s="987"/>
      <c r="AT6" s="987"/>
      <c r="AU6" s="987"/>
      <c r="AV6" s="987"/>
      <c r="AW6" s="987"/>
      <c r="AX6" s="987"/>
      <c r="AY6" s="987"/>
      <c r="AZ6" s="987"/>
      <c r="BA6" s="987"/>
      <c r="BB6" s="988"/>
      <c r="BC6" s="989" t="s">
        <v>32</v>
      </c>
      <c r="BD6" s="99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2"/>
      <c r="B7" s="1010"/>
      <c r="C7" s="1010"/>
      <c r="D7" s="1010"/>
      <c r="E7" s="1002"/>
      <c r="F7" s="1002"/>
      <c r="G7" s="999"/>
      <c r="H7" s="999"/>
      <c r="I7" s="1016"/>
      <c r="J7" s="999"/>
      <c r="K7" s="999"/>
      <c r="L7" s="999"/>
      <c r="M7" s="999"/>
      <c r="N7" s="993"/>
      <c r="O7" s="999"/>
      <c r="P7" s="1002"/>
      <c r="Q7" s="1002"/>
      <c r="R7" s="999"/>
      <c r="S7" s="1013"/>
      <c r="T7" s="993"/>
      <c r="U7" s="996"/>
      <c r="V7" s="999"/>
      <c r="W7" s="999"/>
      <c r="X7" s="985"/>
      <c r="Y7" s="999"/>
      <c r="Z7" s="985"/>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990"/>
      <c r="BD7" s="99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3"/>
      <c r="B8" s="1011"/>
      <c r="C8" s="1011"/>
      <c r="D8" s="1011"/>
      <c r="E8" s="1003"/>
      <c r="F8" s="1003"/>
      <c r="G8" s="1000"/>
      <c r="H8" s="1000"/>
      <c r="I8" s="1017"/>
      <c r="J8" s="1000"/>
      <c r="K8" s="1000"/>
      <c r="L8" s="1000"/>
      <c r="M8" s="1000"/>
      <c r="N8" s="994"/>
      <c r="O8" s="1000"/>
      <c r="P8" s="1003"/>
      <c r="Q8" s="1003"/>
      <c r="R8" s="1000"/>
      <c r="S8" s="1014"/>
      <c r="T8" s="994"/>
      <c r="U8" s="997"/>
      <c r="V8" s="999"/>
      <c r="W8" s="1000"/>
      <c r="X8" s="986"/>
      <c r="Y8" s="1000"/>
      <c r="Z8" s="98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1"/>
      <c r="BD8" s="100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1928</v>
      </c>
      <c r="E3" s="71" t="s">
        <v>1927</v>
      </c>
      <c r="F3" s="71" t="s">
        <v>1929</v>
      </c>
      <c r="G3" s="71" t="s">
        <v>1930</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D8732B-E341-42FE-9FE9-DBA68A226C2E}"/>
</file>

<file path=customXml/itemProps2.xml><?xml version="1.0" encoding="utf-8"?>
<ds:datastoreItem xmlns:ds="http://schemas.openxmlformats.org/officeDocument/2006/customXml" ds:itemID="{6C46C786-72D2-4D49-B970-57D0C61DFFFE}"/>
</file>

<file path=customXml/itemProps3.xml><?xml version="1.0" encoding="utf-8"?>
<ds:datastoreItem xmlns:ds="http://schemas.openxmlformats.org/officeDocument/2006/customXml" ds:itemID="{5EC23DF7-8829-4107-9464-E08E15EC27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