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LANES DE ACCION 2018_Seguimiento Anual\E2.P_D  CIENCIA, TECNOLOGIA E INNOVACIÓN\"/>
    </mc:Choice>
  </mc:AlternateContent>
  <bookViews>
    <workbookView xWindow="0" yWindow="0" windowWidth="28800" windowHeight="115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62913"/>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G49" i="6" l="1"/>
  <c r="AF49" i="6"/>
  <c r="AG40" i="6"/>
  <c r="AF40" i="6"/>
  <c r="AG31" i="6"/>
  <c r="AF31" i="6"/>
  <c r="AG22" i="6"/>
  <c r="AF22" i="6"/>
  <c r="AG13" i="6"/>
  <c r="AF13" i="6"/>
  <c r="H10" i="10" l="1"/>
  <c r="J10" i="10"/>
  <c r="I10" i="10"/>
  <c r="AR58" i="6"/>
  <c r="AR57" i="6"/>
  <c r="AR56" i="6"/>
  <c r="AR55" i="6"/>
  <c r="AR54" i="6"/>
  <c r="J7" i="10"/>
  <c r="I7" i="10"/>
  <c r="H8" i="10"/>
  <c r="G8" i="10"/>
  <c r="F8" i="10"/>
  <c r="E8" i="10"/>
  <c r="D8" i="10"/>
  <c r="C8" i="10"/>
  <c r="G7" i="10"/>
  <c r="F7" i="10"/>
  <c r="E7" i="10"/>
  <c r="D7" i="10"/>
  <c r="C7" i="10"/>
  <c r="B7" i="10"/>
  <c r="AK59"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l="1"/>
  <c r="AI9" i="6"/>
  <c r="K5" i="10"/>
  <c r="K7" i="10" s="1"/>
  <c r="H5" i="10"/>
  <c r="H7" i="10" s="1"/>
  <c r="AU203" i="6" l="1"/>
  <c r="AR203" i="6"/>
  <c r="AK203" i="6"/>
  <c r="AU202" i="6"/>
  <c r="AR202" i="6"/>
  <c r="AK202" i="6"/>
  <c r="AU201" i="6"/>
  <c r="AR201" i="6"/>
  <c r="AK201" i="6"/>
  <c r="AU200" i="6"/>
  <c r="AR200" i="6"/>
  <c r="AK200" i="6"/>
  <c r="AU199" i="6"/>
  <c r="AR199" i="6"/>
  <c r="AK199" i="6"/>
  <c r="AU198" i="6"/>
  <c r="AR198" i="6"/>
  <c r="AK198" i="6"/>
  <c r="AJ198" i="6"/>
  <c r="I198" i="6"/>
  <c r="H198" i="6"/>
  <c r="G198" i="6"/>
  <c r="F198" i="6"/>
  <c r="E198" i="6"/>
  <c r="AZ197" i="6"/>
  <c r="AY197" i="6"/>
  <c r="AX197" i="6"/>
  <c r="AW197" i="6"/>
  <c r="AV197" i="6"/>
  <c r="AT197" i="6"/>
  <c r="AS197" i="6"/>
  <c r="AQ197" i="6"/>
  <c r="AP197" i="6"/>
  <c r="AO197" i="6"/>
  <c r="AN197" i="6"/>
  <c r="AM197" i="6"/>
  <c r="AL197" i="6"/>
  <c r="AJ197" i="6"/>
  <c r="AG197" i="6"/>
  <c r="AF197" i="6"/>
  <c r="AE197" i="6"/>
  <c r="AD197" i="6"/>
  <c r="AC197" i="6"/>
  <c r="AB197" i="6"/>
  <c r="AA197" i="6"/>
  <c r="Z197" i="6"/>
  <c r="Y197" i="6"/>
  <c r="X197" i="6"/>
  <c r="W197" i="6"/>
  <c r="V197" i="6"/>
  <c r="U197" i="6"/>
  <c r="T197" i="6"/>
  <c r="S197" i="6"/>
  <c r="R197" i="6"/>
  <c r="J197" i="6"/>
  <c r="AU194" i="6"/>
  <c r="AR194" i="6"/>
  <c r="AK194" i="6"/>
  <c r="AU193" i="6"/>
  <c r="AR193" i="6"/>
  <c r="AK193" i="6"/>
  <c r="AU192" i="6"/>
  <c r="AR192" i="6"/>
  <c r="AK192" i="6"/>
  <c r="AU191" i="6"/>
  <c r="AR191" i="6"/>
  <c r="AK191" i="6"/>
  <c r="AU190" i="6"/>
  <c r="AR190" i="6"/>
  <c r="AK190" i="6"/>
  <c r="AU189" i="6"/>
  <c r="AR189" i="6"/>
  <c r="AK189" i="6"/>
  <c r="AJ189" i="6"/>
  <c r="AJ188" i="6" s="1"/>
  <c r="I189" i="6"/>
  <c r="H189" i="6"/>
  <c r="G189" i="6"/>
  <c r="F189" i="6"/>
  <c r="E189" i="6"/>
  <c r="AZ188" i="6"/>
  <c r="AY188" i="6"/>
  <c r="AX188" i="6"/>
  <c r="AW188" i="6"/>
  <c r="AV188" i="6"/>
  <c r="AT188" i="6"/>
  <c r="AS188" i="6"/>
  <c r="AQ188" i="6"/>
  <c r="AP188" i="6"/>
  <c r="AO188" i="6"/>
  <c r="AN188" i="6"/>
  <c r="AM188" i="6"/>
  <c r="AL188" i="6"/>
  <c r="AG188" i="6"/>
  <c r="AF188" i="6"/>
  <c r="AE188" i="6"/>
  <c r="AD188" i="6"/>
  <c r="AC188" i="6"/>
  <c r="AB188" i="6"/>
  <c r="AA188" i="6"/>
  <c r="Z188" i="6"/>
  <c r="Y188" i="6"/>
  <c r="X188" i="6"/>
  <c r="W188" i="6"/>
  <c r="V188" i="6"/>
  <c r="U188" i="6"/>
  <c r="T188" i="6"/>
  <c r="S188" i="6"/>
  <c r="R188" i="6"/>
  <c r="J188" i="6"/>
  <c r="AU185" i="6"/>
  <c r="AR185" i="6"/>
  <c r="AK185" i="6"/>
  <c r="AU184" i="6"/>
  <c r="AR184" i="6"/>
  <c r="AK184" i="6"/>
  <c r="AU183" i="6"/>
  <c r="AR183" i="6"/>
  <c r="AK183" i="6"/>
  <c r="AU182" i="6"/>
  <c r="AR182" i="6"/>
  <c r="AK182" i="6"/>
  <c r="AU181" i="6"/>
  <c r="AR181" i="6"/>
  <c r="AK181" i="6"/>
  <c r="AU180" i="6"/>
  <c r="AR180" i="6"/>
  <c r="AK180" i="6"/>
  <c r="AJ180" i="6"/>
  <c r="I180" i="6"/>
  <c r="H180" i="6"/>
  <c r="G180" i="6"/>
  <c r="F180" i="6"/>
  <c r="E180" i="6"/>
  <c r="AZ179" i="6"/>
  <c r="AY179" i="6"/>
  <c r="AX179" i="6"/>
  <c r="AW179" i="6"/>
  <c r="AV179" i="6"/>
  <c r="AT179" i="6"/>
  <c r="AS179" i="6"/>
  <c r="AQ179" i="6"/>
  <c r="AP179" i="6"/>
  <c r="AO179" i="6"/>
  <c r="AN179" i="6"/>
  <c r="AM179" i="6"/>
  <c r="AL179" i="6"/>
  <c r="AJ179" i="6"/>
  <c r="AG179" i="6"/>
  <c r="AF179" i="6"/>
  <c r="AE179" i="6"/>
  <c r="AD179" i="6"/>
  <c r="AC179" i="6"/>
  <c r="AB179" i="6"/>
  <c r="AA179" i="6"/>
  <c r="Z179" i="6"/>
  <c r="Y179" i="6"/>
  <c r="X179" i="6"/>
  <c r="W179" i="6"/>
  <c r="V179" i="6"/>
  <c r="U179" i="6"/>
  <c r="T179" i="6"/>
  <c r="S179" i="6"/>
  <c r="R179" i="6"/>
  <c r="J179" i="6"/>
  <c r="AU176" i="6"/>
  <c r="AR176" i="6"/>
  <c r="AK176" i="6"/>
  <c r="AU175" i="6"/>
  <c r="AR175" i="6"/>
  <c r="AK175" i="6"/>
  <c r="AU174" i="6"/>
  <c r="AR174" i="6"/>
  <c r="AK174" i="6"/>
  <c r="AU173" i="6"/>
  <c r="AR173" i="6"/>
  <c r="AK173" i="6"/>
  <c r="AU172" i="6"/>
  <c r="AR172" i="6"/>
  <c r="AK172" i="6"/>
  <c r="AU171" i="6"/>
  <c r="AR171" i="6"/>
  <c r="AK171" i="6"/>
  <c r="AJ171" i="6"/>
  <c r="AJ170" i="6" s="1"/>
  <c r="I171" i="6"/>
  <c r="H171" i="6"/>
  <c r="G171" i="6"/>
  <c r="F171" i="6"/>
  <c r="E171" i="6"/>
  <c r="AZ170" i="6"/>
  <c r="AY170" i="6"/>
  <c r="AX170" i="6"/>
  <c r="AW170" i="6"/>
  <c r="AV170" i="6"/>
  <c r="AT170" i="6"/>
  <c r="AS170" i="6"/>
  <c r="AQ170" i="6"/>
  <c r="AP170" i="6"/>
  <c r="AO170" i="6"/>
  <c r="AN170" i="6"/>
  <c r="AM170" i="6"/>
  <c r="AL170" i="6"/>
  <c r="AG170" i="6"/>
  <c r="AF170" i="6"/>
  <c r="AE170" i="6"/>
  <c r="AD170" i="6"/>
  <c r="AC170" i="6"/>
  <c r="AB170" i="6"/>
  <c r="AA170" i="6"/>
  <c r="Z170" i="6"/>
  <c r="Y170" i="6"/>
  <c r="X170" i="6"/>
  <c r="W170" i="6"/>
  <c r="V170" i="6"/>
  <c r="U170" i="6"/>
  <c r="T170" i="6"/>
  <c r="S170" i="6"/>
  <c r="R170" i="6"/>
  <c r="J170" i="6"/>
  <c r="AU167" i="6"/>
  <c r="AR167" i="6"/>
  <c r="AK167" i="6"/>
  <c r="AU166" i="6"/>
  <c r="AR166" i="6"/>
  <c r="AK166" i="6"/>
  <c r="AU165" i="6"/>
  <c r="AR165" i="6"/>
  <c r="AK165" i="6"/>
  <c r="AU164" i="6"/>
  <c r="AR164" i="6"/>
  <c r="AK164" i="6"/>
  <c r="AU163" i="6"/>
  <c r="AR163" i="6"/>
  <c r="AK163" i="6"/>
  <c r="AU162" i="6"/>
  <c r="AR162" i="6"/>
  <c r="AK162" i="6"/>
  <c r="AJ162" i="6"/>
  <c r="AJ161" i="6" s="1"/>
  <c r="I162" i="6"/>
  <c r="H162" i="6"/>
  <c r="G162" i="6"/>
  <c r="F162" i="6"/>
  <c r="E162" i="6"/>
  <c r="AZ161" i="6"/>
  <c r="AY161" i="6"/>
  <c r="AX161" i="6"/>
  <c r="AW161" i="6"/>
  <c r="AV161" i="6"/>
  <c r="AT161" i="6"/>
  <c r="AS161" i="6"/>
  <c r="AQ161" i="6"/>
  <c r="AP161" i="6"/>
  <c r="AO161" i="6"/>
  <c r="AN161" i="6"/>
  <c r="AM161" i="6"/>
  <c r="AL161" i="6"/>
  <c r="AG161" i="6"/>
  <c r="AF161" i="6"/>
  <c r="AE161" i="6"/>
  <c r="AD161" i="6"/>
  <c r="AC161" i="6"/>
  <c r="AB161" i="6"/>
  <c r="AA161" i="6"/>
  <c r="Z161" i="6"/>
  <c r="Y161" i="6"/>
  <c r="X161" i="6"/>
  <c r="W161" i="6"/>
  <c r="V161" i="6"/>
  <c r="U161" i="6"/>
  <c r="T161" i="6"/>
  <c r="S161" i="6"/>
  <c r="R161" i="6"/>
  <c r="J161" i="6"/>
  <c r="AU158" i="6"/>
  <c r="AR158" i="6"/>
  <c r="AK158" i="6"/>
  <c r="AU157" i="6"/>
  <c r="AR157" i="6"/>
  <c r="AK157" i="6"/>
  <c r="AU156" i="6"/>
  <c r="AR156" i="6"/>
  <c r="AK156" i="6"/>
  <c r="AU155" i="6"/>
  <c r="AR155" i="6"/>
  <c r="AK155" i="6"/>
  <c r="AU154" i="6"/>
  <c r="AR154" i="6"/>
  <c r="AK154" i="6"/>
  <c r="AU153" i="6"/>
  <c r="AR153" i="6"/>
  <c r="AK153" i="6"/>
  <c r="AJ153" i="6"/>
  <c r="AJ152" i="6" s="1"/>
  <c r="I153" i="6"/>
  <c r="H153" i="6"/>
  <c r="G153" i="6"/>
  <c r="F153" i="6"/>
  <c r="E153" i="6"/>
  <c r="AZ152" i="6"/>
  <c r="AY152" i="6"/>
  <c r="AX152" i="6"/>
  <c r="AW152" i="6"/>
  <c r="AV152" i="6"/>
  <c r="AT152" i="6"/>
  <c r="AS152" i="6"/>
  <c r="AQ152" i="6"/>
  <c r="AP152" i="6"/>
  <c r="AO152" i="6"/>
  <c r="AN152" i="6"/>
  <c r="AM152" i="6"/>
  <c r="AL152" i="6"/>
  <c r="AG152" i="6"/>
  <c r="AF152" i="6"/>
  <c r="AE152" i="6"/>
  <c r="AD152" i="6"/>
  <c r="AC152" i="6"/>
  <c r="AB152" i="6"/>
  <c r="AA152" i="6"/>
  <c r="Z152" i="6"/>
  <c r="Y152" i="6"/>
  <c r="X152" i="6"/>
  <c r="W152" i="6"/>
  <c r="V152" i="6"/>
  <c r="U152" i="6"/>
  <c r="T152" i="6"/>
  <c r="S152" i="6"/>
  <c r="R152" i="6"/>
  <c r="J152" i="6"/>
  <c r="AU149" i="6"/>
  <c r="AR149" i="6"/>
  <c r="AK149" i="6"/>
  <c r="AU148" i="6"/>
  <c r="AR148" i="6"/>
  <c r="AK148" i="6"/>
  <c r="AU147" i="6"/>
  <c r="AR147" i="6"/>
  <c r="AK147" i="6"/>
  <c r="AU146" i="6"/>
  <c r="AR146" i="6"/>
  <c r="AK146" i="6"/>
  <c r="AU145" i="6"/>
  <c r="AR145" i="6"/>
  <c r="AK145" i="6"/>
  <c r="AU144" i="6"/>
  <c r="AR144" i="6"/>
  <c r="AK144" i="6"/>
  <c r="AJ144" i="6"/>
  <c r="AJ143" i="6" s="1"/>
  <c r="I144" i="6"/>
  <c r="H144" i="6"/>
  <c r="G144" i="6"/>
  <c r="F144" i="6"/>
  <c r="E144" i="6"/>
  <c r="AZ143" i="6"/>
  <c r="AY143" i="6"/>
  <c r="AX143" i="6"/>
  <c r="AW143" i="6"/>
  <c r="AV143" i="6"/>
  <c r="AT143" i="6"/>
  <c r="AS143" i="6"/>
  <c r="AQ143" i="6"/>
  <c r="AP143" i="6"/>
  <c r="AO143" i="6"/>
  <c r="AN143" i="6"/>
  <c r="AM143" i="6"/>
  <c r="AL143" i="6"/>
  <c r="AG143" i="6"/>
  <c r="AF143" i="6"/>
  <c r="AE143" i="6"/>
  <c r="AD143" i="6"/>
  <c r="AC143" i="6"/>
  <c r="AB143" i="6"/>
  <c r="AA143" i="6"/>
  <c r="Z143" i="6"/>
  <c r="Y143" i="6"/>
  <c r="X143" i="6"/>
  <c r="W143" i="6"/>
  <c r="V143" i="6"/>
  <c r="U143" i="6"/>
  <c r="T143" i="6"/>
  <c r="S143" i="6"/>
  <c r="R143" i="6"/>
  <c r="J143" i="6"/>
  <c r="AU140" i="6"/>
  <c r="AR140" i="6"/>
  <c r="AK140" i="6"/>
  <c r="AU139" i="6"/>
  <c r="AR139" i="6"/>
  <c r="AK139" i="6"/>
  <c r="AU138" i="6"/>
  <c r="AR138" i="6"/>
  <c r="AK138" i="6"/>
  <c r="AU137" i="6"/>
  <c r="AR137" i="6"/>
  <c r="AK137" i="6"/>
  <c r="AU136" i="6"/>
  <c r="AR136" i="6"/>
  <c r="AK136" i="6"/>
  <c r="AU135" i="6"/>
  <c r="AR135" i="6"/>
  <c r="AK135" i="6"/>
  <c r="AJ135" i="6"/>
  <c r="I135" i="6"/>
  <c r="H135" i="6"/>
  <c r="G135" i="6"/>
  <c r="F135" i="6"/>
  <c r="E135" i="6"/>
  <c r="AZ134" i="6"/>
  <c r="AY134" i="6"/>
  <c r="AX134" i="6"/>
  <c r="AW134" i="6"/>
  <c r="AV134" i="6"/>
  <c r="AT134" i="6"/>
  <c r="AS134" i="6"/>
  <c r="AQ134" i="6"/>
  <c r="AP134" i="6"/>
  <c r="AO134" i="6"/>
  <c r="AN134" i="6"/>
  <c r="AM134" i="6"/>
  <c r="AL134" i="6"/>
  <c r="AJ134" i="6"/>
  <c r="AG134" i="6"/>
  <c r="AF134" i="6"/>
  <c r="AE134" i="6"/>
  <c r="AD134" i="6"/>
  <c r="AC134" i="6"/>
  <c r="AB134" i="6"/>
  <c r="AA134" i="6"/>
  <c r="Z134" i="6"/>
  <c r="Y134" i="6"/>
  <c r="X134" i="6"/>
  <c r="W134" i="6"/>
  <c r="V134" i="6"/>
  <c r="U134" i="6"/>
  <c r="T134" i="6"/>
  <c r="S134" i="6"/>
  <c r="R134" i="6"/>
  <c r="J134" i="6"/>
  <c r="AU131" i="6"/>
  <c r="AR131" i="6"/>
  <c r="AK131" i="6"/>
  <c r="AU130" i="6"/>
  <c r="AR130" i="6"/>
  <c r="AK130" i="6"/>
  <c r="AU129" i="6"/>
  <c r="AR129" i="6"/>
  <c r="AK129" i="6"/>
  <c r="AU128" i="6"/>
  <c r="AR128" i="6"/>
  <c r="AK128" i="6"/>
  <c r="AU127" i="6"/>
  <c r="AR127" i="6"/>
  <c r="AK127" i="6"/>
  <c r="AU126" i="6"/>
  <c r="AR126" i="6"/>
  <c r="AK126" i="6"/>
  <c r="AJ126" i="6"/>
  <c r="AJ125" i="6" s="1"/>
  <c r="I126" i="6"/>
  <c r="H126" i="6"/>
  <c r="G126" i="6"/>
  <c r="F126" i="6"/>
  <c r="E126" i="6"/>
  <c r="AZ125" i="6"/>
  <c r="AY125" i="6"/>
  <c r="AX125" i="6"/>
  <c r="AW125" i="6"/>
  <c r="AV125" i="6"/>
  <c r="AT125" i="6"/>
  <c r="AS125" i="6"/>
  <c r="AQ125" i="6"/>
  <c r="AP125" i="6"/>
  <c r="AO125" i="6"/>
  <c r="AN125" i="6"/>
  <c r="AM125" i="6"/>
  <c r="AL125" i="6"/>
  <c r="AG125" i="6"/>
  <c r="AF125" i="6"/>
  <c r="AE125" i="6"/>
  <c r="AD125" i="6"/>
  <c r="AC125" i="6"/>
  <c r="AB125" i="6"/>
  <c r="AA125" i="6"/>
  <c r="Z125" i="6"/>
  <c r="Y125" i="6"/>
  <c r="X125" i="6"/>
  <c r="W125" i="6"/>
  <c r="V125" i="6"/>
  <c r="U125" i="6"/>
  <c r="T125" i="6"/>
  <c r="S125" i="6"/>
  <c r="R125" i="6"/>
  <c r="J125" i="6"/>
  <c r="AU122" i="6"/>
  <c r="AR122" i="6"/>
  <c r="AK122" i="6"/>
  <c r="AU121" i="6"/>
  <c r="AR121" i="6"/>
  <c r="AK121" i="6"/>
  <c r="AU120" i="6"/>
  <c r="AR120" i="6"/>
  <c r="AK120" i="6"/>
  <c r="AU119" i="6"/>
  <c r="AR119" i="6"/>
  <c r="AK119" i="6"/>
  <c r="AU118" i="6"/>
  <c r="AR118" i="6"/>
  <c r="AK118" i="6"/>
  <c r="AU117" i="6"/>
  <c r="AR117" i="6"/>
  <c r="AK117" i="6"/>
  <c r="AJ117" i="6"/>
  <c r="AJ116" i="6" s="1"/>
  <c r="I117" i="6"/>
  <c r="H117" i="6"/>
  <c r="G117" i="6"/>
  <c r="F117" i="6"/>
  <c r="E117" i="6"/>
  <c r="AZ116" i="6"/>
  <c r="AY116" i="6"/>
  <c r="AX116" i="6"/>
  <c r="AW116" i="6"/>
  <c r="AV116" i="6"/>
  <c r="AT116" i="6"/>
  <c r="AS116" i="6"/>
  <c r="AQ116" i="6"/>
  <c r="AP116" i="6"/>
  <c r="AO116" i="6"/>
  <c r="AN116" i="6"/>
  <c r="AM116" i="6"/>
  <c r="AL116" i="6"/>
  <c r="AG116" i="6"/>
  <c r="AF116" i="6"/>
  <c r="AE116" i="6"/>
  <c r="AD116" i="6"/>
  <c r="AC116" i="6"/>
  <c r="AB116" i="6"/>
  <c r="AA116" i="6"/>
  <c r="Z116" i="6"/>
  <c r="Y116" i="6"/>
  <c r="X116" i="6"/>
  <c r="W116" i="6"/>
  <c r="V116" i="6"/>
  <c r="U116" i="6"/>
  <c r="T116" i="6"/>
  <c r="S116" i="6"/>
  <c r="R116" i="6"/>
  <c r="J116" i="6"/>
  <c r="AU113" i="6"/>
  <c r="AR113" i="6"/>
  <c r="AK113" i="6"/>
  <c r="AU112" i="6"/>
  <c r="AR112" i="6"/>
  <c r="AK112" i="6"/>
  <c r="AU111" i="6"/>
  <c r="AR111" i="6"/>
  <c r="AK111" i="6"/>
  <c r="AU110" i="6"/>
  <c r="AR110" i="6"/>
  <c r="AK110" i="6"/>
  <c r="AU109" i="6"/>
  <c r="AR109" i="6"/>
  <c r="AK109" i="6"/>
  <c r="AU108" i="6"/>
  <c r="AR108" i="6"/>
  <c r="AK108" i="6"/>
  <c r="AJ108" i="6"/>
  <c r="AJ107" i="6" s="1"/>
  <c r="I108" i="6"/>
  <c r="H108" i="6"/>
  <c r="G108" i="6"/>
  <c r="F108" i="6"/>
  <c r="E108" i="6"/>
  <c r="AZ107" i="6"/>
  <c r="AY107" i="6"/>
  <c r="AX107" i="6"/>
  <c r="AW107" i="6"/>
  <c r="AV107" i="6"/>
  <c r="AT107" i="6"/>
  <c r="AS107" i="6"/>
  <c r="AQ107" i="6"/>
  <c r="AP107" i="6"/>
  <c r="AO107" i="6"/>
  <c r="AN107" i="6"/>
  <c r="AM107" i="6"/>
  <c r="AL107" i="6"/>
  <c r="AG107" i="6"/>
  <c r="AF107" i="6"/>
  <c r="AE107" i="6"/>
  <c r="AD107" i="6"/>
  <c r="AC107" i="6"/>
  <c r="AB107" i="6"/>
  <c r="AA107" i="6"/>
  <c r="Z107" i="6"/>
  <c r="Y107" i="6"/>
  <c r="X107" i="6"/>
  <c r="W107" i="6"/>
  <c r="V107" i="6"/>
  <c r="U107" i="6"/>
  <c r="T107" i="6"/>
  <c r="S107" i="6"/>
  <c r="R107" i="6"/>
  <c r="J107" i="6"/>
  <c r="AU104" i="6"/>
  <c r="AR104" i="6"/>
  <c r="AK104" i="6"/>
  <c r="AU103" i="6"/>
  <c r="AR103" i="6"/>
  <c r="AK103" i="6"/>
  <c r="AU102" i="6"/>
  <c r="AR102" i="6"/>
  <c r="AK102" i="6"/>
  <c r="AU101" i="6"/>
  <c r="AR101" i="6"/>
  <c r="AK101" i="6"/>
  <c r="AU100" i="6"/>
  <c r="AR100" i="6"/>
  <c r="AK100" i="6"/>
  <c r="AU99" i="6"/>
  <c r="AR99" i="6"/>
  <c r="AK99" i="6"/>
  <c r="AJ99" i="6"/>
  <c r="AJ98" i="6" s="1"/>
  <c r="I99" i="6"/>
  <c r="H99" i="6"/>
  <c r="G99" i="6"/>
  <c r="F99" i="6"/>
  <c r="E99" i="6"/>
  <c r="AZ98" i="6"/>
  <c r="AY98" i="6"/>
  <c r="AX98" i="6"/>
  <c r="AW98" i="6"/>
  <c r="AV98" i="6"/>
  <c r="AT98" i="6"/>
  <c r="AS98" i="6"/>
  <c r="AQ98" i="6"/>
  <c r="AP98" i="6"/>
  <c r="AO98" i="6"/>
  <c r="AN98" i="6"/>
  <c r="AM98" i="6"/>
  <c r="AL98" i="6"/>
  <c r="AG98" i="6"/>
  <c r="AF98" i="6"/>
  <c r="AE98" i="6"/>
  <c r="AD98" i="6"/>
  <c r="AC98" i="6"/>
  <c r="AB98" i="6"/>
  <c r="AA98" i="6"/>
  <c r="Z98" i="6"/>
  <c r="Y98" i="6"/>
  <c r="X98" i="6"/>
  <c r="W98" i="6"/>
  <c r="V98" i="6"/>
  <c r="U98" i="6"/>
  <c r="T98" i="6"/>
  <c r="S98" i="6"/>
  <c r="R98" i="6"/>
  <c r="J98" i="6"/>
  <c r="AU95" i="6"/>
  <c r="AR95" i="6"/>
  <c r="AK95" i="6"/>
  <c r="AU94" i="6"/>
  <c r="AR94" i="6"/>
  <c r="AK94" i="6"/>
  <c r="AU93" i="6"/>
  <c r="AR93" i="6"/>
  <c r="AK93" i="6"/>
  <c r="AU92" i="6"/>
  <c r="AR92" i="6"/>
  <c r="AK92" i="6"/>
  <c r="AU91" i="6"/>
  <c r="AR91" i="6"/>
  <c r="AK91" i="6"/>
  <c r="AU90" i="6"/>
  <c r="AR90" i="6"/>
  <c r="AK90" i="6"/>
  <c r="AJ90" i="6"/>
  <c r="AJ89" i="6" s="1"/>
  <c r="I90" i="6"/>
  <c r="H90" i="6"/>
  <c r="G90" i="6"/>
  <c r="F90" i="6"/>
  <c r="E90" i="6"/>
  <c r="AZ89" i="6"/>
  <c r="AY89" i="6"/>
  <c r="AX89" i="6"/>
  <c r="AW89" i="6"/>
  <c r="AV89" i="6"/>
  <c r="AT89" i="6"/>
  <c r="AS89" i="6"/>
  <c r="AQ89" i="6"/>
  <c r="AP89" i="6"/>
  <c r="AO89" i="6"/>
  <c r="AN89" i="6"/>
  <c r="AM89" i="6"/>
  <c r="AL89" i="6"/>
  <c r="AG89" i="6"/>
  <c r="AF89" i="6"/>
  <c r="AE89" i="6"/>
  <c r="AD89" i="6"/>
  <c r="AC89" i="6"/>
  <c r="AB89" i="6"/>
  <c r="AA89" i="6"/>
  <c r="Z89" i="6"/>
  <c r="Y89" i="6"/>
  <c r="X89" i="6"/>
  <c r="W89" i="6"/>
  <c r="V89" i="6"/>
  <c r="U89" i="6"/>
  <c r="T89" i="6"/>
  <c r="S89" i="6"/>
  <c r="R89" i="6"/>
  <c r="J89" i="6"/>
  <c r="AU86" i="6"/>
  <c r="AR86" i="6"/>
  <c r="AK86" i="6"/>
  <c r="AU85" i="6"/>
  <c r="AR85" i="6"/>
  <c r="AK85" i="6"/>
  <c r="AU84" i="6"/>
  <c r="AR84" i="6"/>
  <c r="AK84" i="6"/>
  <c r="AU83" i="6"/>
  <c r="AR83" i="6"/>
  <c r="AK83" i="6"/>
  <c r="AU82" i="6"/>
  <c r="AR82" i="6"/>
  <c r="AK82" i="6"/>
  <c r="AU81" i="6"/>
  <c r="AR81" i="6"/>
  <c r="AK81" i="6"/>
  <c r="AJ81" i="6"/>
  <c r="AJ80" i="6" s="1"/>
  <c r="I81" i="6"/>
  <c r="H81" i="6"/>
  <c r="G81" i="6"/>
  <c r="F81" i="6"/>
  <c r="E81" i="6"/>
  <c r="AZ80" i="6"/>
  <c r="AY80" i="6"/>
  <c r="AX80" i="6"/>
  <c r="AW80" i="6"/>
  <c r="AV80" i="6"/>
  <c r="AT80" i="6"/>
  <c r="AS80" i="6"/>
  <c r="AQ80" i="6"/>
  <c r="AP80" i="6"/>
  <c r="AO80" i="6"/>
  <c r="AN80" i="6"/>
  <c r="AM80" i="6"/>
  <c r="AL80" i="6"/>
  <c r="AG80" i="6"/>
  <c r="AF80" i="6"/>
  <c r="AE80" i="6"/>
  <c r="AD80" i="6"/>
  <c r="AC80" i="6"/>
  <c r="AB80" i="6"/>
  <c r="AA80" i="6"/>
  <c r="Z80" i="6"/>
  <c r="Y80" i="6"/>
  <c r="X80" i="6"/>
  <c r="W80" i="6"/>
  <c r="V80" i="6"/>
  <c r="U80" i="6"/>
  <c r="T80" i="6"/>
  <c r="S80" i="6"/>
  <c r="R80" i="6"/>
  <c r="J80" i="6"/>
  <c r="AU77" i="6"/>
  <c r="AR77" i="6"/>
  <c r="AK77" i="6"/>
  <c r="AU76" i="6"/>
  <c r="AR76" i="6"/>
  <c r="AK76" i="6"/>
  <c r="AU75" i="6"/>
  <c r="AR75" i="6"/>
  <c r="AK75" i="6"/>
  <c r="AU74" i="6"/>
  <c r="AR74" i="6"/>
  <c r="AK74" i="6"/>
  <c r="AU73" i="6"/>
  <c r="AR73" i="6"/>
  <c r="AK73" i="6"/>
  <c r="AU72" i="6"/>
  <c r="AR72" i="6"/>
  <c r="AK72" i="6"/>
  <c r="AJ72" i="6"/>
  <c r="AJ71" i="6" s="1"/>
  <c r="I72" i="6"/>
  <c r="H72" i="6"/>
  <c r="G72" i="6"/>
  <c r="F72" i="6"/>
  <c r="E72" i="6"/>
  <c r="AZ71" i="6"/>
  <c r="AY71" i="6"/>
  <c r="AX71" i="6"/>
  <c r="AW71" i="6"/>
  <c r="AV71" i="6"/>
  <c r="AT71" i="6"/>
  <c r="AS71" i="6"/>
  <c r="AQ71" i="6"/>
  <c r="AP71" i="6"/>
  <c r="AO71" i="6"/>
  <c r="AN71" i="6"/>
  <c r="AM71" i="6"/>
  <c r="AL71" i="6"/>
  <c r="AG71" i="6"/>
  <c r="AF71" i="6"/>
  <c r="AE71" i="6"/>
  <c r="AD71" i="6"/>
  <c r="AC71" i="6"/>
  <c r="AB71" i="6"/>
  <c r="AA71" i="6"/>
  <c r="Z71" i="6"/>
  <c r="Y71" i="6"/>
  <c r="X71" i="6"/>
  <c r="W71" i="6"/>
  <c r="V71" i="6"/>
  <c r="U71" i="6"/>
  <c r="T71" i="6"/>
  <c r="S71" i="6"/>
  <c r="R71" i="6"/>
  <c r="J71" i="6"/>
  <c r="AU68" i="6"/>
  <c r="AR68" i="6"/>
  <c r="AK68" i="6"/>
  <c r="AU67" i="6"/>
  <c r="AR67" i="6"/>
  <c r="AK67" i="6"/>
  <c r="AU66" i="6"/>
  <c r="AR66" i="6"/>
  <c r="AK66" i="6"/>
  <c r="AU65" i="6"/>
  <c r="AR65" i="6"/>
  <c r="AK65" i="6"/>
  <c r="AU64" i="6"/>
  <c r="AR64" i="6"/>
  <c r="AK64" i="6"/>
  <c r="AU63" i="6"/>
  <c r="AR63" i="6"/>
  <c r="AK63" i="6"/>
  <c r="AJ63" i="6"/>
  <c r="AJ62" i="6" s="1"/>
  <c r="I63" i="6"/>
  <c r="H63" i="6"/>
  <c r="G63" i="6"/>
  <c r="F63" i="6"/>
  <c r="E63" i="6"/>
  <c r="AZ62" i="6"/>
  <c r="AY62" i="6"/>
  <c r="AX62" i="6"/>
  <c r="AW62" i="6"/>
  <c r="AV62" i="6"/>
  <c r="AT62" i="6"/>
  <c r="AS62" i="6"/>
  <c r="AQ62" i="6"/>
  <c r="AP62" i="6"/>
  <c r="AO62" i="6"/>
  <c r="AN62" i="6"/>
  <c r="AM62" i="6"/>
  <c r="AL62" i="6"/>
  <c r="AG62" i="6"/>
  <c r="AF62" i="6"/>
  <c r="AE62" i="6"/>
  <c r="AD62" i="6"/>
  <c r="AC62" i="6"/>
  <c r="AB62" i="6"/>
  <c r="AA62" i="6"/>
  <c r="Z62" i="6"/>
  <c r="Y62" i="6"/>
  <c r="X62" i="6"/>
  <c r="W62" i="6"/>
  <c r="V62" i="6"/>
  <c r="U62" i="6"/>
  <c r="T62" i="6"/>
  <c r="S62" i="6"/>
  <c r="R62" i="6"/>
  <c r="J62" i="6"/>
  <c r="AU59" i="6"/>
  <c r="AR59"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97" i="6" l="1"/>
  <c r="AR197" i="6"/>
  <c r="AK197" i="6"/>
  <c r="AR48" i="6"/>
  <c r="AR39" i="6"/>
  <c r="AR21" i="6"/>
  <c r="AK30" i="6"/>
  <c r="AR188" i="6"/>
  <c r="AU39" i="6"/>
  <c r="AR161" i="6"/>
  <c r="AR107" i="6"/>
  <c r="AR152" i="6"/>
  <c r="AU71" i="6"/>
  <c r="AR143" i="6"/>
  <c r="AU30" i="6"/>
  <c r="AR71" i="6"/>
  <c r="AR134" i="6"/>
  <c r="AK89" i="6"/>
  <c r="AK39" i="6"/>
  <c r="AR125" i="6"/>
  <c r="AR62" i="6"/>
  <c r="AU62" i="6"/>
  <c r="AK80" i="6"/>
  <c r="AR98" i="6"/>
  <c r="AU98" i="6"/>
  <c r="AU107" i="6"/>
  <c r="AR179" i="6"/>
  <c r="AU179" i="6"/>
  <c r="AR30" i="6"/>
  <c r="AU48" i="6"/>
  <c r="AK71" i="6"/>
  <c r="AR89" i="6"/>
  <c r="AU89" i="6"/>
  <c r="AR170" i="6"/>
  <c r="AU170" i="6"/>
  <c r="AK62" i="6"/>
  <c r="AR80" i="6"/>
  <c r="AU80" i="6"/>
  <c r="AK98" i="6"/>
  <c r="AK107" i="6"/>
  <c r="AK179" i="6"/>
  <c r="AK188" i="6"/>
  <c r="AU188" i="6"/>
  <c r="AR116" i="6"/>
  <c r="AU116" i="6"/>
  <c r="AK125" i="6"/>
  <c r="AU125" i="6"/>
  <c r="AK134" i="6"/>
  <c r="AU134" i="6"/>
  <c r="AK143" i="6"/>
  <c r="AU143" i="6"/>
  <c r="AK152" i="6"/>
  <c r="AU152" i="6"/>
  <c r="AK161" i="6"/>
  <c r="AU161" i="6"/>
  <c r="AU21" i="6"/>
  <c r="AK170" i="6"/>
  <c r="AK116"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8" i="6" l="1"/>
  <c r="C189" i="6"/>
  <c r="C180" i="6"/>
  <c r="C171" i="6"/>
  <c r="C162" i="6"/>
  <c r="C153" i="6"/>
  <c r="C144" i="6"/>
  <c r="C135" i="6"/>
  <c r="C126" i="6"/>
  <c r="C117" i="6"/>
  <c r="C108" i="6"/>
  <c r="C99" i="6"/>
  <c r="C90" i="6"/>
  <c r="C81" i="6"/>
  <c r="C72" i="6"/>
  <c r="C63" i="6"/>
  <c r="C49" i="6"/>
  <c r="C40" i="6"/>
  <c r="C22" i="6"/>
  <c r="C31" i="6"/>
  <c r="B22" i="6"/>
  <c r="B198" i="6"/>
  <c r="B189" i="6"/>
  <c r="B180" i="6"/>
  <c r="B171" i="6"/>
  <c r="B162" i="6"/>
  <c r="B153" i="6"/>
  <c r="B144" i="6"/>
  <c r="B135" i="6"/>
  <c r="B126" i="6"/>
  <c r="B117" i="6"/>
  <c r="B108" i="6"/>
  <c r="B99" i="6"/>
  <c r="B90" i="6"/>
  <c r="B81" i="6"/>
  <c r="B72" i="6"/>
  <c r="B63"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H99" i="5"/>
  <c r="AO99" i="5" s="1"/>
  <c r="AU99" i="5" s="1"/>
  <c r="AG99" i="5"/>
  <c r="AN99" i="5" s="1"/>
  <c r="AG69" i="5"/>
  <c r="AN69" i="5" s="1"/>
  <c r="AI69" i="5"/>
  <c r="AP69" i="5" s="1"/>
  <c r="AW69" i="5" s="1"/>
  <c r="AO139" i="5"/>
  <c r="AU139" i="5" s="1"/>
  <c r="AH186" i="5"/>
  <c r="AO186" i="5" s="1"/>
  <c r="AU186" i="5" s="1"/>
  <c r="AG125" i="5"/>
  <c r="AG133" i="5"/>
  <c r="AH133" i="5"/>
  <c r="AN133" i="5" s="1"/>
  <c r="AN182" i="5"/>
  <c r="AN206" i="5"/>
  <c r="AN211" i="5"/>
  <c r="AP211" i="5"/>
  <c r="AW211" i="5" s="1"/>
  <c r="BB211" i="5" s="1"/>
  <c r="AG230" i="5"/>
  <c r="K6" i="6"/>
  <c r="Y5" i="6"/>
  <c r="C5" i="6"/>
  <c r="C6" i="6"/>
  <c r="L5" i="6"/>
  <c r="AU12" i="6"/>
  <c r="AU9" i="6" s="1"/>
  <c r="AV9" i="5"/>
  <c r="BB9" i="5" s="1"/>
  <c r="AO36" i="5"/>
  <c r="AN36" i="5"/>
  <c r="AU53" i="5"/>
  <c r="AV53" i="5"/>
  <c r="BB53" i="5" s="1"/>
  <c r="AV69" i="5"/>
  <c r="BB69" i="5" s="1"/>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9" i="5" l="1"/>
  <c r="BB99" i="5" s="1"/>
  <c r="AO133" i="5"/>
  <c r="AV139" i="5"/>
  <c r="BB139" i="5" s="1"/>
  <c r="BC139" i="5" s="1"/>
  <c r="AU69" i="5"/>
  <c r="BC69" i="5" s="1"/>
  <c r="BC201" i="5"/>
  <c r="AU211" i="5"/>
  <c r="BC211" i="5" s="1"/>
  <c r="BC95" i="5"/>
  <c r="BC53" i="5"/>
  <c r="AN186" i="5"/>
  <c r="BC186" i="5" s="1"/>
  <c r="BC10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69" i="5"/>
  <c r="BC121" i="5"/>
  <c r="BC128" i="5"/>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62" authorId="2" shapeId="0">
      <text>
        <r>
          <rPr>
            <b/>
            <sz val="8"/>
            <color indexed="81"/>
            <rFont val="Tahoma"/>
            <family val="2"/>
          </rPr>
          <t>PRIMERA INFANCIA (0 a 5 años)</t>
        </r>
        <r>
          <rPr>
            <sz val="8"/>
            <color indexed="81"/>
            <rFont val="Tahoma"/>
            <family val="2"/>
          </rPr>
          <t xml:space="preserve">
</t>
        </r>
      </text>
    </comment>
    <comment ref="AM62" authorId="2" shapeId="0">
      <text>
        <r>
          <rPr>
            <b/>
            <sz val="8"/>
            <color indexed="81"/>
            <rFont val="Tahoma"/>
            <family val="2"/>
          </rPr>
          <t>INFANCIA (6 a 11 años)</t>
        </r>
        <r>
          <rPr>
            <sz val="8"/>
            <color indexed="81"/>
            <rFont val="Tahoma"/>
            <family val="2"/>
          </rPr>
          <t xml:space="preserve">
</t>
        </r>
      </text>
    </comment>
    <comment ref="AN62" authorId="2" shapeId="0">
      <text>
        <r>
          <rPr>
            <b/>
            <sz val="8"/>
            <color indexed="81"/>
            <rFont val="Tahoma"/>
            <family val="2"/>
          </rPr>
          <t>ADOLESCENCIA (12 A 17 años)</t>
        </r>
      </text>
    </comment>
    <comment ref="AO62" authorId="2" shapeId="0">
      <text>
        <r>
          <rPr>
            <b/>
            <sz val="8"/>
            <color indexed="81"/>
            <rFont val="Tahoma"/>
            <family val="2"/>
          </rPr>
          <t>JUVENTUD (18 a 28 años)</t>
        </r>
        <r>
          <rPr>
            <sz val="8"/>
            <color indexed="81"/>
            <rFont val="Tahoma"/>
            <family val="2"/>
          </rPr>
          <t xml:space="preserve">
</t>
        </r>
      </text>
    </comment>
    <comment ref="AP62" authorId="2" shapeId="0">
      <text>
        <r>
          <rPr>
            <b/>
            <sz val="8"/>
            <color indexed="81"/>
            <rFont val="Tahoma"/>
            <family val="2"/>
          </rPr>
          <t xml:space="preserve"> ADULTO (29 a 60 años)</t>
        </r>
        <r>
          <rPr>
            <sz val="8"/>
            <color indexed="81"/>
            <rFont val="Tahoma"/>
            <family val="2"/>
          </rPr>
          <t xml:space="preserve">
</t>
        </r>
      </text>
    </comment>
    <comment ref="AQ62" authorId="2" shapeId="0">
      <text>
        <r>
          <rPr>
            <b/>
            <sz val="8"/>
            <color indexed="81"/>
            <rFont val="Tahoma"/>
            <family val="2"/>
          </rPr>
          <t>ADULTO MAYOR  (61 años en adelante)</t>
        </r>
        <r>
          <rPr>
            <sz val="8"/>
            <color indexed="81"/>
            <rFont val="Tahoma"/>
            <family val="2"/>
          </rPr>
          <t xml:space="preserve">
</t>
        </r>
      </text>
    </comment>
    <comment ref="AS62" authorId="2" shapeId="0">
      <text>
        <r>
          <rPr>
            <b/>
            <sz val="8"/>
            <color indexed="81"/>
            <rFont val="Tahoma"/>
            <family val="2"/>
          </rPr>
          <t>MUJERES</t>
        </r>
        <r>
          <rPr>
            <sz val="8"/>
            <color indexed="81"/>
            <rFont val="Tahoma"/>
            <family val="2"/>
          </rPr>
          <t xml:space="preserve">
</t>
        </r>
      </text>
    </comment>
    <comment ref="AT62" authorId="2" shapeId="0">
      <text>
        <r>
          <rPr>
            <b/>
            <sz val="8"/>
            <color indexed="81"/>
            <rFont val="Tahoma"/>
            <family val="2"/>
          </rPr>
          <t>HOMBRES</t>
        </r>
      </text>
    </comment>
    <comment ref="AV62" authorId="2" shapeId="0">
      <text>
        <r>
          <rPr>
            <b/>
            <sz val="8"/>
            <color indexed="81"/>
            <rFont val="Tahoma"/>
            <family val="2"/>
          </rPr>
          <t>VÍCTIMAS CONFLICTO ARMADO</t>
        </r>
        <r>
          <rPr>
            <sz val="8"/>
            <color indexed="81"/>
            <rFont val="Tahoma"/>
            <family val="2"/>
          </rPr>
          <t xml:space="preserve">
</t>
        </r>
      </text>
    </comment>
    <comment ref="AX62" authorId="2" shapeId="0">
      <text>
        <r>
          <rPr>
            <b/>
            <sz val="8"/>
            <color indexed="81"/>
            <rFont val="Tahoma"/>
            <family val="2"/>
          </rPr>
          <t>DISCAPACITADOS</t>
        </r>
        <r>
          <rPr>
            <sz val="8"/>
            <color indexed="81"/>
            <rFont val="Tahoma"/>
            <family val="2"/>
          </rPr>
          <t xml:space="preserve">
</t>
        </r>
      </text>
    </comment>
    <comment ref="AY62" authorId="2" shapeId="0">
      <text>
        <r>
          <rPr>
            <b/>
            <sz val="8"/>
            <color indexed="81"/>
            <rFont val="Tahoma"/>
            <family val="2"/>
          </rPr>
          <t>AFROCOLOMBIANO O RAIZAL</t>
        </r>
      </text>
    </comment>
    <comment ref="AZ62" authorId="2" shapeId="0">
      <text>
        <r>
          <rPr>
            <b/>
            <sz val="8"/>
            <color indexed="81"/>
            <rFont val="Tahoma"/>
            <family val="2"/>
          </rPr>
          <t>INDÍGENAS</t>
        </r>
        <r>
          <rPr>
            <sz val="8"/>
            <color indexed="81"/>
            <rFont val="Tahoma"/>
            <family val="2"/>
          </rPr>
          <t xml:space="preserve">
</t>
        </r>
      </text>
    </comment>
    <comment ref="BA62" authorId="1" shapeId="0">
      <text>
        <r>
          <rPr>
            <b/>
            <sz val="9"/>
            <color indexed="81"/>
            <rFont val="Tahoma"/>
            <family val="2"/>
          </rPr>
          <t>MEDIO DE EVIDENCIA. INFORME, RESGISTRO FOTOGRAFICO, PLANILLA, ETC</t>
        </r>
      </text>
    </comment>
    <comment ref="AL71" authorId="2" shapeId="0">
      <text>
        <r>
          <rPr>
            <b/>
            <sz val="8"/>
            <color indexed="81"/>
            <rFont val="Tahoma"/>
            <family val="2"/>
          </rPr>
          <t>PRIMERA INFANCIA (0 a 5 años)</t>
        </r>
        <r>
          <rPr>
            <sz val="8"/>
            <color indexed="81"/>
            <rFont val="Tahoma"/>
            <family val="2"/>
          </rPr>
          <t xml:space="preserve">
</t>
        </r>
      </text>
    </comment>
    <comment ref="AM71" authorId="2" shapeId="0">
      <text>
        <r>
          <rPr>
            <b/>
            <sz val="8"/>
            <color indexed="81"/>
            <rFont val="Tahoma"/>
            <family val="2"/>
          </rPr>
          <t>INFANCIA (6 a 11 años)</t>
        </r>
        <r>
          <rPr>
            <sz val="8"/>
            <color indexed="81"/>
            <rFont val="Tahoma"/>
            <family val="2"/>
          </rPr>
          <t xml:space="preserve">
</t>
        </r>
      </text>
    </comment>
    <comment ref="AN71" authorId="2" shapeId="0">
      <text>
        <r>
          <rPr>
            <b/>
            <sz val="8"/>
            <color indexed="81"/>
            <rFont val="Tahoma"/>
            <family val="2"/>
          </rPr>
          <t>ADOLESCENCIA (12 A 17 años)</t>
        </r>
      </text>
    </comment>
    <comment ref="AO71" authorId="2" shapeId="0">
      <text>
        <r>
          <rPr>
            <b/>
            <sz val="8"/>
            <color indexed="81"/>
            <rFont val="Tahoma"/>
            <family val="2"/>
          </rPr>
          <t>JUVENTUD (18 a 28 años)</t>
        </r>
        <r>
          <rPr>
            <sz val="8"/>
            <color indexed="81"/>
            <rFont val="Tahoma"/>
            <family val="2"/>
          </rPr>
          <t xml:space="preserve">
</t>
        </r>
      </text>
    </comment>
    <comment ref="AP71" authorId="2" shapeId="0">
      <text>
        <r>
          <rPr>
            <b/>
            <sz val="8"/>
            <color indexed="81"/>
            <rFont val="Tahoma"/>
            <family val="2"/>
          </rPr>
          <t xml:space="preserve"> ADULTO (29 a 60 años)</t>
        </r>
        <r>
          <rPr>
            <sz val="8"/>
            <color indexed="81"/>
            <rFont val="Tahoma"/>
            <family val="2"/>
          </rPr>
          <t xml:space="preserve">
</t>
        </r>
      </text>
    </comment>
    <comment ref="AQ71" authorId="2" shapeId="0">
      <text>
        <r>
          <rPr>
            <b/>
            <sz val="8"/>
            <color indexed="81"/>
            <rFont val="Tahoma"/>
            <family val="2"/>
          </rPr>
          <t>ADULTO MAYOR  (61 años en adelante)</t>
        </r>
        <r>
          <rPr>
            <sz val="8"/>
            <color indexed="81"/>
            <rFont val="Tahoma"/>
            <family val="2"/>
          </rPr>
          <t xml:space="preserve">
</t>
        </r>
      </text>
    </comment>
    <comment ref="AS71" authorId="2" shapeId="0">
      <text>
        <r>
          <rPr>
            <b/>
            <sz val="8"/>
            <color indexed="81"/>
            <rFont val="Tahoma"/>
            <family val="2"/>
          </rPr>
          <t>MUJERES</t>
        </r>
        <r>
          <rPr>
            <sz val="8"/>
            <color indexed="81"/>
            <rFont val="Tahoma"/>
            <family val="2"/>
          </rPr>
          <t xml:space="preserve">
</t>
        </r>
      </text>
    </comment>
    <comment ref="AT71" authorId="2" shapeId="0">
      <text>
        <r>
          <rPr>
            <b/>
            <sz val="8"/>
            <color indexed="81"/>
            <rFont val="Tahoma"/>
            <family val="2"/>
          </rPr>
          <t>HOMBRES</t>
        </r>
      </text>
    </comment>
    <comment ref="AV71" authorId="2" shapeId="0">
      <text>
        <r>
          <rPr>
            <b/>
            <sz val="8"/>
            <color indexed="81"/>
            <rFont val="Tahoma"/>
            <family val="2"/>
          </rPr>
          <t>VÍCTIMAS CONFLICTO ARMADO</t>
        </r>
        <r>
          <rPr>
            <sz val="8"/>
            <color indexed="81"/>
            <rFont val="Tahoma"/>
            <family val="2"/>
          </rPr>
          <t xml:space="preserve">
</t>
        </r>
      </text>
    </comment>
    <comment ref="AX71" authorId="2" shapeId="0">
      <text>
        <r>
          <rPr>
            <b/>
            <sz val="8"/>
            <color indexed="81"/>
            <rFont val="Tahoma"/>
            <family val="2"/>
          </rPr>
          <t>DISCAPACITADOS</t>
        </r>
        <r>
          <rPr>
            <sz val="8"/>
            <color indexed="81"/>
            <rFont val="Tahoma"/>
            <family val="2"/>
          </rPr>
          <t xml:space="preserve">
</t>
        </r>
      </text>
    </comment>
    <comment ref="AY71" authorId="2" shapeId="0">
      <text>
        <r>
          <rPr>
            <b/>
            <sz val="8"/>
            <color indexed="81"/>
            <rFont val="Tahoma"/>
            <family val="2"/>
          </rPr>
          <t>AFROCOLOMBIANO O RAIZAL</t>
        </r>
      </text>
    </comment>
    <comment ref="AZ71" authorId="2" shapeId="0">
      <text>
        <r>
          <rPr>
            <b/>
            <sz val="8"/>
            <color indexed="81"/>
            <rFont val="Tahoma"/>
            <family val="2"/>
          </rPr>
          <t>INDÍGENAS</t>
        </r>
        <r>
          <rPr>
            <sz val="8"/>
            <color indexed="81"/>
            <rFont val="Tahoma"/>
            <family val="2"/>
          </rPr>
          <t xml:space="preserve">
</t>
        </r>
      </text>
    </comment>
    <comment ref="BA71" authorId="1" shapeId="0">
      <text>
        <r>
          <rPr>
            <b/>
            <sz val="9"/>
            <color indexed="81"/>
            <rFont val="Tahoma"/>
            <family val="2"/>
          </rPr>
          <t>MEDIO DE EVIDENCIA. INFORME, RESGISTRO FOTOGRAFICO, PLANILLA, ETC</t>
        </r>
      </text>
    </comment>
    <comment ref="AL80" authorId="2" shapeId="0">
      <text>
        <r>
          <rPr>
            <b/>
            <sz val="8"/>
            <color indexed="81"/>
            <rFont val="Tahoma"/>
            <family val="2"/>
          </rPr>
          <t>PRIMERA INFANCIA (0 a 5 años)</t>
        </r>
        <r>
          <rPr>
            <sz val="8"/>
            <color indexed="81"/>
            <rFont val="Tahoma"/>
            <family val="2"/>
          </rPr>
          <t xml:space="preserve">
</t>
        </r>
      </text>
    </comment>
    <comment ref="AM80" authorId="2" shapeId="0">
      <text>
        <r>
          <rPr>
            <b/>
            <sz val="8"/>
            <color indexed="81"/>
            <rFont val="Tahoma"/>
            <family val="2"/>
          </rPr>
          <t>INFANCIA (6 a 11 años)</t>
        </r>
        <r>
          <rPr>
            <sz val="8"/>
            <color indexed="81"/>
            <rFont val="Tahoma"/>
            <family val="2"/>
          </rPr>
          <t xml:space="preserve">
</t>
        </r>
      </text>
    </comment>
    <comment ref="AN80" authorId="2" shapeId="0">
      <text>
        <r>
          <rPr>
            <b/>
            <sz val="8"/>
            <color indexed="81"/>
            <rFont val="Tahoma"/>
            <family val="2"/>
          </rPr>
          <t>ADOLESCENCIA (12 A 17 años)</t>
        </r>
      </text>
    </comment>
    <comment ref="AO80" authorId="2" shapeId="0">
      <text>
        <r>
          <rPr>
            <b/>
            <sz val="8"/>
            <color indexed="81"/>
            <rFont val="Tahoma"/>
            <family val="2"/>
          </rPr>
          <t>JUVENTUD (18 a 28 años)</t>
        </r>
        <r>
          <rPr>
            <sz val="8"/>
            <color indexed="81"/>
            <rFont val="Tahoma"/>
            <family val="2"/>
          </rPr>
          <t xml:space="preserve">
</t>
        </r>
      </text>
    </comment>
    <comment ref="AP80" authorId="2" shapeId="0">
      <text>
        <r>
          <rPr>
            <b/>
            <sz val="8"/>
            <color indexed="81"/>
            <rFont val="Tahoma"/>
            <family val="2"/>
          </rPr>
          <t xml:space="preserve"> ADULTO (29 a 60 años)</t>
        </r>
        <r>
          <rPr>
            <sz val="8"/>
            <color indexed="81"/>
            <rFont val="Tahoma"/>
            <family val="2"/>
          </rPr>
          <t xml:space="preserve">
</t>
        </r>
      </text>
    </comment>
    <comment ref="AQ80" authorId="2" shapeId="0">
      <text>
        <r>
          <rPr>
            <b/>
            <sz val="8"/>
            <color indexed="81"/>
            <rFont val="Tahoma"/>
            <family val="2"/>
          </rPr>
          <t>ADULTO MAYOR  (61 años en adelante)</t>
        </r>
        <r>
          <rPr>
            <sz val="8"/>
            <color indexed="81"/>
            <rFont val="Tahoma"/>
            <family val="2"/>
          </rPr>
          <t xml:space="preserve">
</t>
        </r>
      </text>
    </comment>
    <comment ref="AS80" authorId="2" shapeId="0">
      <text>
        <r>
          <rPr>
            <b/>
            <sz val="8"/>
            <color indexed="81"/>
            <rFont val="Tahoma"/>
            <family val="2"/>
          </rPr>
          <t>MUJERES</t>
        </r>
        <r>
          <rPr>
            <sz val="8"/>
            <color indexed="81"/>
            <rFont val="Tahoma"/>
            <family val="2"/>
          </rPr>
          <t xml:space="preserve">
</t>
        </r>
      </text>
    </comment>
    <comment ref="AT80" authorId="2" shapeId="0">
      <text>
        <r>
          <rPr>
            <b/>
            <sz val="8"/>
            <color indexed="81"/>
            <rFont val="Tahoma"/>
            <family val="2"/>
          </rPr>
          <t>HOMBRES</t>
        </r>
      </text>
    </comment>
    <comment ref="AV80" authorId="2" shapeId="0">
      <text>
        <r>
          <rPr>
            <b/>
            <sz val="8"/>
            <color indexed="81"/>
            <rFont val="Tahoma"/>
            <family val="2"/>
          </rPr>
          <t>VÍCTIMAS CONFLICTO ARMADO</t>
        </r>
        <r>
          <rPr>
            <sz val="8"/>
            <color indexed="81"/>
            <rFont val="Tahoma"/>
            <family val="2"/>
          </rPr>
          <t xml:space="preserve">
</t>
        </r>
      </text>
    </comment>
    <comment ref="AX80" authorId="2" shapeId="0">
      <text>
        <r>
          <rPr>
            <b/>
            <sz val="8"/>
            <color indexed="81"/>
            <rFont val="Tahoma"/>
            <family val="2"/>
          </rPr>
          <t>DISCAPACITADOS</t>
        </r>
        <r>
          <rPr>
            <sz val="8"/>
            <color indexed="81"/>
            <rFont val="Tahoma"/>
            <family val="2"/>
          </rPr>
          <t xml:space="preserve">
</t>
        </r>
      </text>
    </comment>
    <comment ref="AY80" authorId="2" shapeId="0">
      <text>
        <r>
          <rPr>
            <b/>
            <sz val="8"/>
            <color indexed="81"/>
            <rFont val="Tahoma"/>
            <family val="2"/>
          </rPr>
          <t>AFROCOLOMBIANO O RAIZAL</t>
        </r>
      </text>
    </comment>
    <comment ref="AZ80" authorId="2" shapeId="0">
      <text>
        <r>
          <rPr>
            <b/>
            <sz val="8"/>
            <color indexed="81"/>
            <rFont val="Tahoma"/>
            <family val="2"/>
          </rPr>
          <t>INDÍGENAS</t>
        </r>
        <r>
          <rPr>
            <sz val="8"/>
            <color indexed="81"/>
            <rFont val="Tahoma"/>
            <family val="2"/>
          </rPr>
          <t xml:space="preserve">
</t>
        </r>
      </text>
    </comment>
    <comment ref="BA80" authorId="1" shapeId="0">
      <text>
        <r>
          <rPr>
            <b/>
            <sz val="9"/>
            <color indexed="81"/>
            <rFont val="Tahoma"/>
            <family val="2"/>
          </rPr>
          <t>MEDIO DE EVIDENCIA. INFORME, RESGISTRO FOTOGRAFICO, PLANILLA, ETC</t>
        </r>
      </text>
    </comment>
    <comment ref="AL89" authorId="2" shapeId="0">
      <text>
        <r>
          <rPr>
            <b/>
            <sz val="8"/>
            <color indexed="81"/>
            <rFont val="Tahoma"/>
            <family val="2"/>
          </rPr>
          <t>PRIMERA INFANCIA (0 a 5 años)</t>
        </r>
        <r>
          <rPr>
            <sz val="8"/>
            <color indexed="81"/>
            <rFont val="Tahoma"/>
            <family val="2"/>
          </rPr>
          <t xml:space="preserve">
</t>
        </r>
      </text>
    </comment>
    <comment ref="AM89" authorId="2" shapeId="0">
      <text>
        <r>
          <rPr>
            <b/>
            <sz val="8"/>
            <color indexed="81"/>
            <rFont val="Tahoma"/>
            <family val="2"/>
          </rPr>
          <t>INFANCIA (6 a 11 años)</t>
        </r>
        <r>
          <rPr>
            <sz val="8"/>
            <color indexed="81"/>
            <rFont val="Tahoma"/>
            <family val="2"/>
          </rPr>
          <t xml:space="preserve">
</t>
        </r>
      </text>
    </comment>
    <comment ref="AN89" authorId="2" shapeId="0">
      <text>
        <r>
          <rPr>
            <b/>
            <sz val="8"/>
            <color indexed="81"/>
            <rFont val="Tahoma"/>
            <family val="2"/>
          </rPr>
          <t>ADOLESCENCIA (12 A 17 años)</t>
        </r>
      </text>
    </comment>
    <comment ref="AO89" authorId="2" shapeId="0">
      <text>
        <r>
          <rPr>
            <b/>
            <sz val="8"/>
            <color indexed="81"/>
            <rFont val="Tahoma"/>
            <family val="2"/>
          </rPr>
          <t>JUVENTUD (18 a 28 años)</t>
        </r>
        <r>
          <rPr>
            <sz val="8"/>
            <color indexed="81"/>
            <rFont val="Tahoma"/>
            <family val="2"/>
          </rPr>
          <t xml:space="preserve">
</t>
        </r>
      </text>
    </comment>
    <comment ref="AP89" authorId="2" shapeId="0">
      <text>
        <r>
          <rPr>
            <b/>
            <sz val="8"/>
            <color indexed="81"/>
            <rFont val="Tahoma"/>
            <family val="2"/>
          </rPr>
          <t xml:space="preserve"> ADULTO (29 a 60 años)</t>
        </r>
        <r>
          <rPr>
            <sz val="8"/>
            <color indexed="81"/>
            <rFont val="Tahoma"/>
            <family val="2"/>
          </rPr>
          <t xml:space="preserve">
</t>
        </r>
      </text>
    </comment>
    <comment ref="AQ89" authorId="2" shapeId="0">
      <text>
        <r>
          <rPr>
            <b/>
            <sz val="8"/>
            <color indexed="81"/>
            <rFont val="Tahoma"/>
            <family val="2"/>
          </rPr>
          <t>ADULTO MAYOR  (61 años en adelante)</t>
        </r>
        <r>
          <rPr>
            <sz val="8"/>
            <color indexed="81"/>
            <rFont val="Tahoma"/>
            <family val="2"/>
          </rPr>
          <t xml:space="preserve">
</t>
        </r>
      </text>
    </comment>
    <comment ref="AS89" authorId="2" shapeId="0">
      <text>
        <r>
          <rPr>
            <b/>
            <sz val="8"/>
            <color indexed="81"/>
            <rFont val="Tahoma"/>
            <family val="2"/>
          </rPr>
          <t>MUJERES</t>
        </r>
        <r>
          <rPr>
            <sz val="8"/>
            <color indexed="81"/>
            <rFont val="Tahoma"/>
            <family val="2"/>
          </rPr>
          <t xml:space="preserve">
</t>
        </r>
      </text>
    </comment>
    <comment ref="AT89" authorId="2" shapeId="0">
      <text>
        <r>
          <rPr>
            <b/>
            <sz val="8"/>
            <color indexed="81"/>
            <rFont val="Tahoma"/>
            <family val="2"/>
          </rPr>
          <t>HOMBRES</t>
        </r>
      </text>
    </comment>
    <comment ref="AV89" authorId="2" shapeId="0">
      <text>
        <r>
          <rPr>
            <b/>
            <sz val="8"/>
            <color indexed="81"/>
            <rFont val="Tahoma"/>
            <family val="2"/>
          </rPr>
          <t>VÍCTIMAS CONFLICTO ARMADO</t>
        </r>
        <r>
          <rPr>
            <sz val="8"/>
            <color indexed="81"/>
            <rFont val="Tahoma"/>
            <family val="2"/>
          </rPr>
          <t xml:space="preserve">
</t>
        </r>
      </text>
    </comment>
    <comment ref="AX89" authorId="2" shapeId="0">
      <text>
        <r>
          <rPr>
            <b/>
            <sz val="8"/>
            <color indexed="81"/>
            <rFont val="Tahoma"/>
            <family val="2"/>
          </rPr>
          <t>DISCAPACITADOS</t>
        </r>
        <r>
          <rPr>
            <sz val="8"/>
            <color indexed="81"/>
            <rFont val="Tahoma"/>
            <family val="2"/>
          </rPr>
          <t xml:space="preserve">
</t>
        </r>
      </text>
    </comment>
    <comment ref="AY89" authorId="2" shapeId="0">
      <text>
        <r>
          <rPr>
            <b/>
            <sz val="8"/>
            <color indexed="81"/>
            <rFont val="Tahoma"/>
            <family val="2"/>
          </rPr>
          <t>AFROCOLOMBIANO O RAIZAL</t>
        </r>
      </text>
    </comment>
    <comment ref="AZ89" authorId="2" shapeId="0">
      <text>
        <r>
          <rPr>
            <b/>
            <sz val="8"/>
            <color indexed="81"/>
            <rFont val="Tahoma"/>
            <family val="2"/>
          </rPr>
          <t>INDÍGENAS</t>
        </r>
        <r>
          <rPr>
            <sz val="8"/>
            <color indexed="81"/>
            <rFont val="Tahoma"/>
            <family val="2"/>
          </rPr>
          <t xml:space="preserve">
</t>
        </r>
      </text>
    </comment>
    <comment ref="BA89" authorId="1" shapeId="0">
      <text>
        <r>
          <rPr>
            <b/>
            <sz val="9"/>
            <color indexed="81"/>
            <rFont val="Tahoma"/>
            <family val="2"/>
          </rPr>
          <t>MEDIO DE EVIDENCIA. INFORME, RESGISTRO FOTOGRAFICO, PLANILLA, ETC</t>
        </r>
      </text>
    </comment>
    <comment ref="AL98" authorId="2" shapeId="0">
      <text>
        <r>
          <rPr>
            <b/>
            <sz val="8"/>
            <color indexed="81"/>
            <rFont val="Tahoma"/>
            <family val="2"/>
          </rPr>
          <t>PRIMERA INFANCIA (0 a 5 años)</t>
        </r>
        <r>
          <rPr>
            <sz val="8"/>
            <color indexed="81"/>
            <rFont val="Tahoma"/>
            <family val="2"/>
          </rPr>
          <t xml:space="preserve">
</t>
        </r>
      </text>
    </comment>
    <comment ref="AM98" authorId="2" shapeId="0">
      <text>
        <r>
          <rPr>
            <b/>
            <sz val="8"/>
            <color indexed="81"/>
            <rFont val="Tahoma"/>
            <family val="2"/>
          </rPr>
          <t>INFANCIA (6 a 11 años)</t>
        </r>
        <r>
          <rPr>
            <sz val="8"/>
            <color indexed="81"/>
            <rFont val="Tahoma"/>
            <family val="2"/>
          </rPr>
          <t xml:space="preserve">
</t>
        </r>
      </text>
    </comment>
    <comment ref="AN98" authorId="2" shapeId="0">
      <text>
        <r>
          <rPr>
            <b/>
            <sz val="8"/>
            <color indexed="81"/>
            <rFont val="Tahoma"/>
            <family val="2"/>
          </rPr>
          <t>ADOLESCENCIA (12 A 17 años)</t>
        </r>
      </text>
    </comment>
    <comment ref="AO98" authorId="2" shapeId="0">
      <text>
        <r>
          <rPr>
            <b/>
            <sz val="8"/>
            <color indexed="81"/>
            <rFont val="Tahoma"/>
            <family val="2"/>
          </rPr>
          <t>JUVENTUD (18 a 28 años)</t>
        </r>
        <r>
          <rPr>
            <sz val="8"/>
            <color indexed="81"/>
            <rFont val="Tahoma"/>
            <family val="2"/>
          </rPr>
          <t xml:space="preserve">
</t>
        </r>
      </text>
    </comment>
    <comment ref="AP98" authorId="2" shapeId="0">
      <text>
        <r>
          <rPr>
            <b/>
            <sz val="8"/>
            <color indexed="81"/>
            <rFont val="Tahoma"/>
            <family val="2"/>
          </rPr>
          <t xml:space="preserve"> ADULTO (29 a 60 años)</t>
        </r>
        <r>
          <rPr>
            <sz val="8"/>
            <color indexed="81"/>
            <rFont val="Tahoma"/>
            <family val="2"/>
          </rPr>
          <t xml:space="preserve">
</t>
        </r>
      </text>
    </comment>
    <comment ref="AQ98" authorId="2" shapeId="0">
      <text>
        <r>
          <rPr>
            <b/>
            <sz val="8"/>
            <color indexed="81"/>
            <rFont val="Tahoma"/>
            <family val="2"/>
          </rPr>
          <t>ADULTO MAYOR  (61 años en adelante)</t>
        </r>
        <r>
          <rPr>
            <sz val="8"/>
            <color indexed="81"/>
            <rFont val="Tahoma"/>
            <family val="2"/>
          </rPr>
          <t xml:space="preserve">
</t>
        </r>
      </text>
    </comment>
    <comment ref="AS98" authorId="2" shapeId="0">
      <text>
        <r>
          <rPr>
            <b/>
            <sz val="8"/>
            <color indexed="81"/>
            <rFont val="Tahoma"/>
            <family val="2"/>
          </rPr>
          <t>MUJERES</t>
        </r>
        <r>
          <rPr>
            <sz val="8"/>
            <color indexed="81"/>
            <rFont val="Tahoma"/>
            <family val="2"/>
          </rPr>
          <t xml:space="preserve">
</t>
        </r>
      </text>
    </comment>
    <comment ref="AT98" authorId="2" shapeId="0">
      <text>
        <r>
          <rPr>
            <b/>
            <sz val="8"/>
            <color indexed="81"/>
            <rFont val="Tahoma"/>
            <family val="2"/>
          </rPr>
          <t>HOMBRES</t>
        </r>
      </text>
    </comment>
    <comment ref="AV98" authorId="2" shapeId="0">
      <text>
        <r>
          <rPr>
            <b/>
            <sz val="8"/>
            <color indexed="81"/>
            <rFont val="Tahoma"/>
            <family val="2"/>
          </rPr>
          <t>VÍCTIMAS CONFLICTO ARMADO</t>
        </r>
        <r>
          <rPr>
            <sz val="8"/>
            <color indexed="81"/>
            <rFont val="Tahoma"/>
            <family val="2"/>
          </rPr>
          <t xml:space="preserve">
</t>
        </r>
      </text>
    </comment>
    <comment ref="AX98" authorId="2" shapeId="0">
      <text>
        <r>
          <rPr>
            <b/>
            <sz val="8"/>
            <color indexed="81"/>
            <rFont val="Tahoma"/>
            <family val="2"/>
          </rPr>
          <t>DISCAPACITADOS</t>
        </r>
        <r>
          <rPr>
            <sz val="8"/>
            <color indexed="81"/>
            <rFont val="Tahoma"/>
            <family val="2"/>
          </rPr>
          <t xml:space="preserve">
</t>
        </r>
      </text>
    </comment>
    <comment ref="AY98" authorId="2" shapeId="0">
      <text>
        <r>
          <rPr>
            <b/>
            <sz val="8"/>
            <color indexed="81"/>
            <rFont val="Tahoma"/>
            <family val="2"/>
          </rPr>
          <t>AFROCOLOMBIANO O RAIZAL</t>
        </r>
      </text>
    </comment>
    <comment ref="AZ98" authorId="2" shapeId="0">
      <text>
        <r>
          <rPr>
            <b/>
            <sz val="8"/>
            <color indexed="81"/>
            <rFont val="Tahoma"/>
            <family val="2"/>
          </rPr>
          <t>INDÍGENAS</t>
        </r>
        <r>
          <rPr>
            <sz val="8"/>
            <color indexed="81"/>
            <rFont val="Tahoma"/>
            <family val="2"/>
          </rPr>
          <t xml:space="preserve">
</t>
        </r>
      </text>
    </comment>
    <comment ref="BA98" authorId="1" shapeId="0">
      <text>
        <r>
          <rPr>
            <b/>
            <sz val="9"/>
            <color indexed="81"/>
            <rFont val="Tahoma"/>
            <family val="2"/>
          </rPr>
          <t>MEDIO DE EVIDENCIA. INFORME, RESGISTRO FOTOGRAFICO, PLANILLA, ETC</t>
        </r>
      </text>
    </comment>
    <comment ref="AL107" authorId="2" shapeId="0">
      <text>
        <r>
          <rPr>
            <b/>
            <sz val="8"/>
            <color indexed="81"/>
            <rFont val="Tahoma"/>
            <family val="2"/>
          </rPr>
          <t>PRIMERA INFANCIA (0 a 5 años)</t>
        </r>
        <r>
          <rPr>
            <sz val="8"/>
            <color indexed="81"/>
            <rFont val="Tahoma"/>
            <family val="2"/>
          </rPr>
          <t xml:space="preserve">
</t>
        </r>
      </text>
    </comment>
    <comment ref="AM107" authorId="2" shapeId="0">
      <text>
        <r>
          <rPr>
            <b/>
            <sz val="8"/>
            <color indexed="81"/>
            <rFont val="Tahoma"/>
            <family val="2"/>
          </rPr>
          <t>INFANCIA (6 a 11 años)</t>
        </r>
        <r>
          <rPr>
            <sz val="8"/>
            <color indexed="81"/>
            <rFont val="Tahoma"/>
            <family val="2"/>
          </rPr>
          <t xml:space="preserve">
</t>
        </r>
      </text>
    </comment>
    <comment ref="AN107" authorId="2" shapeId="0">
      <text>
        <r>
          <rPr>
            <b/>
            <sz val="8"/>
            <color indexed="81"/>
            <rFont val="Tahoma"/>
            <family val="2"/>
          </rPr>
          <t>ADOLESCENCIA (12 A 17 años)</t>
        </r>
      </text>
    </comment>
    <comment ref="AO107" authorId="2" shapeId="0">
      <text>
        <r>
          <rPr>
            <b/>
            <sz val="8"/>
            <color indexed="81"/>
            <rFont val="Tahoma"/>
            <family val="2"/>
          </rPr>
          <t>JUVENTUD (18 a 28 años)</t>
        </r>
        <r>
          <rPr>
            <sz val="8"/>
            <color indexed="81"/>
            <rFont val="Tahoma"/>
            <family val="2"/>
          </rPr>
          <t xml:space="preserve">
</t>
        </r>
      </text>
    </comment>
    <comment ref="AP107" authorId="2" shapeId="0">
      <text>
        <r>
          <rPr>
            <b/>
            <sz val="8"/>
            <color indexed="81"/>
            <rFont val="Tahoma"/>
            <family val="2"/>
          </rPr>
          <t xml:space="preserve"> ADULTO (29 a 60 años)</t>
        </r>
        <r>
          <rPr>
            <sz val="8"/>
            <color indexed="81"/>
            <rFont val="Tahoma"/>
            <family val="2"/>
          </rPr>
          <t xml:space="preserve">
</t>
        </r>
      </text>
    </comment>
    <comment ref="AQ107" authorId="2" shapeId="0">
      <text>
        <r>
          <rPr>
            <b/>
            <sz val="8"/>
            <color indexed="81"/>
            <rFont val="Tahoma"/>
            <family val="2"/>
          </rPr>
          <t>ADULTO MAYOR  (61 años en adelante)</t>
        </r>
        <r>
          <rPr>
            <sz val="8"/>
            <color indexed="81"/>
            <rFont val="Tahoma"/>
            <family val="2"/>
          </rPr>
          <t xml:space="preserve">
</t>
        </r>
      </text>
    </comment>
    <comment ref="AS107" authorId="2" shapeId="0">
      <text>
        <r>
          <rPr>
            <b/>
            <sz val="8"/>
            <color indexed="81"/>
            <rFont val="Tahoma"/>
            <family val="2"/>
          </rPr>
          <t>MUJERES</t>
        </r>
        <r>
          <rPr>
            <sz val="8"/>
            <color indexed="81"/>
            <rFont val="Tahoma"/>
            <family val="2"/>
          </rPr>
          <t xml:space="preserve">
</t>
        </r>
      </text>
    </comment>
    <comment ref="AT107" authorId="2" shapeId="0">
      <text>
        <r>
          <rPr>
            <b/>
            <sz val="8"/>
            <color indexed="81"/>
            <rFont val="Tahoma"/>
            <family val="2"/>
          </rPr>
          <t>HOMBRES</t>
        </r>
      </text>
    </comment>
    <comment ref="AV107" authorId="2" shapeId="0">
      <text>
        <r>
          <rPr>
            <b/>
            <sz val="8"/>
            <color indexed="81"/>
            <rFont val="Tahoma"/>
            <family val="2"/>
          </rPr>
          <t>VÍCTIMAS CONFLICTO ARMADO</t>
        </r>
        <r>
          <rPr>
            <sz val="8"/>
            <color indexed="81"/>
            <rFont val="Tahoma"/>
            <family val="2"/>
          </rPr>
          <t xml:space="preserve">
</t>
        </r>
      </text>
    </comment>
    <comment ref="AX107" authorId="2" shapeId="0">
      <text>
        <r>
          <rPr>
            <b/>
            <sz val="8"/>
            <color indexed="81"/>
            <rFont val="Tahoma"/>
            <family val="2"/>
          </rPr>
          <t>DISCAPACITADOS</t>
        </r>
        <r>
          <rPr>
            <sz val="8"/>
            <color indexed="81"/>
            <rFont val="Tahoma"/>
            <family val="2"/>
          </rPr>
          <t xml:space="preserve">
</t>
        </r>
      </text>
    </comment>
    <comment ref="AY107" authorId="2" shapeId="0">
      <text>
        <r>
          <rPr>
            <b/>
            <sz val="8"/>
            <color indexed="81"/>
            <rFont val="Tahoma"/>
            <family val="2"/>
          </rPr>
          <t>AFROCOLOMBIANO O RAIZAL</t>
        </r>
      </text>
    </comment>
    <comment ref="AZ107" authorId="2" shapeId="0">
      <text>
        <r>
          <rPr>
            <b/>
            <sz val="8"/>
            <color indexed="81"/>
            <rFont val="Tahoma"/>
            <family val="2"/>
          </rPr>
          <t>INDÍGENAS</t>
        </r>
        <r>
          <rPr>
            <sz val="8"/>
            <color indexed="81"/>
            <rFont val="Tahoma"/>
            <family val="2"/>
          </rPr>
          <t xml:space="preserve">
</t>
        </r>
      </text>
    </comment>
    <comment ref="BA107" authorId="1" shapeId="0">
      <text>
        <r>
          <rPr>
            <b/>
            <sz val="9"/>
            <color indexed="81"/>
            <rFont val="Tahoma"/>
            <family val="2"/>
          </rPr>
          <t>MEDIO DE EVIDENCIA. INFORME, RESGISTRO FOTOGRAFICO, PLANILLA, ETC</t>
        </r>
      </text>
    </comment>
    <comment ref="AL116" authorId="2" shapeId="0">
      <text>
        <r>
          <rPr>
            <b/>
            <sz val="8"/>
            <color indexed="81"/>
            <rFont val="Tahoma"/>
            <family val="2"/>
          </rPr>
          <t>PRIMERA INFANCIA (0 a 5 años)</t>
        </r>
        <r>
          <rPr>
            <sz val="8"/>
            <color indexed="81"/>
            <rFont val="Tahoma"/>
            <family val="2"/>
          </rPr>
          <t xml:space="preserve">
</t>
        </r>
      </text>
    </comment>
    <comment ref="AM116" authorId="2" shapeId="0">
      <text>
        <r>
          <rPr>
            <b/>
            <sz val="8"/>
            <color indexed="81"/>
            <rFont val="Tahoma"/>
            <family val="2"/>
          </rPr>
          <t>INFANCIA (6 a 11 años)</t>
        </r>
        <r>
          <rPr>
            <sz val="8"/>
            <color indexed="81"/>
            <rFont val="Tahoma"/>
            <family val="2"/>
          </rPr>
          <t xml:space="preserve">
</t>
        </r>
      </text>
    </comment>
    <comment ref="AN116" authorId="2" shapeId="0">
      <text>
        <r>
          <rPr>
            <b/>
            <sz val="8"/>
            <color indexed="81"/>
            <rFont val="Tahoma"/>
            <family val="2"/>
          </rPr>
          <t>ADOLESCENCIA (12 A 17 años)</t>
        </r>
      </text>
    </comment>
    <comment ref="AO116" authorId="2" shapeId="0">
      <text>
        <r>
          <rPr>
            <b/>
            <sz val="8"/>
            <color indexed="81"/>
            <rFont val="Tahoma"/>
            <family val="2"/>
          </rPr>
          <t>JUVENTUD (18 a 28 años)</t>
        </r>
        <r>
          <rPr>
            <sz val="8"/>
            <color indexed="81"/>
            <rFont val="Tahoma"/>
            <family val="2"/>
          </rPr>
          <t xml:space="preserve">
</t>
        </r>
      </text>
    </comment>
    <comment ref="AP116" authorId="2" shapeId="0">
      <text>
        <r>
          <rPr>
            <b/>
            <sz val="8"/>
            <color indexed="81"/>
            <rFont val="Tahoma"/>
            <family val="2"/>
          </rPr>
          <t xml:space="preserve"> ADULTO (29 a 60 años)</t>
        </r>
        <r>
          <rPr>
            <sz val="8"/>
            <color indexed="81"/>
            <rFont val="Tahoma"/>
            <family val="2"/>
          </rPr>
          <t xml:space="preserve">
</t>
        </r>
      </text>
    </comment>
    <comment ref="AQ116" authorId="2" shapeId="0">
      <text>
        <r>
          <rPr>
            <b/>
            <sz val="8"/>
            <color indexed="81"/>
            <rFont val="Tahoma"/>
            <family val="2"/>
          </rPr>
          <t>ADULTO MAYOR  (61 años en adelante)</t>
        </r>
        <r>
          <rPr>
            <sz val="8"/>
            <color indexed="81"/>
            <rFont val="Tahoma"/>
            <family val="2"/>
          </rPr>
          <t xml:space="preserve">
</t>
        </r>
      </text>
    </comment>
    <comment ref="AS116" authorId="2" shapeId="0">
      <text>
        <r>
          <rPr>
            <b/>
            <sz val="8"/>
            <color indexed="81"/>
            <rFont val="Tahoma"/>
            <family val="2"/>
          </rPr>
          <t>MUJERES</t>
        </r>
        <r>
          <rPr>
            <sz val="8"/>
            <color indexed="81"/>
            <rFont val="Tahoma"/>
            <family val="2"/>
          </rPr>
          <t xml:space="preserve">
</t>
        </r>
      </text>
    </comment>
    <comment ref="AT116" authorId="2" shapeId="0">
      <text>
        <r>
          <rPr>
            <b/>
            <sz val="8"/>
            <color indexed="81"/>
            <rFont val="Tahoma"/>
            <family val="2"/>
          </rPr>
          <t>HOMBRES</t>
        </r>
      </text>
    </comment>
    <comment ref="AV116" authorId="2" shapeId="0">
      <text>
        <r>
          <rPr>
            <b/>
            <sz val="8"/>
            <color indexed="81"/>
            <rFont val="Tahoma"/>
            <family val="2"/>
          </rPr>
          <t>VÍCTIMAS CONFLICTO ARMADO</t>
        </r>
        <r>
          <rPr>
            <sz val="8"/>
            <color indexed="81"/>
            <rFont val="Tahoma"/>
            <family val="2"/>
          </rPr>
          <t xml:space="preserve">
</t>
        </r>
      </text>
    </comment>
    <comment ref="AX116" authorId="2" shapeId="0">
      <text>
        <r>
          <rPr>
            <b/>
            <sz val="8"/>
            <color indexed="81"/>
            <rFont val="Tahoma"/>
            <family val="2"/>
          </rPr>
          <t>DISCAPACITADOS</t>
        </r>
        <r>
          <rPr>
            <sz val="8"/>
            <color indexed="81"/>
            <rFont val="Tahoma"/>
            <family val="2"/>
          </rPr>
          <t xml:space="preserve">
</t>
        </r>
      </text>
    </comment>
    <comment ref="AY116" authorId="2" shapeId="0">
      <text>
        <r>
          <rPr>
            <b/>
            <sz val="8"/>
            <color indexed="81"/>
            <rFont val="Tahoma"/>
            <family val="2"/>
          </rPr>
          <t>AFROCOLOMBIANO O RAIZAL</t>
        </r>
      </text>
    </comment>
    <comment ref="AZ116" authorId="2" shapeId="0">
      <text>
        <r>
          <rPr>
            <b/>
            <sz val="8"/>
            <color indexed="81"/>
            <rFont val="Tahoma"/>
            <family val="2"/>
          </rPr>
          <t>INDÍGENAS</t>
        </r>
        <r>
          <rPr>
            <sz val="8"/>
            <color indexed="81"/>
            <rFont val="Tahoma"/>
            <family val="2"/>
          </rPr>
          <t xml:space="preserve">
</t>
        </r>
      </text>
    </comment>
    <comment ref="BA116" authorId="1" shapeId="0">
      <text>
        <r>
          <rPr>
            <b/>
            <sz val="9"/>
            <color indexed="81"/>
            <rFont val="Tahoma"/>
            <family val="2"/>
          </rPr>
          <t>MEDIO DE EVIDENCIA. INFORME, RESGISTRO FOTOGRAFICO, PLANILLA, ETC</t>
        </r>
      </text>
    </comment>
    <comment ref="AL125" authorId="2" shapeId="0">
      <text>
        <r>
          <rPr>
            <b/>
            <sz val="8"/>
            <color indexed="81"/>
            <rFont val="Tahoma"/>
            <family val="2"/>
          </rPr>
          <t>PRIMERA INFANCIA (0 a 5 años)</t>
        </r>
        <r>
          <rPr>
            <sz val="8"/>
            <color indexed="81"/>
            <rFont val="Tahoma"/>
            <family val="2"/>
          </rPr>
          <t xml:space="preserve">
</t>
        </r>
      </text>
    </comment>
    <comment ref="AM125" authorId="2" shapeId="0">
      <text>
        <r>
          <rPr>
            <b/>
            <sz val="8"/>
            <color indexed="81"/>
            <rFont val="Tahoma"/>
            <family val="2"/>
          </rPr>
          <t>INFANCIA (6 a 11 años)</t>
        </r>
        <r>
          <rPr>
            <sz val="8"/>
            <color indexed="81"/>
            <rFont val="Tahoma"/>
            <family val="2"/>
          </rPr>
          <t xml:space="preserve">
</t>
        </r>
      </text>
    </comment>
    <comment ref="AN125" authorId="2" shapeId="0">
      <text>
        <r>
          <rPr>
            <b/>
            <sz val="8"/>
            <color indexed="81"/>
            <rFont val="Tahoma"/>
            <family val="2"/>
          </rPr>
          <t>ADOLESCENCIA (12 A 17 años)</t>
        </r>
      </text>
    </comment>
    <comment ref="AO125" authorId="2" shapeId="0">
      <text>
        <r>
          <rPr>
            <b/>
            <sz val="8"/>
            <color indexed="81"/>
            <rFont val="Tahoma"/>
            <family val="2"/>
          </rPr>
          <t>JUVENTUD (18 a 28 años)</t>
        </r>
        <r>
          <rPr>
            <sz val="8"/>
            <color indexed="81"/>
            <rFont val="Tahoma"/>
            <family val="2"/>
          </rPr>
          <t xml:space="preserve">
</t>
        </r>
      </text>
    </comment>
    <comment ref="AP125" authorId="2" shapeId="0">
      <text>
        <r>
          <rPr>
            <b/>
            <sz val="8"/>
            <color indexed="81"/>
            <rFont val="Tahoma"/>
            <family val="2"/>
          </rPr>
          <t xml:space="preserve"> ADULTO (29 a 60 años)</t>
        </r>
        <r>
          <rPr>
            <sz val="8"/>
            <color indexed="81"/>
            <rFont val="Tahoma"/>
            <family val="2"/>
          </rPr>
          <t xml:space="preserve">
</t>
        </r>
      </text>
    </comment>
    <comment ref="AQ125" authorId="2" shapeId="0">
      <text>
        <r>
          <rPr>
            <b/>
            <sz val="8"/>
            <color indexed="81"/>
            <rFont val="Tahoma"/>
            <family val="2"/>
          </rPr>
          <t>ADULTO MAYOR  (61 años en adelante)</t>
        </r>
        <r>
          <rPr>
            <sz val="8"/>
            <color indexed="81"/>
            <rFont val="Tahoma"/>
            <family val="2"/>
          </rPr>
          <t xml:space="preserve">
</t>
        </r>
      </text>
    </comment>
    <comment ref="AS125" authorId="2" shapeId="0">
      <text>
        <r>
          <rPr>
            <b/>
            <sz val="8"/>
            <color indexed="81"/>
            <rFont val="Tahoma"/>
            <family val="2"/>
          </rPr>
          <t>MUJERES</t>
        </r>
        <r>
          <rPr>
            <sz val="8"/>
            <color indexed="81"/>
            <rFont val="Tahoma"/>
            <family val="2"/>
          </rPr>
          <t xml:space="preserve">
</t>
        </r>
      </text>
    </comment>
    <comment ref="AT125" authorId="2" shapeId="0">
      <text>
        <r>
          <rPr>
            <b/>
            <sz val="8"/>
            <color indexed="81"/>
            <rFont val="Tahoma"/>
            <family val="2"/>
          </rPr>
          <t>HOMBRES</t>
        </r>
      </text>
    </comment>
    <comment ref="AV125" authorId="2" shapeId="0">
      <text>
        <r>
          <rPr>
            <b/>
            <sz val="8"/>
            <color indexed="81"/>
            <rFont val="Tahoma"/>
            <family val="2"/>
          </rPr>
          <t>VÍCTIMAS CONFLICTO ARMADO</t>
        </r>
        <r>
          <rPr>
            <sz val="8"/>
            <color indexed="81"/>
            <rFont val="Tahoma"/>
            <family val="2"/>
          </rPr>
          <t xml:space="preserve">
</t>
        </r>
      </text>
    </comment>
    <comment ref="AX125" authorId="2" shapeId="0">
      <text>
        <r>
          <rPr>
            <b/>
            <sz val="8"/>
            <color indexed="81"/>
            <rFont val="Tahoma"/>
            <family val="2"/>
          </rPr>
          <t>DISCAPACITADOS</t>
        </r>
        <r>
          <rPr>
            <sz val="8"/>
            <color indexed="81"/>
            <rFont val="Tahoma"/>
            <family val="2"/>
          </rPr>
          <t xml:space="preserve">
</t>
        </r>
      </text>
    </comment>
    <comment ref="AY125" authorId="2" shapeId="0">
      <text>
        <r>
          <rPr>
            <b/>
            <sz val="8"/>
            <color indexed="81"/>
            <rFont val="Tahoma"/>
            <family val="2"/>
          </rPr>
          <t>AFROCOLOMBIANO O RAIZAL</t>
        </r>
      </text>
    </comment>
    <comment ref="AZ125" authorId="2" shapeId="0">
      <text>
        <r>
          <rPr>
            <b/>
            <sz val="8"/>
            <color indexed="81"/>
            <rFont val="Tahoma"/>
            <family val="2"/>
          </rPr>
          <t>INDÍGENAS</t>
        </r>
        <r>
          <rPr>
            <sz val="8"/>
            <color indexed="81"/>
            <rFont val="Tahoma"/>
            <family val="2"/>
          </rPr>
          <t xml:space="preserve">
</t>
        </r>
      </text>
    </comment>
    <comment ref="BA125" authorId="1" shapeId="0">
      <text>
        <r>
          <rPr>
            <b/>
            <sz val="9"/>
            <color indexed="81"/>
            <rFont val="Tahoma"/>
            <family val="2"/>
          </rPr>
          <t>MEDIO DE EVIDENCIA. INFORME, RESGISTRO FOTOGRAFICO, PLANILLA, ETC</t>
        </r>
      </text>
    </comment>
    <comment ref="AL134" authorId="2" shapeId="0">
      <text>
        <r>
          <rPr>
            <b/>
            <sz val="8"/>
            <color indexed="81"/>
            <rFont val="Tahoma"/>
            <family val="2"/>
          </rPr>
          <t>PRIMERA INFANCIA (0 a 5 años)</t>
        </r>
        <r>
          <rPr>
            <sz val="8"/>
            <color indexed="81"/>
            <rFont val="Tahoma"/>
            <family val="2"/>
          </rPr>
          <t xml:space="preserve">
</t>
        </r>
      </text>
    </comment>
    <comment ref="AM134" authorId="2" shapeId="0">
      <text>
        <r>
          <rPr>
            <b/>
            <sz val="8"/>
            <color indexed="81"/>
            <rFont val="Tahoma"/>
            <family val="2"/>
          </rPr>
          <t>INFANCIA (6 a 11 años)</t>
        </r>
        <r>
          <rPr>
            <sz val="8"/>
            <color indexed="81"/>
            <rFont val="Tahoma"/>
            <family val="2"/>
          </rPr>
          <t xml:space="preserve">
</t>
        </r>
      </text>
    </comment>
    <comment ref="AN134" authorId="2" shapeId="0">
      <text>
        <r>
          <rPr>
            <b/>
            <sz val="8"/>
            <color indexed="81"/>
            <rFont val="Tahoma"/>
            <family val="2"/>
          </rPr>
          <t>ADOLESCENCIA (12 A 17 años)</t>
        </r>
      </text>
    </comment>
    <comment ref="AO134" authorId="2" shapeId="0">
      <text>
        <r>
          <rPr>
            <b/>
            <sz val="8"/>
            <color indexed="81"/>
            <rFont val="Tahoma"/>
            <family val="2"/>
          </rPr>
          <t>JUVENTUD (18 a 28 años)</t>
        </r>
        <r>
          <rPr>
            <sz val="8"/>
            <color indexed="81"/>
            <rFont val="Tahoma"/>
            <family val="2"/>
          </rPr>
          <t xml:space="preserve">
</t>
        </r>
      </text>
    </comment>
    <comment ref="AP134" authorId="2" shapeId="0">
      <text>
        <r>
          <rPr>
            <b/>
            <sz val="8"/>
            <color indexed="81"/>
            <rFont val="Tahoma"/>
            <family val="2"/>
          </rPr>
          <t xml:space="preserve"> ADULTO (29 a 60 años)</t>
        </r>
        <r>
          <rPr>
            <sz val="8"/>
            <color indexed="81"/>
            <rFont val="Tahoma"/>
            <family val="2"/>
          </rPr>
          <t xml:space="preserve">
</t>
        </r>
      </text>
    </comment>
    <comment ref="AQ134" authorId="2" shapeId="0">
      <text>
        <r>
          <rPr>
            <b/>
            <sz val="8"/>
            <color indexed="81"/>
            <rFont val="Tahoma"/>
            <family val="2"/>
          </rPr>
          <t>ADULTO MAYOR  (61 años en adelante)</t>
        </r>
        <r>
          <rPr>
            <sz val="8"/>
            <color indexed="81"/>
            <rFont val="Tahoma"/>
            <family val="2"/>
          </rPr>
          <t xml:space="preserve">
</t>
        </r>
      </text>
    </comment>
    <comment ref="AS134" authorId="2" shapeId="0">
      <text>
        <r>
          <rPr>
            <b/>
            <sz val="8"/>
            <color indexed="81"/>
            <rFont val="Tahoma"/>
            <family val="2"/>
          </rPr>
          <t>MUJERES</t>
        </r>
        <r>
          <rPr>
            <sz val="8"/>
            <color indexed="81"/>
            <rFont val="Tahoma"/>
            <family val="2"/>
          </rPr>
          <t xml:space="preserve">
</t>
        </r>
      </text>
    </comment>
    <comment ref="AT134" authorId="2" shapeId="0">
      <text>
        <r>
          <rPr>
            <b/>
            <sz val="8"/>
            <color indexed="81"/>
            <rFont val="Tahoma"/>
            <family val="2"/>
          </rPr>
          <t>HOMBRES</t>
        </r>
      </text>
    </comment>
    <comment ref="AV134" authorId="2" shapeId="0">
      <text>
        <r>
          <rPr>
            <b/>
            <sz val="8"/>
            <color indexed="81"/>
            <rFont val="Tahoma"/>
            <family val="2"/>
          </rPr>
          <t>VÍCTIMAS CONFLICTO ARMADO</t>
        </r>
        <r>
          <rPr>
            <sz val="8"/>
            <color indexed="81"/>
            <rFont val="Tahoma"/>
            <family val="2"/>
          </rPr>
          <t xml:space="preserve">
</t>
        </r>
      </text>
    </comment>
    <comment ref="AX134" authorId="2" shapeId="0">
      <text>
        <r>
          <rPr>
            <b/>
            <sz val="8"/>
            <color indexed="81"/>
            <rFont val="Tahoma"/>
            <family val="2"/>
          </rPr>
          <t>DISCAPACITADOS</t>
        </r>
        <r>
          <rPr>
            <sz val="8"/>
            <color indexed="81"/>
            <rFont val="Tahoma"/>
            <family val="2"/>
          </rPr>
          <t xml:space="preserve">
</t>
        </r>
      </text>
    </comment>
    <comment ref="AY134" authorId="2" shapeId="0">
      <text>
        <r>
          <rPr>
            <b/>
            <sz val="8"/>
            <color indexed="81"/>
            <rFont val="Tahoma"/>
            <family val="2"/>
          </rPr>
          <t>AFROCOLOMBIANO O RAIZAL</t>
        </r>
      </text>
    </comment>
    <comment ref="AZ134" authorId="2" shapeId="0">
      <text>
        <r>
          <rPr>
            <b/>
            <sz val="8"/>
            <color indexed="81"/>
            <rFont val="Tahoma"/>
            <family val="2"/>
          </rPr>
          <t>INDÍGENAS</t>
        </r>
        <r>
          <rPr>
            <sz val="8"/>
            <color indexed="81"/>
            <rFont val="Tahoma"/>
            <family val="2"/>
          </rPr>
          <t xml:space="preserve">
</t>
        </r>
      </text>
    </comment>
    <comment ref="BA134" authorId="1" shapeId="0">
      <text>
        <r>
          <rPr>
            <b/>
            <sz val="9"/>
            <color indexed="81"/>
            <rFont val="Tahoma"/>
            <family val="2"/>
          </rPr>
          <t>MEDIO DE EVIDENCIA. INFORME, RESGISTRO FOTOGRAFICO, PLANILLA, ETC</t>
        </r>
      </text>
    </comment>
    <comment ref="AL143" authorId="2" shapeId="0">
      <text>
        <r>
          <rPr>
            <b/>
            <sz val="8"/>
            <color indexed="81"/>
            <rFont val="Tahoma"/>
            <family val="2"/>
          </rPr>
          <t>PRIMERA INFANCIA (0 a 5 años)</t>
        </r>
        <r>
          <rPr>
            <sz val="8"/>
            <color indexed="81"/>
            <rFont val="Tahoma"/>
            <family val="2"/>
          </rPr>
          <t xml:space="preserve">
</t>
        </r>
      </text>
    </comment>
    <comment ref="AM143" authorId="2" shapeId="0">
      <text>
        <r>
          <rPr>
            <b/>
            <sz val="8"/>
            <color indexed="81"/>
            <rFont val="Tahoma"/>
            <family val="2"/>
          </rPr>
          <t>INFANCIA (6 a 11 años)</t>
        </r>
        <r>
          <rPr>
            <sz val="8"/>
            <color indexed="81"/>
            <rFont val="Tahoma"/>
            <family val="2"/>
          </rPr>
          <t xml:space="preserve">
</t>
        </r>
      </text>
    </comment>
    <comment ref="AN143" authorId="2" shapeId="0">
      <text>
        <r>
          <rPr>
            <b/>
            <sz val="8"/>
            <color indexed="81"/>
            <rFont val="Tahoma"/>
            <family val="2"/>
          </rPr>
          <t>ADOLESCENCIA (12 A 17 años)</t>
        </r>
      </text>
    </comment>
    <comment ref="AO143" authorId="2" shapeId="0">
      <text>
        <r>
          <rPr>
            <b/>
            <sz val="8"/>
            <color indexed="81"/>
            <rFont val="Tahoma"/>
            <family val="2"/>
          </rPr>
          <t>JUVENTUD (18 a 28 años)</t>
        </r>
        <r>
          <rPr>
            <sz val="8"/>
            <color indexed="81"/>
            <rFont val="Tahoma"/>
            <family val="2"/>
          </rPr>
          <t xml:space="preserve">
</t>
        </r>
      </text>
    </comment>
    <comment ref="AP143" authorId="2" shapeId="0">
      <text>
        <r>
          <rPr>
            <b/>
            <sz val="8"/>
            <color indexed="81"/>
            <rFont val="Tahoma"/>
            <family val="2"/>
          </rPr>
          <t xml:space="preserve"> ADULTO (29 a 60 años)</t>
        </r>
        <r>
          <rPr>
            <sz val="8"/>
            <color indexed="81"/>
            <rFont val="Tahoma"/>
            <family val="2"/>
          </rPr>
          <t xml:space="preserve">
</t>
        </r>
      </text>
    </comment>
    <comment ref="AQ143" authorId="2" shapeId="0">
      <text>
        <r>
          <rPr>
            <b/>
            <sz val="8"/>
            <color indexed="81"/>
            <rFont val="Tahoma"/>
            <family val="2"/>
          </rPr>
          <t>ADULTO MAYOR  (61 años en adelante)</t>
        </r>
        <r>
          <rPr>
            <sz val="8"/>
            <color indexed="81"/>
            <rFont val="Tahoma"/>
            <family val="2"/>
          </rPr>
          <t xml:space="preserve">
</t>
        </r>
      </text>
    </comment>
    <comment ref="AS143" authorId="2" shapeId="0">
      <text>
        <r>
          <rPr>
            <b/>
            <sz val="8"/>
            <color indexed="81"/>
            <rFont val="Tahoma"/>
            <family val="2"/>
          </rPr>
          <t>MUJERES</t>
        </r>
        <r>
          <rPr>
            <sz val="8"/>
            <color indexed="81"/>
            <rFont val="Tahoma"/>
            <family val="2"/>
          </rPr>
          <t xml:space="preserve">
</t>
        </r>
      </text>
    </comment>
    <comment ref="AT143" authorId="2" shapeId="0">
      <text>
        <r>
          <rPr>
            <b/>
            <sz val="8"/>
            <color indexed="81"/>
            <rFont val="Tahoma"/>
            <family val="2"/>
          </rPr>
          <t>HOMBRES</t>
        </r>
      </text>
    </comment>
    <comment ref="AV143" authorId="2" shapeId="0">
      <text>
        <r>
          <rPr>
            <b/>
            <sz val="8"/>
            <color indexed="81"/>
            <rFont val="Tahoma"/>
            <family val="2"/>
          </rPr>
          <t>VÍCTIMAS CONFLICTO ARMADO</t>
        </r>
        <r>
          <rPr>
            <sz val="8"/>
            <color indexed="81"/>
            <rFont val="Tahoma"/>
            <family val="2"/>
          </rPr>
          <t xml:space="preserve">
</t>
        </r>
      </text>
    </comment>
    <comment ref="AX143" authorId="2" shapeId="0">
      <text>
        <r>
          <rPr>
            <b/>
            <sz val="8"/>
            <color indexed="81"/>
            <rFont val="Tahoma"/>
            <family val="2"/>
          </rPr>
          <t>DISCAPACITADOS</t>
        </r>
        <r>
          <rPr>
            <sz val="8"/>
            <color indexed="81"/>
            <rFont val="Tahoma"/>
            <family val="2"/>
          </rPr>
          <t xml:space="preserve">
</t>
        </r>
      </text>
    </comment>
    <comment ref="AY143" authorId="2" shapeId="0">
      <text>
        <r>
          <rPr>
            <b/>
            <sz val="8"/>
            <color indexed="81"/>
            <rFont val="Tahoma"/>
            <family val="2"/>
          </rPr>
          <t>AFROCOLOMBIANO O RAIZAL</t>
        </r>
      </text>
    </comment>
    <comment ref="AZ143" authorId="2" shapeId="0">
      <text>
        <r>
          <rPr>
            <b/>
            <sz val="8"/>
            <color indexed="81"/>
            <rFont val="Tahoma"/>
            <family val="2"/>
          </rPr>
          <t>INDÍGENAS</t>
        </r>
        <r>
          <rPr>
            <sz val="8"/>
            <color indexed="81"/>
            <rFont val="Tahoma"/>
            <family val="2"/>
          </rPr>
          <t xml:space="preserve">
</t>
        </r>
      </text>
    </comment>
    <comment ref="BA143" authorId="1" shapeId="0">
      <text>
        <r>
          <rPr>
            <b/>
            <sz val="9"/>
            <color indexed="81"/>
            <rFont val="Tahoma"/>
            <family val="2"/>
          </rPr>
          <t>MEDIO DE EVIDENCIA. INFORME, RESGISTRO FOTOGRAFICO, PLANILLA, ETC</t>
        </r>
      </text>
    </comment>
    <comment ref="AL152" authorId="2" shapeId="0">
      <text>
        <r>
          <rPr>
            <b/>
            <sz val="8"/>
            <color indexed="81"/>
            <rFont val="Tahoma"/>
            <family val="2"/>
          </rPr>
          <t>PRIMERA INFANCIA (0 a 5 años)</t>
        </r>
        <r>
          <rPr>
            <sz val="8"/>
            <color indexed="81"/>
            <rFont val="Tahoma"/>
            <family val="2"/>
          </rPr>
          <t xml:space="preserve">
</t>
        </r>
      </text>
    </comment>
    <comment ref="AM152" authorId="2" shapeId="0">
      <text>
        <r>
          <rPr>
            <b/>
            <sz val="8"/>
            <color indexed="81"/>
            <rFont val="Tahoma"/>
            <family val="2"/>
          </rPr>
          <t>INFANCIA (6 a 11 años)</t>
        </r>
        <r>
          <rPr>
            <sz val="8"/>
            <color indexed="81"/>
            <rFont val="Tahoma"/>
            <family val="2"/>
          </rPr>
          <t xml:space="preserve">
</t>
        </r>
      </text>
    </comment>
    <comment ref="AN152" authorId="2" shapeId="0">
      <text>
        <r>
          <rPr>
            <b/>
            <sz val="8"/>
            <color indexed="81"/>
            <rFont val="Tahoma"/>
            <family val="2"/>
          </rPr>
          <t>ADOLESCENCIA (12 A 17 años)</t>
        </r>
      </text>
    </comment>
    <comment ref="AO152" authorId="2" shapeId="0">
      <text>
        <r>
          <rPr>
            <b/>
            <sz val="8"/>
            <color indexed="81"/>
            <rFont val="Tahoma"/>
            <family val="2"/>
          </rPr>
          <t>JUVENTUD (18 a 28 años)</t>
        </r>
        <r>
          <rPr>
            <sz val="8"/>
            <color indexed="81"/>
            <rFont val="Tahoma"/>
            <family val="2"/>
          </rPr>
          <t xml:space="preserve">
</t>
        </r>
      </text>
    </comment>
    <comment ref="AP152" authorId="2" shapeId="0">
      <text>
        <r>
          <rPr>
            <b/>
            <sz val="8"/>
            <color indexed="81"/>
            <rFont val="Tahoma"/>
            <family val="2"/>
          </rPr>
          <t xml:space="preserve"> ADULTO (29 a 60 años)</t>
        </r>
        <r>
          <rPr>
            <sz val="8"/>
            <color indexed="81"/>
            <rFont val="Tahoma"/>
            <family val="2"/>
          </rPr>
          <t xml:space="preserve">
</t>
        </r>
      </text>
    </comment>
    <comment ref="AQ152" authorId="2" shapeId="0">
      <text>
        <r>
          <rPr>
            <b/>
            <sz val="8"/>
            <color indexed="81"/>
            <rFont val="Tahoma"/>
            <family val="2"/>
          </rPr>
          <t>ADULTO MAYOR  (61 años en adelante)</t>
        </r>
        <r>
          <rPr>
            <sz val="8"/>
            <color indexed="81"/>
            <rFont val="Tahoma"/>
            <family val="2"/>
          </rPr>
          <t xml:space="preserve">
</t>
        </r>
      </text>
    </comment>
    <comment ref="AS152" authorId="2" shapeId="0">
      <text>
        <r>
          <rPr>
            <b/>
            <sz val="8"/>
            <color indexed="81"/>
            <rFont val="Tahoma"/>
            <family val="2"/>
          </rPr>
          <t>MUJERES</t>
        </r>
        <r>
          <rPr>
            <sz val="8"/>
            <color indexed="81"/>
            <rFont val="Tahoma"/>
            <family val="2"/>
          </rPr>
          <t xml:space="preserve">
</t>
        </r>
      </text>
    </comment>
    <comment ref="AT152" authorId="2" shapeId="0">
      <text>
        <r>
          <rPr>
            <b/>
            <sz val="8"/>
            <color indexed="81"/>
            <rFont val="Tahoma"/>
            <family val="2"/>
          </rPr>
          <t>HOMBRES</t>
        </r>
      </text>
    </comment>
    <comment ref="AV152" authorId="2" shapeId="0">
      <text>
        <r>
          <rPr>
            <b/>
            <sz val="8"/>
            <color indexed="81"/>
            <rFont val="Tahoma"/>
            <family val="2"/>
          </rPr>
          <t>VÍCTIMAS CONFLICTO ARMADO</t>
        </r>
        <r>
          <rPr>
            <sz val="8"/>
            <color indexed="81"/>
            <rFont val="Tahoma"/>
            <family val="2"/>
          </rPr>
          <t xml:space="preserve">
</t>
        </r>
      </text>
    </comment>
    <comment ref="AX152" authorId="2" shapeId="0">
      <text>
        <r>
          <rPr>
            <b/>
            <sz val="8"/>
            <color indexed="81"/>
            <rFont val="Tahoma"/>
            <family val="2"/>
          </rPr>
          <t>DISCAPACITADOS</t>
        </r>
        <r>
          <rPr>
            <sz val="8"/>
            <color indexed="81"/>
            <rFont val="Tahoma"/>
            <family val="2"/>
          </rPr>
          <t xml:space="preserve">
</t>
        </r>
      </text>
    </comment>
    <comment ref="AY152" authorId="2" shapeId="0">
      <text>
        <r>
          <rPr>
            <b/>
            <sz val="8"/>
            <color indexed="81"/>
            <rFont val="Tahoma"/>
            <family val="2"/>
          </rPr>
          <t>AFROCOLOMBIANO O RAIZAL</t>
        </r>
      </text>
    </comment>
    <comment ref="AZ152" authorId="2" shapeId="0">
      <text>
        <r>
          <rPr>
            <b/>
            <sz val="8"/>
            <color indexed="81"/>
            <rFont val="Tahoma"/>
            <family val="2"/>
          </rPr>
          <t>INDÍGENAS</t>
        </r>
        <r>
          <rPr>
            <sz val="8"/>
            <color indexed="81"/>
            <rFont val="Tahoma"/>
            <family val="2"/>
          </rPr>
          <t xml:space="preserve">
</t>
        </r>
      </text>
    </comment>
    <comment ref="BA152" authorId="1" shapeId="0">
      <text>
        <r>
          <rPr>
            <b/>
            <sz val="9"/>
            <color indexed="81"/>
            <rFont val="Tahoma"/>
            <family val="2"/>
          </rPr>
          <t>MEDIO DE EVIDENCIA. INFORME, RESGISTRO FOTOGRAFICO, PLANILLA, ETC</t>
        </r>
      </text>
    </comment>
    <comment ref="AL161" authorId="2" shapeId="0">
      <text>
        <r>
          <rPr>
            <b/>
            <sz val="8"/>
            <color indexed="81"/>
            <rFont val="Tahoma"/>
            <family val="2"/>
          </rPr>
          <t>PRIMERA INFANCIA (0 a 5 años)</t>
        </r>
        <r>
          <rPr>
            <sz val="8"/>
            <color indexed="81"/>
            <rFont val="Tahoma"/>
            <family val="2"/>
          </rPr>
          <t xml:space="preserve">
</t>
        </r>
      </text>
    </comment>
    <comment ref="AM161" authorId="2" shapeId="0">
      <text>
        <r>
          <rPr>
            <b/>
            <sz val="8"/>
            <color indexed="81"/>
            <rFont val="Tahoma"/>
            <family val="2"/>
          </rPr>
          <t>INFANCIA (6 a 11 años)</t>
        </r>
        <r>
          <rPr>
            <sz val="8"/>
            <color indexed="81"/>
            <rFont val="Tahoma"/>
            <family val="2"/>
          </rPr>
          <t xml:space="preserve">
</t>
        </r>
      </text>
    </comment>
    <comment ref="AN161" authorId="2" shapeId="0">
      <text>
        <r>
          <rPr>
            <b/>
            <sz val="8"/>
            <color indexed="81"/>
            <rFont val="Tahoma"/>
            <family val="2"/>
          </rPr>
          <t>ADOLESCENCIA (12 A 17 años)</t>
        </r>
      </text>
    </comment>
    <comment ref="AO161" authorId="2" shapeId="0">
      <text>
        <r>
          <rPr>
            <b/>
            <sz val="8"/>
            <color indexed="81"/>
            <rFont val="Tahoma"/>
            <family val="2"/>
          </rPr>
          <t>JUVENTUD (18 a 28 años)</t>
        </r>
        <r>
          <rPr>
            <sz val="8"/>
            <color indexed="81"/>
            <rFont val="Tahoma"/>
            <family val="2"/>
          </rPr>
          <t xml:space="preserve">
</t>
        </r>
      </text>
    </comment>
    <comment ref="AP161" authorId="2" shapeId="0">
      <text>
        <r>
          <rPr>
            <b/>
            <sz val="8"/>
            <color indexed="81"/>
            <rFont val="Tahoma"/>
            <family val="2"/>
          </rPr>
          <t xml:space="preserve"> ADULTO (29 a 60 años)</t>
        </r>
        <r>
          <rPr>
            <sz val="8"/>
            <color indexed="81"/>
            <rFont val="Tahoma"/>
            <family val="2"/>
          </rPr>
          <t xml:space="preserve">
</t>
        </r>
      </text>
    </comment>
    <comment ref="AQ161" authorId="2" shapeId="0">
      <text>
        <r>
          <rPr>
            <b/>
            <sz val="8"/>
            <color indexed="81"/>
            <rFont val="Tahoma"/>
            <family val="2"/>
          </rPr>
          <t>ADULTO MAYOR  (61 años en adelante)</t>
        </r>
        <r>
          <rPr>
            <sz val="8"/>
            <color indexed="81"/>
            <rFont val="Tahoma"/>
            <family val="2"/>
          </rPr>
          <t xml:space="preserve">
</t>
        </r>
      </text>
    </comment>
    <comment ref="AS161" authorId="2" shapeId="0">
      <text>
        <r>
          <rPr>
            <b/>
            <sz val="8"/>
            <color indexed="81"/>
            <rFont val="Tahoma"/>
            <family val="2"/>
          </rPr>
          <t>MUJERES</t>
        </r>
        <r>
          <rPr>
            <sz val="8"/>
            <color indexed="81"/>
            <rFont val="Tahoma"/>
            <family val="2"/>
          </rPr>
          <t xml:space="preserve">
</t>
        </r>
      </text>
    </comment>
    <comment ref="AT161" authorId="2" shapeId="0">
      <text>
        <r>
          <rPr>
            <b/>
            <sz val="8"/>
            <color indexed="81"/>
            <rFont val="Tahoma"/>
            <family val="2"/>
          </rPr>
          <t>HOMBRES</t>
        </r>
      </text>
    </comment>
    <comment ref="AV161" authorId="2" shapeId="0">
      <text>
        <r>
          <rPr>
            <b/>
            <sz val="8"/>
            <color indexed="81"/>
            <rFont val="Tahoma"/>
            <family val="2"/>
          </rPr>
          <t>VÍCTIMAS CONFLICTO ARMADO</t>
        </r>
        <r>
          <rPr>
            <sz val="8"/>
            <color indexed="81"/>
            <rFont val="Tahoma"/>
            <family val="2"/>
          </rPr>
          <t xml:space="preserve">
</t>
        </r>
      </text>
    </comment>
    <comment ref="AX161" authorId="2" shapeId="0">
      <text>
        <r>
          <rPr>
            <b/>
            <sz val="8"/>
            <color indexed="81"/>
            <rFont val="Tahoma"/>
            <family val="2"/>
          </rPr>
          <t>DISCAPACITADOS</t>
        </r>
        <r>
          <rPr>
            <sz val="8"/>
            <color indexed="81"/>
            <rFont val="Tahoma"/>
            <family val="2"/>
          </rPr>
          <t xml:space="preserve">
</t>
        </r>
      </text>
    </comment>
    <comment ref="AY161" authorId="2" shapeId="0">
      <text>
        <r>
          <rPr>
            <b/>
            <sz val="8"/>
            <color indexed="81"/>
            <rFont val="Tahoma"/>
            <family val="2"/>
          </rPr>
          <t>AFROCOLOMBIANO O RAIZAL</t>
        </r>
      </text>
    </comment>
    <comment ref="AZ161" authorId="2" shapeId="0">
      <text>
        <r>
          <rPr>
            <b/>
            <sz val="8"/>
            <color indexed="81"/>
            <rFont val="Tahoma"/>
            <family val="2"/>
          </rPr>
          <t>INDÍGENAS</t>
        </r>
        <r>
          <rPr>
            <sz val="8"/>
            <color indexed="81"/>
            <rFont val="Tahoma"/>
            <family val="2"/>
          </rPr>
          <t xml:space="preserve">
</t>
        </r>
      </text>
    </comment>
    <comment ref="BA161" authorId="1" shapeId="0">
      <text>
        <r>
          <rPr>
            <b/>
            <sz val="9"/>
            <color indexed="81"/>
            <rFont val="Tahoma"/>
            <family val="2"/>
          </rPr>
          <t>MEDIO DE EVIDENCIA. INFORME, RESGISTRO FOTOGRAFICO, PLANILLA, ETC</t>
        </r>
      </text>
    </comment>
    <comment ref="AL170" authorId="2" shapeId="0">
      <text>
        <r>
          <rPr>
            <b/>
            <sz val="8"/>
            <color indexed="81"/>
            <rFont val="Tahoma"/>
            <family val="2"/>
          </rPr>
          <t>PRIMERA INFANCIA (0 a 5 años)</t>
        </r>
        <r>
          <rPr>
            <sz val="8"/>
            <color indexed="81"/>
            <rFont val="Tahoma"/>
            <family val="2"/>
          </rPr>
          <t xml:space="preserve">
</t>
        </r>
      </text>
    </comment>
    <comment ref="AM170" authorId="2" shapeId="0">
      <text>
        <r>
          <rPr>
            <b/>
            <sz val="8"/>
            <color indexed="81"/>
            <rFont val="Tahoma"/>
            <family val="2"/>
          </rPr>
          <t>INFANCIA (6 a 11 años)</t>
        </r>
        <r>
          <rPr>
            <sz val="8"/>
            <color indexed="81"/>
            <rFont val="Tahoma"/>
            <family val="2"/>
          </rPr>
          <t xml:space="preserve">
</t>
        </r>
      </text>
    </comment>
    <comment ref="AN170" authorId="2" shapeId="0">
      <text>
        <r>
          <rPr>
            <b/>
            <sz val="8"/>
            <color indexed="81"/>
            <rFont val="Tahoma"/>
            <family val="2"/>
          </rPr>
          <t>ADOLESCENCIA (12 A 17 años)</t>
        </r>
      </text>
    </comment>
    <comment ref="AO170" authorId="2" shapeId="0">
      <text>
        <r>
          <rPr>
            <b/>
            <sz val="8"/>
            <color indexed="81"/>
            <rFont val="Tahoma"/>
            <family val="2"/>
          </rPr>
          <t>JUVENTUD (18 a 28 años)</t>
        </r>
        <r>
          <rPr>
            <sz val="8"/>
            <color indexed="81"/>
            <rFont val="Tahoma"/>
            <family val="2"/>
          </rPr>
          <t xml:space="preserve">
</t>
        </r>
      </text>
    </comment>
    <comment ref="AP170" authorId="2" shapeId="0">
      <text>
        <r>
          <rPr>
            <b/>
            <sz val="8"/>
            <color indexed="81"/>
            <rFont val="Tahoma"/>
            <family val="2"/>
          </rPr>
          <t xml:space="preserve"> ADULTO (29 a 60 años)</t>
        </r>
        <r>
          <rPr>
            <sz val="8"/>
            <color indexed="81"/>
            <rFont val="Tahoma"/>
            <family val="2"/>
          </rPr>
          <t xml:space="preserve">
</t>
        </r>
      </text>
    </comment>
    <comment ref="AQ170" authorId="2" shapeId="0">
      <text>
        <r>
          <rPr>
            <b/>
            <sz val="8"/>
            <color indexed="81"/>
            <rFont val="Tahoma"/>
            <family val="2"/>
          </rPr>
          <t>ADULTO MAYOR  (61 años en adelante)</t>
        </r>
        <r>
          <rPr>
            <sz val="8"/>
            <color indexed="81"/>
            <rFont val="Tahoma"/>
            <family val="2"/>
          </rPr>
          <t xml:space="preserve">
</t>
        </r>
      </text>
    </comment>
    <comment ref="AS170" authorId="2" shapeId="0">
      <text>
        <r>
          <rPr>
            <b/>
            <sz val="8"/>
            <color indexed="81"/>
            <rFont val="Tahoma"/>
            <family val="2"/>
          </rPr>
          <t>MUJERES</t>
        </r>
        <r>
          <rPr>
            <sz val="8"/>
            <color indexed="81"/>
            <rFont val="Tahoma"/>
            <family val="2"/>
          </rPr>
          <t xml:space="preserve">
</t>
        </r>
      </text>
    </comment>
    <comment ref="AT170" authorId="2" shapeId="0">
      <text>
        <r>
          <rPr>
            <b/>
            <sz val="8"/>
            <color indexed="81"/>
            <rFont val="Tahoma"/>
            <family val="2"/>
          </rPr>
          <t>HOMBRES</t>
        </r>
      </text>
    </comment>
    <comment ref="AV170" authorId="2" shapeId="0">
      <text>
        <r>
          <rPr>
            <b/>
            <sz val="8"/>
            <color indexed="81"/>
            <rFont val="Tahoma"/>
            <family val="2"/>
          </rPr>
          <t>VÍCTIMAS CONFLICTO ARMADO</t>
        </r>
        <r>
          <rPr>
            <sz val="8"/>
            <color indexed="81"/>
            <rFont val="Tahoma"/>
            <family val="2"/>
          </rPr>
          <t xml:space="preserve">
</t>
        </r>
      </text>
    </comment>
    <comment ref="AX170" authorId="2" shapeId="0">
      <text>
        <r>
          <rPr>
            <b/>
            <sz val="8"/>
            <color indexed="81"/>
            <rFont val="Tahoma"/>
            <family val="2"/>
          </rPr>
          <t>DISCAPACITADOS</t>
        </r>
        <r>
          <rPr>
            <sz val="8"/>
            <color indexed="81"/>
            <rFont val="Tahoma"/>
            <family val="2"/>
          </rPr>
          <t xml:space="preserve">
</t>
        </r>
      </text>
    </comment>
    <comment ref="AY170" authorId="2" shapeId="0">
      <text>
        <r>
          <rPr>
            <b/>
            <sz val="8"/>
            <color indexed="81"/>
            <rFont val="Tahoma"/>
            <family val="2"/>
          </rPr>
          <t>AFROCOLOMBIANO O RAIZAL</t>
        </r>
      </text>
    </comment>
    <comment ref="AZ170" authorId="2" shapeId="0">
      <text>
        <r>
          <rPr>
            <b/>
            <sz val="8"/>
            <color indexed="81"/>
            <rFont val="Tahoma"/>
            <family val="2"/>
          </rPr>
          <t>INDÍGENAS</t>
        </r>
        <r>
          <rPr>
            <sz val="8"/>
            <color indexed="81"/>
            <rFont val="Tahoma"/>
            <family val="2"/>
          </rPr>
          <t xml:space="preserve">
</t>
        </r>
      </text>
    </comment>
    <comment ref="BA170" authorId="1" shapeId="0">
      <text>
        <r>
          <rPr>
            <b/>
            <sz val="9"/>
            <color indexed="81"/>
            <rFont val="Tahoma"/>
            <family val="2"/>
          </rPr>
          <t>MEDIO DE EVIDENCIA. INFORME, RESGISTRO FOTOGRAFICO, PLANILLA, ETC</t>
        </r>
      </text>
    </comment>
    <comment ref="AL179" authorId="2" shapeId="0">
      <text>
        <r>
          <rPr>
            <b/>
            <sz val="8"/>
            <color indexed="81"/>
            <rFont val="Tahoma"/>
            <family val="2"/>
          </rPr>
          <t>PRIMERA INFANCIA (0 a 5 años)</t>
        </r>
        <r>
          <rPr>
            <sz val="8"/>
            <color indexed="81"/>
            <rFont val="Tahoma"/>
            <family val="2"/>
          </rPr>
          <t xml:space="preserve">
</t>
        </r>
      </text>
    </comment>
    <comment ref="AM179" authorId="2" shapeId="0">
      <text>
        <r>
          <rPr>
            <b/>
            <sz val="8"/>
            <color indexed="81"/>
            <rFont val="Tahoma"/>
            <family val="2"/>
          </rPr>
          <t>INFANCIA (6 a 11 años)</t>
        </r>
        <r>
          <rPr>
            <sz val="8"/>
            <color indexed="81"/>
            <rFont val="Tahoma"/>
            <family val="2"/>
          </rPr>
          <t xml:space="preserve">
</t>
        </r>
      </text>
    </comment>
    <comment ref="AN179" authorId="2" shapeId="0">
      <text>
        <r>
          <rPr>
            <b/>
            <sz val="8"/>
            <color indexed="81"/>
            <rFont val="Tahoma"/>
            <family val="2"/>
          </rPr>
          <t>ADOLESCENCIA (12 A 17 años)</t>
        </r>
      </text>
    </comment>
    <comment ref="AO179" authorId="2" shapeId="0">
      <text>
        <r>
          <rPr>
            <b/>
            <sz val="8"/>
            <color indexed="81"/>
            <rFont val="Tahoma"/>
            <family val="2"/>
          </rPr>
          <t>JUVENTUD (18 a 28 años)</t>
        </r>
        <r>
          <rPr>
            <sz val="8"/>
            <color indexed="81"/>
            <rFont val="Tahoma"/>
            <family val="2"/>
          </rPr>
          <t xml:space="preserve">
</t>
        </r>
      </text>
    </comment>
    <comment ref="AP179" authorId="2" shapeId="0">
      <text>
        <r>
          <rPr>
            <b/>
            <sz val="8"/>
            <color indexed="81"/>
            <rFont val="Tahoma"/>
            <family val="2"/>
          </rPr>
          <t xml:space="preserve"> ADULTO (29 a 60 años)</t>
        </r>
        <r>
          <rPr>
            <sz val="8"/>
            <color indexed="81"/>
            <rFont val="Tahoma"/>
            <family val="2"/>
          </rPr>
          <t xml:space="preserve">
</t>
        </r>
      </text>
    </comment>
    <comment ref="AQ179" authorId="2" shapeId="0">
      <text>
        <r>
          <rPr>
            <b/>
            <sz val="8"/>
            <color indexed="81"/>
            <rFont val="Tahoma"/>
            <family val="2"/>
          </rPr>
          <t>ADULTO MAYOR  (61 años en adelante)</t>
        </r>
        <r>
          <rPr>
            <sz val="8"/>
            <color indexed="81"/>
            <rFont val="Tahoma"/>
            <family val="2"/>
          </rPr>
          <t xml:space="preserve">
</t>
        </r>
      </text>
    </comment>
    <comment ref="AS179" authorId="2" shapeId="0">
      <text>
        <r>
          <rPr>
            <b/>
            <sz val="8"/>
            <color indexed="81"/>
            <rFont val="Tahoma"/>
            <family val="2"/>
          </rPr>
          <t>MUJERES</t>
        </r>
        <r>
          <rPr>
            <sz val="8"/>
            <color indexed="81"/>
            <rFont val="Tahoma"/>
            <family val="2"/>
          </rPr>
          <t xml:space="preserve">
</t>
        </r>
      </text>
    </comment>
    <comment ref="AT179" authorId="2" shapeId="0">
      <text>
        <r>
          <rPr>
            <b/>
            <sz val="8"/>
            <color indexed="81"/>
            <rFont val="Tahoma"/>
            <family val="2"/>
          </rPr>
          <t>HOMBRES</t>
        </r>
      </text>
    </comment>
    <comment ref="AV179" authorId="2" shapeId="0">
      <text>
        <r>
          <rPr>
            <b/>
            <sz val="8"/>
            <color indexed="81"/>
            <rFont val="Tahoma"/>
            <family val="2"/>
          </rPr>
          <t>VÍCTIMAS CONFLICTO ARMADO</t>
        </r>
        <r>
          <rPr>
            <sz val="8"/>
            <color indexed="81"/>
            <rFont val="Tahoma"/>
            <family val="2"/>
          </rPr>
          <t xml:space="preserve">
</t>
        </r>
      </text>
    </comment>
    <comment ref="AX179" authorId="2" shapeId="0">
      <text>
        <r>
          <rPr>
            <b/>
            <sz val="8"/>
            <color indexed="81"/>
            <rFont val="Tahoma"/>
            <family val="2"/>
          </rPr>
          <t>DISCAPACITADOS</t>
        </r>
        <r>
          <rPr>
            <sz val="8"/>
            <color indexed="81"/>
            <rFont val="Tahoma"/>
            <family val="2"/>
          </rPr>
          <t xml:space="preserve">
</t>
        </r>
      </text>
    </comment>
    <comment ref="AY179" authorId="2" shapeId="0">
      <text>
        <r>
          <rPr>
            <b/>
            <sz val="8"/>
            <color indexed="81"/>
            <rFont val="Tahoma"/>
            <family val="2"/>
          </rPr>
          <t>AFROCOLOMBIANO O RAIZAL</t>
        </r>
      </text>
    </comment>
    <comment ref="AZ179" authorId="2" shapeId="0">
      <text>
        <r>
          <rPr>
            <b/>
            <sz val="8"/>
            <color indexed="81"/>
            <rFont val="Tahoma"/>
            <family val="2"/>
          </rPr>
          <t>INDÍGENAS</t>
        </r>
        <r>
          <rPr>
            <sz val="8"/>
            <color indexed="81"/>
            <rFont val="Tahoma"/>
            <family val="2"/>
          </rPr>
          <t xml:space="preserve">
</t>
        </r>
      </text>
    </comment>
    <comment ref="BA179" authorId="1" shapeId="0">
      <text>
        <r>
          <rPr>
            <b/>
            <sz val="9"/>
            <color indexed="81"/>
            <rFont val="Tahoma"/>
            <family val="2"/>
          </rPr>
          <t>MEDIO DE EVIDENCIA. INFORME, RESGISTRO FOTOGRAFICO, PLANILLA, ETC</t>
        </r>
      </text>
    </comment>
    <comment ref="AL188" authorId="2" shapeId="0">
      <text>
        <r>
          <rPr>
            <b/>
            <sz val="8"/>
            <color indexed="81"/>
            <rFont val="Tahoma"/>
            <family val="2"/>
          </rPr>
          <t>PRIMERA INFANCIA (0 a 5 años)</t>
        </r>
        <r>
          <rPr>
            <sz val="8"/>
            <color indexed="81"/>
            <rFont val="Tahoma"/>
            <family val="2"/>
          </rPr>
          <t xml:space="preserve">
</t>
        </r>
      </text>
    </comment>
    <comment ref="AM188" authorId="2" shapeId="0">
      <text>
        <r>
          <rPr>
            <b/>
            <sz val="8"/>
            <color indexed="81"/>
            <rFont val="Tahoma"/>
            <family val="2"/>
          </rPr>
          <t>INFANCIA (6 a 11 años)</t>
        </r>
        <r>
          <rPr>
            <sz val="8"/>
            <color indexed="81"/>
            <rFont val="Tahoma"/>
            <family val="2"/>
          </rPr>
          <t xml:space="preserve">
</t>
        </r>
      </text>
    </comment>
    <comment ref="AN188" authorId="2" shapeId="0">
      <text>
        <r>
          <rPr>
            <b/>
            <sz val="8"/>
            <color indexed="81"/>
            <rFont val="Tahoma"/>
            <family val="2"/>
          </rPr>
          <t>ADOLESCENCIA (12 A 17 años)</t>
        </r>
      </text>
    </comment>
    <comment ref="AO188" authorId="2" shapeId="0">
      <text>
        <r>
          <rPr>
            <b/>
            <sz val="8"/>
            <color indexed="81"/>
            <rFont val="Tahoma"/>
            <family val="2"/>
          </rPr>
          <t>JUVENTUD (18 a 28 años)</t>
        </r>
        <r>
          <rPr>
            <sz val="8"/>
            <color indexed="81"/>
            <rFont val="Tahoma"/>
            <family val="2"/>
          </rPr>
          <t xml:space="preserve">
</t>
        </r>
      </text>
    </comment>
    <comment ref="AP188" authorId="2" shapeId="0">
      <text>
        <r>
          <rPr>
            <b/>
            <sz val="8"/>
            <color indexed="81"/>
            <rFont val="Tahoma"/>
            <family val="2"/>
          </rPr>
          <t xml:space="preserve"> ADULTO (29 a 60 años)</t>
        </r>
        <r>
          <rPr>
            <sz val="8"/>
            <color indexed="81"/>
            <rFont val="Tahoma"/>
            <family val="2"/>
          </rPr>
          <t xml:space="preserve">
</t>
        </r>
      </text>
    </comment>
    <comment ref="AQ188" authorId="2" shapeId="0">
      <text>
        <r>
          <rPr>
            <b/>
            <sz val="8"/>
            <color indexed="81"/>
            <rFont val="Tahoma"/>
            <family val="2"/>
          </rPr>
          <t>ADULTO MAYOR  (61 años en adelante)</t>
        </r>
        <r>
          <rPr>
            <sz val="8"/>
            <color indexed="81"/>
            <rFont val="Tahoma"/>
            <family val="2"/>
          </rPr>
          <t xml:space="preserve">
</t>
        </r>
      </text>
    </comment>
    <comment ref="AS188" authorId="2" shapeId="0">
      <text>
        <r>
          <rPr>
            <b/>
            <sz val="8"/>
            <color indexed="81"/>
            <rFont val="Tahoma"/>
            <family val="2"/>
          </rPr>
          <t>MUJERES</t>
        </r>
        <r>
          <rPr>
            <sz val="8"/>
            <color indexed="81"/>
            <rFont val="Tahoma"/>
            <family val="2"/>
          </rPr>
          <t xml:space="preserve">
</t>
        </r>
      </text>
    </comment>
    <comment ref="AT188" authorId="2" shapeId="0">
      <text>
        <r>
          <rPr>
            <b/>
            <sz val="8"/>
            <color indexed="81"/>
            <rFont val="Tahoma"/>
            <family val="2"/>
          </rPr>
          <t>HOMBRES</t>
        </r>
      </text>
    </comment>
    <comment ref="AV188" authorId="2" shapeId="0">
      <text>
        <r>
          <rPr>
            <b/>
            <sz val="8"/>
            <color indexed="81"/>
            <rFont val="Tahoma"/>
            <family val="2"/>
          </rPr>
          <t>VÍCTIMAS CONFLICTO ARMADO</t>
        </r>
        <r>
          <rPr>
            <sz val="8"/>
            <color indexed="81"/>
            <rFont val="Tahoma"/>
            <family val="2"/>
          </rPr>
          <t xml:space="preserve">
</t>
        </r>
      </text>
    </comment>
    <comment ref="AX188" authorId="2" shapeId="0">
      <text>
        <r>
          <rPr>
            <b/>
            <sz val="8"/>
            <color indexed="81"/>
            <rFont val="Tahoma"/>
            <family val="2"/>
          </rPr>
          <t>DISCAPACITADOS</t>
        </r>
        <r>
          <rPr>
            <sz val="8"/>
            <color indexed="81"/>
            <rFont val="Tahoma"/>
            <family val="2"/>
          </rPr>
          <t xml:space="preserve">
</t>
        </r>
      </text>
    </comment>
    <comment ref="AY188" authorId="2" shapeId="0">
      <text>
        <r>
          <rPr>
            <b/>
            <sz val="8"/>
            <color indexed="81"/>
            <rFont val="Tahoma"/>
            <family val="2"/>
          </rPr>
          <t>AFROCOLOMBIANO O RAIZAL</t>
        </r>
      </text>
    </comment>
    <comment ref="AZ188" authorId="2" shapeId="0">
      <text>
        <r>
          <rPr>
            <b/>
            <sz val="8"/>
            <color indexed="81"/>
            <rFont val="Tahoma"/>
            <family val="2"/>
          </rPr>
          <t>INDÍGENAS</t>
        </r>
        <r>
          <rPr>
            <sz val="8"/>
            <color indexed="81"/>
            <rFont val="Tahoma"/>
            <family val="2"/>
          </rPr>
          <t xml:space="preserve">
</t>
        </r>
      </text>
    </comment>
    <comment ref="BA188" authorId="1" shapeId="0">
      <text>
        <r>
          <rPr>
            <b/>
            <sz val="9"/>
            <color indexed="81"/>
            <rFont val="Tahoma"/>
            <family val="2"/>
          </rPr>
          <t>MEDIO DE EVIDENCIA. INFORME, RESGISTRO FOTOGRAFICO, PLANILLA, ETC</t>
        </r>
      </text>
    </comment>
    <comment ref="AL197" authorId="2" shapeId="0">
      <text>
        <r>
          <rPr>
            <b/>
            <sz val="8"/>
            <color indexed="81"/>
            <rFont val="Tahoma"/>
            <family val="2"/>
          </rPr>
          <t>PRIMERA INFANCIA (0 a 5 años)</t>
        </r>
        <r>
          <rPr>
            <sz val="8"/>
            <color indexed="81"/>
            <rFont val="Tahoma"/>
            <family val="2"/>
          </rPr>
          <t xml:space="preserve">
</t>
        </r>
      </text>
    </comment>
    <comment ref="AM197" authorId="2" shapeId="0">
      <text>
        <r>
          <rPr>
            <b/>
            <sz val="8"/>
            <color indexed="81"/>
            <rFont val="Tahoma"/>
            <family val="2"/>
          </rPr>
          <t>INFANCIA (6 a 11 años)</t>
        </r>
        <r>
          <rPr>
            <sz val="8"/>
            <color indexed="81"/>
            <rFont val="Tahoma"/>
            <family val="2"/>
          </rPr>
          <t xml:space="preserve">
</t>
        </r>
      </text>
    </comment>
    <comment ref="AN197" authorId="2" shapeId="0">
      <text>
        <r>
          <rPr>
            <b/>
            <sz val="8"/>
            <color indexed="81"/>
            <rFont val="Tahoma"/>
            <family val="2"/>
          </rPr>
          <t>ADOLESCENCIA (12 A 17 años)</t>
        </r>
      </text>
    </comment>
    <comment ref="AO197" authorId="2" shapeId="0">
      <text>
        <r>
          <rPr>
            <b/>
            <sz val="8"/>
            <color indexed="81"/>
            <rFont val="Tahoma"/>
            <family val="2"/>
          </rPr>
          <t>JUVENTUD (18 a 28 años)</t>
        </r>
        <r>
          <rPr>
            <sz val="8"/>
            <color indexed="81"/>
            <rFont val="Tahoma"/>
            <family val="2"/>
          </rPr>
          <t xml:space="preserve">
</t>
        </r>
      </text>
    </comment>
    <comment ref="AP197" authorId="2" shapeId="0">
      <text>
        <r>
          <rPr>
            <b/>
            <sz val="8"/>
            <color indexed="81"/>
            <rFont val="Tahoma"/>
            <family val="2"/>
          </rPr>
          <t xml:space="preserve"> ADULTO (29 a 60 años)</t>
        </r>
        <r>
          <rPr>
            <sz val="8"/>
            <color indexed="81"/>
            <rFont val="Tahoma"/>
            <family val="2"/>
          </rPr>
          <t xml:space="preserve">
</t>
        </r>
      </text>
    </comment>
    <comment ref="AQ197" authorId="2" shapeId="0">
      <text>
        <r>
          <rPr>
            <b/>
            <sz val="8"/>
            <color indexed="81"/>
            <rFont val="Tahoma"/>
            <family val="2"/>
          </rPr>
          <t>ADULTO MAYOR  (61 años en adelante)</t>
        </r>
        <r>
          <rPr>
            <sz val="8"/>
            <color indexed="81"/>
            <rFont val="Tahoma"/>
            <family val="2"/>
          </rPr>
          <t xml:space="preserve">
</t>
        </r>
      </text>
    </comment>
    <comment ref="AS197" authorId="2" shapeId="0">
      <text>
        <r>
          <rPr>
            <b/>
            <sz val="8"/>
            <color indexed="81"/>
            <rFont val="Tahoma"/>
            <family val="2"/>
          </rPr>
          <t>MUJERES</t>
        </r>
        <r>
          <rPr>
            <sz val="8"/>
            <color indexed="81"/>
            <rFont val="Tahoma"/>
            <family val="2"/>
          </rPr>
          <t xml:space="preserve">
</t>
        </r>
      </text>
    </comment>
    <comment ref="AT197" authorId="2" shapeId="0">
      <text>
        <r>
          <rPr>
            <b/>
            <sz val="8"/>
            <color indexed="81"/>
            <rFont val="Tahoma"/>
            <family val="2"/>
          </rPr>
          <t>HOMBRES</t>
        </r>
      </text>
    </comment>
    <comment ref="AV197" authorId="2" shapeId="0">
      <text>
        <r>
          <rPr>
            <b/>
            <sz val="8"/>
            <color indexed="81"/>
            <rFont val="Tahoma"/>
            <family val="2"/>
          </rPr>
          <t>VÍCTIMAS CONFLICTO ARMADO</t>
        </r>
        <r>
          <rPr>
            <sz val="8"/>
            <color indexed="81"/>
            <rFont val="Tahoma"/>
            <family val="2"/>
          </rPr>
          <t xml:space="preserve">
</t>
        </r>
      </text>
    </comment>
    <comment ref="AX197" authorId="2" shapeId="0">
      <text>
        <r>
          <rPr>
            <b/>
            <sz val="8"/>
            <color indexed="81"/>
            <rFont val="Tahoma"/>
            <family val="2"/>
          </rPr>
          <t>DISCAPACITADOS</t>
        </r>
        <r>
          <rPr>
            <sz val="8"/>
            <color indexed="81"/>
            <rFont val="Tahoma"/>
            <family val="2"/>
          </rPr>
          <t xml:space="preserve">
</t>
        </r>
      </text>
    </comment>
    <comment ref="AY197" authorId="2" shapeId="0">
      <text>
        <r>
          <rPr>
            <b/>
            <sz val="8"/>
            <color indexed="81"/>
            <rFont val="Tahoma"/>
            <family val="2"/>
          </rPr>
          <t>AFROCOLOMBIANO O RAIZAL</t>
        </r>
      </text>
    </comment>
    <comment ref="AZ197" authorId="2" shapeId="0">
      <text>
        <r>
          <rPr>
            <b/>
            <sz val="8"/>
            <color indexed="81"/>
            <rFont val="Tahoma"/>
            <family val="2"/>
          </rPr>
          <t>INDÍGENAS</t>
        </r>
        <r>
          <rPr>
            <sz val="8"/>
            <color indexed="81"/>
            <rFont val="Tahoma"/>
            <family val="2"/>
          </rPr>
          <t xml:space="preserve">
</t>
        </r>
      </text>
    </comment>
    <comment ref="BA197"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<sst xmlns="http://schemas.openxmlformats.org/spreadsheetml/2006/main" count="10606" uniqueCount="1997">
  <si>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</si>
  <si>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</si>
  <si>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</si>
  <si>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</si>
  <si>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</si>
  <si>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</si>
  <si>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</si>
  <si>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</si>
  <si>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</si>
  <si>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</si>
  <si>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</si>
  <si>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</si>
  <si>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</si>
  <si>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</si>
  <si>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</si>
  <si>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</si>
  <si>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</si>
  <si>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</si>
  <si>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</si>
  <si>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</si>
  <si>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</si>
  <si>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</si>
  <si>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</si>
  <si>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</si>
  <si>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</si>
  <si>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</si>
  <si>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</si>
  <si>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</si>
  <si>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</si>
  <si>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</si>
  <si>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</si>
  <si>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</si>
  <si>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</si>
  <si>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</si>
  <si>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</si>
  <si>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</si>
  <si>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</si>
  <si>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</si>
  <si>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</si>
  <si>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</si>
  <si>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</si>
  <si>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</si>
  <si>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</si>
  <si>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</si>
  <si>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</si>
  <si>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</si>
  <si>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</si>
  <si>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</si>
  <si>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</si>
  <si>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</si>
  <si>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</si>
  <si>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</si>
  <si>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</si>
  <si>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</si>
  <si>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</si>
  <si>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</si>
  <si>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</si>
  <si>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</si>
  <si>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</si>
  <si>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</si>
  <si>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</si>
  <si>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</si>
  <si>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</si>
  <si>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</si>
  <si>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</si>
  <si>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</si>
  <si>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</si>
  <si>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</si>
  <si>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</si>
  <si>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</si>
  <si>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</si>
  <si>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</si>
  <si>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</si>
  <si>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</si>
  <si>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</si>
  <si>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</si>
  <si>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</si>
  <si>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</si>
  <si>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</si>
  <si>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</si>
  <si>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</si>
  <si>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</si>
  <si>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</si>
  <si>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</si>
  <si>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</si>
  <si>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</si>
  <si>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</si>
  <si>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</si>
  <si>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</si>
  <si>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</si>
  <si>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</si>
  <si>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</si>
  <si>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</si>
  <si>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</si>
  <si>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</si>
  <si>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</si>
  <si>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</si>
  <si>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</si>
  <si>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</si>
  <si>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</si>
  <si>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</si>
  <si>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</si>
  <si>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</si>
  <si>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</si>
  <si>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</si>
  <si>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</si>
  <si>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</si>
  <si>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</si>
  <si>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</si>
  <si>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</si>
  <si>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</si>
  <si>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</si>
  <si>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</si>
  <si>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</si>
  <si>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</si>
  <si>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</si>
  <si>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</si>
  <si>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</si>
  <si>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</si>
  <si>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</si>
  <si>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</si>
  <si>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</si>
  <si>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</si>
  <si>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</si>
  <si>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</si>
  <si>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</si>
  <si>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</si>
  <si>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</si>
  <si>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</si>
  <si>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</si>
  <si>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</si>
  <si>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</si>
  <si>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</si>
  <si>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</si>
  <si>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</si>
  <si>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</si>
  <si>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</si>
  <si>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</si>
  <si>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</si>
  <si>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</si>
  <si>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</si>
  <si>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</si>
  <si>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</si>
  <si>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</si>
  <si>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</si>
  <si>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</si>
  <si>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</si>
  <si>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</si>
  <si>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</si>
  <si>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</si>
  <si>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</si>
  <si>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</si>
  <si>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</si>
  <si>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</si>
  <si>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</si>
  <si>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</si>
  <si>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</si>
  <si>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</si>
  <si>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</si>
  <si>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</si>
  <si>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</si>
  <si>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</si>
  <si>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</si>
  <si>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</si>
  <si>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</si>
  <si>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</si>
  <si>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</si>
  <si>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</si>
  <si>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</si>
  <si>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</si>
  <si>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</si>
  <si>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</si>
  <si>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</si>
  <si>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</si>
  <si>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</si>
  <si>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</si>
  <si>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</si>
  <si>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</si>
  <si>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</si>
  <si>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</si>
  <si>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</si>
  <si>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</si>
  <si>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</si>
  <si>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</si>
  <si>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</si>
  <si>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</si>
  <si>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</si>
  <si>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</si>
  <si>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</si>
  <si>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</si>
  <si>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</si>
  <si>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</si>
  <si>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</si>
  <si>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</si>
  <si>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</si>
  <si>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</si>
  <si>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</si>
  <si>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</si>
  <si>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</si>
  <si>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</si>
  <si>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</si>
  <si>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</si>
  <si>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</si>
  <si>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</si>
  <si>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</si>
  <si>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</si>
  <si>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</si>
  <si>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</si>
  <si>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</si>
  <si>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</si>
  <si>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</si>
  <si>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</si>
  <si>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</si>
  <si>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</si>
  <si>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</si>
  <si>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</si>
  <si>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</si>
  <si>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</si>
  <si>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</si>
  <si>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</si>
  <si>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</si>
  <si>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</si>
  <si>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</si>
  <si>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</si>
  <si>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</si>
  <si>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</si>
  <si>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</si>
  <si>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</si>
  <si>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</si>
  <si>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</si>
  <si>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</si>
  <si>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</si>
  <si>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</si>
  <si>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</si>
  <si>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</si>
  <si>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</si>
  <si>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</si>
  <si>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</si>
  <si>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</si>
  <si>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</si>
  <si>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</si>
  <si>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</si>
  <si>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</si>
  <si>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</si>
  <si>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</si>
  <si>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</si>
  <si>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</si>
  <si>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</si>
  <si>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</si>
  <si>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</si>
  <si>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</si>
  <si>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</si>
  <si>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</si>
  <si>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</si>
  <si>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</si>
  <si>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</si>
  <si>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</si>
  <si>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</si>
  <si>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</si>
  <si>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</si>
  <si>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</si>
  <si>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</si>
  <si>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</si>
  <si>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</si>
  <si>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</si>
  <si>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</si>
  <si>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</si>
  <si>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</si>
  <si>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</si>
  <si>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</si>
  <si>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</si>
  <si>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</si>
  <si>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</si>
  <si>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</si>
  <si>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</si>
  <si>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</si>
  <si>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</si>
  <si>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</si>
  <si>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</si>
  <si>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</si>
  <si>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</si>
  <si>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</si>
  <si>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</si>
  <si>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</si>
  <si>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</si>
  <si>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</si>
  <si>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</si>
  <si>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</si>
  <si>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</si>
  <si>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</si>
  <si>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</si>
  <si>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</si>
  <si>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</si>
  <si>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</si>
  <si>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</si>
  <si>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</si>
  <si>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</si>
  <si>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</si>
  <si>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</si>
  <si>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</si>
  <si>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</si>
  <si>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</si>
  <si>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</si>
  <si>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</si>
  <si>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</si>
  <si>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</si>
  <si>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</si>
  <si>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</si>
  <si>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</si>
  <si>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</si>
  <si>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</si>
  <si>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</si>
  <si>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</si>
  <si>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</si>
  <si>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</si>
  <si>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</si>
  <si>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</si>
  <si>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</si>
  <si>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</si>
  <si>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</si>
  <si>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</si>
  <si>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</si>
  <si>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</si>
  <si>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</si>
  <si>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</si>
  <si>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</si>
  <si>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</si>
  <si>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</si>
  <si>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</si>
  <si>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</si>
  <si>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</si>
  <si>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</si>
  <si>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</si>
  <si>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</si>
  <si>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</si>
  <si>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</si>
  <si>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</si>
  <si>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</si>
  <si>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</si>
  <si>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</si>
  <si>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</si>
  <si>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</si>
  <si>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</si>
  <si>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</si>
  <si>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</si>
  <si>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</si>
  <si>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</si>
  <si>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</si>
  <si>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</si>
  <si>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</si>
  <si>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</si>
  <si>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</si>
  <si>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</si>
  <si>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</si>
  <si>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</si>
  <si>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</si>
  <si>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</si>
  <si>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</si>
  <si>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</si>
  <si>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</si>
  <si>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</si>
  <si>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</si>
  <si>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</si>
  <si>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</si>
  <si>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</si>
  <si>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</si>
  <si>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</si>
  <si>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</si>
  <si>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</si>
  <si>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</si>
  <si>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</si>
  <si>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</si>
  <si>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</si>
  <si>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</si>
  <si>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</si>
  <si>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</si>
  <si>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</si>
  <si>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</si>
  <si>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</si>
  <si>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</si>
  <si>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</si>
  <si>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</si>
  <si>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</si>
  <si>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</si>
  <si>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</si>
  <si>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</si>
  <si>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</si>
  <si>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</si>
  <si>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</si>
  <si>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</si>
  <si>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</si>
  <si>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</si>
  <si>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</si>
  <si>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</si>
  <si>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</si>
  <si>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</si>
  <si>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</si>
  <si>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</si>
  <si>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</si>
  <si>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</si>
  <si>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</si>
  <si>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</si>
  <si>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</si>
  <si>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</si>
  <si>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</si>
  <si>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</si>
  <si>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</si>
  <si>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</si>
  <si>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</si>
  <si>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</si>
  <si>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</si>
  <si>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</si>
  <si>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</si>
  <si>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</si>
  <si>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</si>
  <si>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</si>
  <si>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</si>
  <si>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</si>
  <si>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</si>
  <si>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</si>
  <si>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</si>
  <si>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</si>
  <si>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</si>
  <si>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</si>
  <si>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</si>
  <si>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</si>
  <si>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</si>
  <si>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</si>
  <si>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</si>
  <si>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</si>
  <si>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</si>
  <si>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</si>
  <si>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</si>
  <si>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</si>
  <si>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</si>
  <si>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</si>
  <si>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</si>
  <si>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</si>
  <si>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</si>
  <si>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</si>
  <si>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</si>
  <si>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</si>
  <si>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</si>
  <si>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</si>
  <si>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</si>
  <si>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</si>
  <si>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</si>
  <si>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</si>
  <si>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</si>
  <si>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</si>
  <si>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</si>
  <si>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</si>
  <si>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</si>
  <si>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</si>
  <si>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</si>
  <si>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</si>
  <si>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</si>
  <si>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</si>
  <si>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</si>
  <si>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</si>
  <si>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</si>
  <si>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</si>
  <si>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</si>
  <si>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</si>
  <si>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</si>
  <si>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</si>
  <si>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</si>
  <si>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</si>
  <si>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</si>
  <si>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</si>
  <si>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</si>
  <si>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</si>
  <si>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</si>
  <si>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</si>
  <si>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</si>
  <si>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</si>
  <si>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</si>
  <si>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</si>
  <si>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</si>
  <si>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</si>
  <si>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</si>
  <si>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</si>
  <si>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</si>
  <si>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</si>
  <si>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</si>
  <si>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</si>
  <si>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</si>
  <si>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</si>
  <si>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</si>
  <si>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</si>
  <si>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</si>
  <si>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</si>
  <si>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</si>
  <si>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</si>
  <si>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</si>
  <si>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</si>
  <si>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</si>
  <si>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</si>
  <si>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</si>
  <si>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</si>
  <si>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</si>
  <si>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</si>
  <si>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</si>
  <si>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</si>
  <si>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</si>
  <si>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</si>
  <si>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</si>
  <si>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</si>
  <si>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</si>
  <si>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</si>
  <si>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</si>
  <si>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</si>
  <si>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</si>
  <si>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</si>
  <si>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</si>
  <si>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</si>
  <si>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</si>
  <si>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</si>
  <si>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</si>
  <si>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</si>
  <si>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</si>
  <si>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</si>
  <si>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</si>
  <si>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</si>
  <si>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</si>
  <si>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</si>
  <si>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</si>
  <si>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</si>
  <si>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</si>
  <si>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</si>
  <si>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</si>
  <si>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</si>
  <si>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</si>
  <si>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</si>
  <si>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</si>
  <si>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</si>
  <si>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</si>
  <si>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</si>
  <si>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</si>
  <si>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</si>
  <si>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</si>
  <si>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</si>
  <si>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</si>
  <si>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</si>
  <si>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</si>
  <si>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</si>
  <si>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</si>
  <si>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</si>
  <si>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</si>
  <si>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</si>
  <si>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</si>
  <si>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</si>
  <si>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</si>
  <si>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</si>
  <si>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</si>
  <si>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</si>
  <si>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</si>
  <si>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</si>
  <si>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</si>
  <si>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</si>
  <si>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</si>
  <si>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</si>
  <si>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</si>
  <si>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</si>
  <si>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</si>
  <si>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</si>
  <si>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</si>
  <si>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</si>
  <si>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</si>
  <si>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</si>
  <si>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</si>
  <si>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</si>
  <si>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</si>
  <si>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</si>
  <si>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</si>
  <si>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</si>
  <si>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</si>
  <si>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</si>
  <si>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</si>
  <si>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</si>
  <si>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</si>
  <si>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</si>
  <si>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</si>
  <si>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</si>
  <si>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</si>
  <si>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</si>
  <si>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</si>
  <si>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</si>
  <si>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</si>
  <si>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</si>
  <si>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</si>
  <si>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</si>
  <si>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</si>
  <si>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</si>
  <si>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</si>
  <si>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</si>
  <si>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</si>
  <si>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</si>
  <si>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</si>
  <si>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</si>
  <si>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</si>
  <si>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</si>
  <si>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</si>
  <si>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</si>
  <si>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</si>
  <si>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</si>
  <si>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</si>
  <si>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</si>
  <si>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</si>
  <si>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</si>
  <si>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</si>
  <si>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</si>
  <si>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</si>
  <si>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</si>
  <si>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</si>
  <si>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</si>
  <si>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</si>
  <si>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</si>
  <si>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</si>
  <si>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</si>
  <si>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</si>
  <si>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</si>
  <si>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</si>
  <si>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</si>
  <si>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</si>
  <si>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</si>
  <si>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</si>
  <si>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</si>
  <si>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</si>
  <si>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</si>
  <si>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</si>
  <si>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</si>
  <si>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</si>
  <si>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</si>
  <si>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</si>
  <si>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</si>
  <si>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</si>
  <si>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</si>
  <si>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</si>
  <si>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</si>
  <si>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</si>
  <si>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</si>
  <si>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</si>
  <si>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</si>
  <si>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</si>
  <si>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</si>
  <si>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</si>
  <si>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</si>
  <si>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</si>
  <si>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</si>
  <si>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</si>
  <si>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</si>
  <si>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</si>
  <si>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</si>
  <si>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</si>
  <si>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</si>
  <si>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</si>
  <si>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</si>
  <si>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</si>
  <si>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</si>
  <si>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</si>
  <si>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</si>
  <si>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</si>
  <si>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</si>
  <si>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</si>
  <si>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</si>
  <si>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</si>
  <si>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</si>
  <si>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</si>
  <si>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</si>
  <si>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</si>
  <si>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</si>
  <si>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</si>
  <si>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</si>
  <si>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</si>
  <si>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</si>
  <si>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</si>
  <si>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</si>
  <si>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</si>
  <si>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</si>
  <si>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</si>
  <si>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</si>
  <si>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</si>
  <si>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</si>
  <si>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</si>
  <si>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</si>
  <si>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</si>
  <si>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</si>
  <si>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</si>
  <si>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</si>
  <si>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</si>
  <si>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</si>
  <si>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</si>
  <si>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</si>
  <si>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</si>
  <si>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</si>
  <si>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</si>
  <si>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</si>
  <si>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</si>
  <si>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</si>
  <si>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</si>
  <si>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</si>
  <si>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</si>
  <si>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</si>
  <si>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</si>
  <si>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</si>
  <si>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</si>
  <si>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</si>
  <si>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</si>
  <si>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</si>
  <si>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</si>
  <si>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</si>
  <si>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</si>
  <si>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</si>
  <si>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</si>
  <si>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</si>
  <si>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</si>
  <si>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</si>
  <si>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</si>
  <si>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</si>
  <si>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</si>
  <si>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</si>
  <si>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</si>
  <si>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</si>
  <si>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</si>
  <si>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</si>
  <si>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</si>
  <si>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</si>
  <si>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</si>
  <si>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</si>
  <si>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</si>
  <si>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</si>
  <si>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</si>
  <si>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</si>
  <si>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</si>
  <si>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</si>
  <si>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</si>
  <si>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</si>
  <si>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</si>
  <si>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</si>
  <si>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</si>
  <si>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</si>
  <si>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</si>
  <si>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</si>
  <si>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</si>
  <si>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</si>
  <si>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</si>
  <si>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</si>
  <si>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</si>
  <si>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</si>
  <si>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</si>
  <si>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</si>
  <si>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</si>
  <si>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</si>
  <si>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</si>
  <si>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</si>
  <si>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</si>
  <si>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</si>
  <si>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</si>
  <si>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</si>
  <si>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</si>
  <si>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</si>
  <si>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</si>
  <si>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</si>
  <si>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</si>
  <si>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</si>
  <si>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</si>
  <si>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</si>
  <si>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</si>
  <si>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</si>
  <si>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</si>
  <si>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</si>
  <si>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</si>
  <si>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</si>
  <si>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</si>
  <si>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</si>
  <si>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</si>
  <si>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</si>
  <si>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</si>
  <si>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</si>
  <si>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</si>
  <si>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</si>
  <si>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</si>
  <si>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</si>
  <si>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</si>
  <si>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</si>
  <si>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</si>
  <si>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</si>
  <si>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</si>
  <si>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</si>
  <si>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</si>
  <si>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</si>
  <si>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</si>
  <si>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</si>
  <si>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</si>
  <si>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</si>
  <si>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</si>
  <si>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</si>
  <si>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</si>
  <si>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</si>
  <si>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</si>
  <si>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</si>
  <si>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</si>
  <si>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</si>
  <si>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</si>
  <si>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</si>
  <si>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</si>
  <si>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</si>
  <si>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</si>
  <si>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</si>
  <si>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</si>
  <si>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</si>
  <si>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</si>
  <si>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</si>
  <si>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</si>
  <si>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</si>
  <si>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</si>
  <si>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</si>
  <si>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</si>
  <si>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</si>
  <si>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</si>
  <si>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</si>
  <si>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</si>
  <si>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</si>
  <si>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</si>
  <si>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</si>
  <si>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</si>
  <si>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</si>
  <si>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</si>
  <si>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</si>
  <si>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</si>
  <si>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</si>
  <si>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</si>
  <si>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</si>
  <si>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</si>
  <si>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</si>
  <si>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</si>
  <si>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</si>
  <si>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</si>
  <si>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</si>
  <si>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</si>
  <si>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</si>
  <si>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</si>
  <si>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</si>
  <si>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</si>
  <si>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</si>
  <si>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</si>
  <si>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</si>
  <si>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</si>
  <si>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</si>
  <si>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</si>
  <si>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</si>
  <si>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</si>
  <si>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</si>
  <si>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</si>
  <si>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</si>
  <si>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</si>
  <si>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</si>
  <si>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</si>
  <si>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</si>
  <si>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</si>
  <si>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</si>
  <si>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</si>
  <si>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</si>
  <si>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</si>
  <si>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</si>
  <si>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</si>
  <si>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</si>
  <si>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</si>
  <si>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</si>
  <si>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</si>
  <si>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</si>
  <si>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</si>
  <si>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</si>
  <si>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</si>
  <si>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</si>
  <si>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</si>
  <si>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</si>
  <si>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</si>
  <si>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</si>
  <si>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</si>
  <si>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</si>
  <si>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</si>
  <si>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</si>
  <si>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</si>
  <si>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</si>
  <si>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</si>
  <si>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</si>
  <si>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</si>
  <si>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</si>
  <si>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</si>
  <si>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</si>
  <si>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</si>
  <si>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</si>
  <si>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</si>
  <si>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</si>
  <si>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</si>
  <si>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</si>
  <si>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</si>
  <si>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</si>
  <si>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</si>
  <si>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</si>
  <si>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</si>
  <si>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</si>
  <si>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</si>
  <si>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</si>
  <si>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</si>
  <si>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</si>
  <si>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</si>
  <si>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</si>
  <si>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</si>
  <si>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</si>
  <si>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</si>
  <si>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</si>
  <si>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</si>
  <si>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</si>
  <si>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</si>
  <si>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</si>
  <si>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</si>
  <si>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</si>
  <si>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</si>
  <si>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</si>
  <si>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</si>
  <si>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</si>
  <si>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</si>
  <si>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</si>
  <si>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</si>
  <si>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</si>
  <si>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</si>
  <si>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</si>
  <si>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</si>
  <si>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</si>
  <si>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</si>
  <si>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</si>
  <si>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</si>
  <si>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</si>
  <si>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</si>
  <si>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</si>
  <si>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</si>
  <si>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</si>
  <si>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</si>
  <si>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</si>
  <si>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</si>
  <si>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</si>
  <si>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</si>
  <si>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</si>
  <si>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</si>
  <si>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</si>
  <si>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</si>
  <si>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</si>
  <si>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</si>
  <si>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</si>
  <si>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</si>
  <si>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</si>
  <si>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</si>
  <si>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</si>
  <si>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</si>
  <si>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</si>
  <si>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</si>
  <si>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</si>
  <si>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</si>
  <si>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</si>
  <si>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</si>
  <si>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</si>
  <si>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</si>
  <si>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</si>
  <si>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</si>
  <si>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</si>
  <si>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</si>
  <si>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</si>
  <si>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</si>
  <si>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</si>
  <si>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</si>
  <si>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</si>
  <si>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</si>
  <si>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</si>
  <si>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</si>
  <si>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</si>
  <si>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</si>
  <si>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</si>
  <si>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</si>
  <si>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</si>
  <si>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</si>
  <si>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</si>
  <si>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</si>
  <si>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</si>
  <si>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</si>
  <si>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</si>
  <si>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</si>
  <si>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</si>
  <si>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</si>
  <si>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</si>
  <si>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</si>
  <si>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</si>
  <si>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</si>
  <si>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</si>
  <si>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</si>
  <si>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</si>
  <si>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</si>
  <si>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</si>
  <si>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</si>
  <si>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</si>
  <si>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</si>
  <si>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</si>
  <si>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</si>
  <si>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</si>
  <si>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</si>
  <si>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</si>
  <si>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</si>
  <si>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</si>
  <si>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</si>
  <si>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</si>
  <si>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</si>
  <si>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</si>
  <si>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</si>
  <si>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</si>
  <si>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</si>
  <si>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</si>
  <si>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</si>
  <si>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</si>
  <si>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</si>
  <si>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</si>
  <si>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</si>
  <si>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</si>
  <si>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</si>
  <si>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</si>
  <si>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</si>
  <si>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</si>
  <si>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</si>
  <si>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</si>
  <si>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</si>
  <si>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</si>
  <si>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</si>
  <si>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</si>
  <si>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</si>
  <si>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</si>
  <si>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</si>
  <si>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</si>
  <si>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</si>
  <si>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</si>
  <si>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</si>
  <si>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</si>
  <si>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</si>
  <si>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</si>
  <si>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</si>
  <si>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</si>
  <si>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</si>
  <si>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</si>
  <si>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</si>
  <si>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</si>
  <si>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</si>
  <si>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</si>
  <si>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</si>
  <si>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</si>
  <si>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</si>
  <si>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</si>
  <si>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</si>
  <si>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</si>
  <si>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</si>
  <si>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</si>
  <si>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</si>
  <si>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</si>
  <si>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</si>
  <si>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</si>
  <si>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</si>
  <si>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</si>
  <si>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</si>
  <si>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</si>
  <si>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</si>
  <si>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</si>
  <si>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</si>
  <si>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</si>
  <si>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</si>
  <si>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</si>
  <si>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</si>
  <si>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</si>
  <si>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</si>
  <si>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</si>
  <si>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</si>
  <si>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</si>
  <si>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</si>
  <si>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</si>
  <si>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</si>
  <si>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</si>
  <si>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</si>
  <si>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</si>
  <si>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</si>
  <si>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</si>
  <si>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</si>
  <si>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</si>
  <si>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</si>
  <si>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</si>
  <si>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</si>
  <si>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</si>
  <si>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</si>
  <si>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</si>
  <si>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</si>
  <si>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</si>
  <si>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</si>
  <si>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</si>
  <si>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</si>
  <si>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</si>
  <si>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</si>
  <si>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</si>
  <si>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</si>
  <si>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</si>
  <si>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</si>
  <si>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</si>
  <si>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</si>
  <si>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</si>
  <si>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</si>
  <si>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</si>
  <si>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</si>
  <si>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</si>
  <si>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</si>
  <si>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</si>
  <si>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</si>
  <si>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</si>
  <si>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</si>
  <si>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</si>
  <si>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</si>
  <si>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</si>
  <si>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</si>
  <si>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</si>
  <si>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</si>
  <si>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</si>
  <si>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</si>
  <si>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</si>
  <si>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</si>
  <si>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</si>
  <si>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</si>
  <si>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</si>
  <si>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</si>
  <si>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</si>
  <si>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</si>
  <si>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</si>
  <si>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</si>
  <si>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</si>
  <si>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</si>
  <si>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</si>
  <si>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</si>
  <si>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</si>
  <si>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</si>
  <si>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</si>
  <si>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</si>
  <si>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</si>
  <si>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</si>
  <si>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</si>
  <si>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</si>
  <si>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</si>
  <si>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</si>
  <si>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</si>
  <si>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</si>
  <si>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</si>
  <si>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</si>
  <si>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</si>
  <si>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</si>
  <si>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</si>
  <si>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</si>
  <si>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</si>
  <si>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</si>
  <si>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</si>
  <si>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</si>
  <si>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</si>
  <si>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</si>
  <si>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</si>
  <si>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</si>
  <si>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</si>
  <si>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</si>
  <si>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</si>
  <si>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</si>
  <si>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</si>
  <si>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</si>
  <si>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</si>
  <si>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</si>
  <si>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</si>
  <si>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</si>
  <si>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</si>
  <si>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</si>
  <si>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</si>
  <si>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</si>
  <si>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</si>
  <si>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</si>
  <si>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</si>
  <si>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</si>
  <si>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</si>
  <si>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</si>
  <si>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</si>
  <si>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</si>
  <si>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</si>
  <si>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</si>
  <si>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</si>
  <si>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</si>
  <si>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</si>
  <si>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</si>
  <si>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</si>
  <si>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</si>
  <si>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</si>
  <si>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</si>
  <si>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</si>
  <si>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</si>
  <si>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</si>
  <si>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</si>
  <si>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</si>
  <si>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</si>
  <si>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</si>
  <si>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</si>
  <si>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</si>
  <si>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</si>
  <si>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</si>
  <si>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</si>
  <si>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</si>
  <si>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</si>
  <si>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</si>
  <si>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</si>
  <si>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</si>
  <si>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</si>
  <si>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</si>
  <si>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</si>
  <si>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</si>
  <si>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</si>
  <si>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</si>
  <si>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</si>
  <si>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</si>
  <si>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</si>
  <si>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</si>
  <si>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</si>
  <si>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</si>
  <si>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</si>
  <si>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</si>
  <si>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</si>
  <si>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</si>
  <si>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</si>
  <si>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</si>
  <si>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</si>
  <si>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</si>
  <si>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</si>
  <si>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</si>
  <si>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</si>
  <si>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</si>
  <si>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</si>
  <si>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</si>
  <si>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</si>
  <si>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</si>
  <si>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</si>
  <si>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</si>
  <si>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</si>
  <si>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</si>
  <si>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</si>
  <si>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</si>
  <si>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</si>
  <si>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</si>
  <si>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</si>
  <si>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</si>
  <si>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</si>
  <si>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</si>
  <si>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</si>
  <si>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</si>
  <si>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</si>
  <si>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</si>
  <si>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</si>
  <si>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</si>
  <si>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</si>
  <si>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</si>
  <si>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</si>
  <si>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</si>
  <si>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</si>
  <si>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</si>
  <si>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</si>
  <si>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</si>
  <si>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</si>
  <si>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</si>
  <si>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</si>
  <si>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</si>
  <si>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</si>
  <si>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</si>
  <si>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</si>
  <si>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</si>
  <si>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</si>
  <si>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</si>
  <si>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</si>
  <si>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</si>
  <si>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</si>
  <si>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</si>
  <si>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</si>
  <si>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</si>
  <si>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</si>
  <si>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</si>
  <si>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</si>
  <si>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</si>
  <si>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</si>
  <si>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</si>
  <si>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</si>
  <si>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</si>
  <si>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</si>
  <si>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</si>
  <si>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</si>
  <si>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</si>
  <si>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</si>
  <si>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</si>
  <si>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</si>
  <si>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</si>
  <si>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</si>
  <si>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</si>
  <si>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</si>
  <si>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</si>
  <si>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</si>
  <si>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</si>
  <si>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</si>
  <si>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</si>
  <si>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</si>
  <si>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</si>
  <si>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</si>
  <si>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</si>
  <si>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</si>
  <si>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</si>
  <si>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</si>
  <si>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</si>
  <si>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</si>
  <si>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</si>
  <si>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</si>
  <si>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</si>
  <si>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</si>
  <si>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</si>
  <si>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</si>
  <si>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</si>
  <si>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</si>
  <si>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</si>
  <si>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</si>
  <si>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</si>
  <si>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</si>
  <si>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</si>
  <si>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</si>
  <si>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</si>
  <si>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</si>
  <si>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</si>
  <si>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</si>
  <si>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</si>
  <si>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</si>
  <si>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</si>
  <si>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</si>
  <si>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</si>
  <si>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</si>
  <si>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</si>
  <si>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</si>
  <si>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</si>
  <si>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</si>
  <si>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</si>
  <si>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</si>
  <si>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</si>
  <si>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</si>
  <si>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</si>
  <si>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</si>
  <si>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</si>
  <si>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</si>
  <si>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</si>
  <si>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</si>
  <si>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</si>
  <si>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</si>
  <si>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</si>
  <si>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</si>
  <si>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</si>
  <si>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</si>
  <si>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</si>
  <si>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</si>
  <si>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</si>
  <si>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</si>
  <si>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</si>
  <si>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</si>
  <si>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</si>
  <si>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</si>
  <si>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</si>
  <si>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</si>
  <si>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</si>
  <si>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</si>
  <si>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</si>
  <si>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</si>
  <si>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</si>
  <si>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</si>
  <si>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</si>
  <si>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</si>
  <si>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</si>
  <si>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</si>
  <si>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</si>
  <si>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</si>
  <si>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</si>
  <si>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</si>
  <si>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</si>
  <si>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</si>
  <si>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</si>
  <si>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</si>
  <si>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</si>
  <si>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</si>
  <si>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</si>
  <si>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</si>
  <si>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</si>
  <si>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</si>
  <si>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</si>
  <si>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</si>
  <si>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</si>
  <si>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</si>
  <si>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</si>
  <si>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</si>
  <si>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</si>
  <si>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</si>
  <si>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</si>
  <si>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</si>
  <si>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</si>
  <si>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</si>
  <si>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</si>
  <si>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</si>
  <si>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</si>
  <si>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</si>
  <si>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</si>
  <si>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</si>
  <si>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</si>
  <si>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</si>
  <si>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</si>
  <si>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</si>
  <si>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</si>
  <si>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</si>
  <si>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</si>
  <si>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</si>
  <si>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</si>
  <si>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</si>
  <si>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</si>
  <si>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</si>
  <si>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</si>
  <si>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</si>
  <si>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</si>
  <si>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</si>
  <si>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</si>
  <si>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</si>
  <si>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</si>
  <si>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</si>
  <si>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</si>
  <si>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</si>
  <si>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</si>
  <si>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</si>
  <si>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</si>
  <si>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</si>
  <si>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</si>
  <si>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</si>
  <si>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</si>
  <si>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</si>
  <si>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</si>
  <si>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</si>
  <si>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</si>
  <si>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</si>
  <si>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</si>
  <si>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</si>
  <si>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</si>
  <si>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</si>
  <si>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</si>
  <si>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</si>
  <si>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</si>
  <si>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</si>
  <si>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</si>
  <si>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</si>
  <si>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</si>
  <si>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</si>
  <si>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</si>
  <si>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</si>
  <si>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</si>
  <si>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</si>
  <si>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</si>
  <si>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</si>
  <si>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</si>
  <si>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</si>
  <si>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</si>
  <si>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</si>
  <si>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</si>
  <si>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</si>
  <si>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</si>
  <si>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</si>
  <si>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</si>
  <si>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</si>
  <si>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</si>
  <si>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</si>
  <si>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</si>
  <si>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</si>
  <si>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</si>
  <si>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</si>
  <si>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</si>
  <si>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</si>
  <si>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</si>
  <si>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</si>
  <si>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</si>
  <si>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</si>
  <si>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</si>
  <si>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</si>
  <si>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</si>
  <si>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</si>
  <si>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</si>
  <si>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</si>
  <si>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</si>
  <si>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</si>
  <si>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</si>
  <si>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</si>
  <si>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</si>
  <si>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</si>
  <si>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</si>
  <si>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</si>
  <si>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</si>
  <si>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</si>
  <si>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</si>
  <si>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</si>
  <si>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</si>
  <si>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</si>
  <si>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</si>
  <si>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</si>
  <si>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</si>
  <si>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</si>
  <si>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</si>
  <si>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</si>
  <si>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</si>
  <si>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</si>
  <si>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</si>
  <si>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</si>
  <si>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</si>
  <si>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</si>
  <si>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</si>
  <si>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</si>
  <si>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</si>
  <si>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</si>
  <si>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</si>
  <si>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</si>
  <si>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</si>
  <si>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</si>
  <si>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</si>
  <si>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</si>
  <si>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</si>
  <si>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</si>
  <si>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</si>
  <si>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</si>
  <si>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</si>
  <si>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</si>
  <si>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</si>
  <si>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</si>
  <si>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</si>
  <si>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</si>
  <si>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</si>
  <si>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</si>
  <si>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</si>
  <si>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</si>
  <si>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</si>
  <si>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</si>
  <si>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</si>
  <si>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</si>
  <si>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</si>
  <si>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</si>
  <si>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</si>
  <si>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</si>
  <si>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</si>
  <si>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</si>
  <si>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</si>
  <si>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</si>
  <si>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</si>
  <si>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</si>
  <si>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</si>
  <si>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</si>
  <si>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</si>
  <si>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</si>
  <si>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</si>
  <si>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</si>
  <si>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</si>
  <si>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</si>
  <si>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</si>
  <si>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</si>
  <si>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</si>
  <si>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</si>
  <si>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</si>
  <si>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</si>
  <si>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</si>
  <si>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</si>
  <si>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</si>
  <si>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</si>
  <si>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</si>
  <si>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</si>
  <si>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</si>
  <si>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</si>
  <si>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</si>
  <si>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</si>
  <si>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</si>
  <si>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</si>
  <si>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</si>
  <si>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</si>
  <si>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</si>
  <si>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</si>
  <si>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</si>
  <si>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</si>
  <si>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</si>
  <si>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</si>
  <si>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</si>
  <si>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</si>
  <si>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</si>
  <si>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</si>
  <si>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</si>
  <si>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</si>
  <si>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</si>
  <si>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</si>
  <si>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</si>
  <si>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</si>
  <si>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</si>
  <si>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</si>
  <si>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</si>
  <si>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</si>
  <si>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</si>
  <si>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</si>
  <si>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</si>
  <si>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</si>
  <si>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</si>
  <si>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</si>
  <si>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</si>
  <si>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</si>
  <si>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</si>
  <si>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</si>
  <si>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</si>
  <si>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</si>
  <si>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</si>
  <si>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</si>
  <si>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</si>
  <si>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</si>
  <si>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</si>
  <si>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</si>
  <si>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</si>
  <si>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</si>
  <si>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</si>
  <si>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</si>
  <si>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</si>
  <si>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</si>
  <si>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</si>
  <si>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</si>
  <si>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</si>
  <si>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</si>
  <si>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</si>
  <si>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</si>
  <si>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</si>
  <si>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</si>
  <si>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</si>
  <si>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</si>
  <si>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</si>
  <si>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</si>
  <si>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</si>
  <si>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</si>
  <si>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</si>
  <si>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</si>
  <si>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</si>
  <si>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</si>
  <si>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</si>
  <si>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</si>
  <si>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</si>
  <si>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</si>
  <si>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</si>
  <si>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</si>
  <si>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</si>
  <si>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</si>
  <si>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</si>
  <si>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</si>
  <si>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</si>
  <si>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</si>
  <si>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</si>
  <si>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</si>
  <si>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</si>
  <si>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</si>
  <si>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</si>
  <si>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</si>
  <si>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</si>
  <si>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</si>
  <si>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</si>
  <si>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</si>
  <si>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</si>
  <si>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</si>
  <si>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</si>
  <si>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</si>
  <si>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</si>
  <si>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</si>
  <si>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</si>
  <si>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</si>
  <si>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</si>
  <si>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</si>
  <si>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</si>
  <si>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</si>
  <si>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</si>
  <si>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</si>
  <si>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</si>
  <si>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</si>
  <si>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</si>
  <si>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</si>
  <si>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</si>
  <si>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</si>
  <si>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</si>
  <si>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</si>
  <si>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</si>
  <si>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</si>
  <si>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</si>
  <si>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</si>
  <si>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</si>
  <si>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</si>
  <si>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</si>
  <si>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</si>
  <si>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</si>
  <si>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</si>
  <si>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</si>
  <si>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</si>
  <si>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</si>
  <si>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</si>
  <si>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</si>
  <si>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</si>
  <si>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</si>
  <si>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</si>
  <si>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</si>
  <si>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</si>
  <si>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</si>
  <si>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</si>
  <si>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</si>
  <si>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</si>
  <si>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</si>
  <si>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</si>
  <si>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</si>
  <si>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</si>
  <si>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</si>
  <si>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</si>
  <si>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</si>
  <si>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</si>
  <si>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</si>
  <si>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</si>
  <si>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</si>
  <si>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</si>
  <si>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</si>
  <si>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</si>
  <si>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</si>
  <si>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</si>
  <si>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</si>
  <si>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</si>
  <si>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</si>
  <si>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</si>
  <si>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</si>
  <si>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</si>
  <si>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</si>
  <si>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</si>
  <si>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</si>
  <si>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</si>
  <si>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</si>
  <si>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</si>
  <si>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</si>
  <si>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</si>
  <si>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</si>
  <si>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</si>
  <si>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</si>
  <si>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</si>
  <si>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</si>
  <si>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</si>
  <si>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</si>
  <si>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</si>
  <si>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</si>
  <si>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</si>
  <si>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</si>
  <si>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</si>
  <si>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</si>
  <si>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</si>
  <si>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</si>
  <si>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</si>
  <si>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</si>
  <si>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</si>
  <si>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</si>
  <si>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</si>
  <si>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</si>
  <si>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</si>
  <si>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</si>
  <si>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</si>
  <si>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</si>
  <si>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</si>
  <si>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</si>
  <si>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</si>
  <si>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</si>
  <si>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</si>
  <si>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</si>
  <si>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</si>
  <si>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</si>
  <si>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</si>
  <si>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</si>
  <si>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</si>
  <si>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</si>
  <si>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</si>
  <si>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</si>
  <si>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</si>
  <si>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</si>
  <si>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</si>
  <si>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</si>
  <si>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</si>
  <si>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</si>
  <si>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</si>
  <si>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</si>
  <si>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</si>
  <si>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</si>
  <si>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</si>
  <si>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</si>
  <si>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</si>
  <si>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</si>
  <si>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</si>
  <si>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</si>
  <si>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</si>
  <si>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</si>
  <si>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</si>
  <si>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</si>
  <si>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</si>
  <si>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</si>
  <si>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</si>
  <si>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</si>
  <si>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</si>
  <si>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</si>
  <si>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</si>
  <si>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</si>
  <si>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</si>
  <si>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</si>
  <si>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</si>
  <si>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</si>
  <si>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</si>
  <si>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</si>
  <si>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</si>
  <si>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</si>
  <si>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</si>
  <si>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</si>
  <si>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</si>
  <si>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</si>
  <si>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</si>
  <si>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</si>
  <si>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</si>
  <si>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</si>
  <si>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</si>
  <si>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</si>
  <si>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</si>
  <si>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</si>
  <si>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</si>
  <si>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</si>
  <si>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</si>
  <si>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</si>
  <si>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</si>
  <si>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</si>
  <si>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</si>
  <si>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</si>
  <si>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</si>
  <si>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</si>
  <si>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</si>
  <si>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</si>
  <si>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</si>
  <si>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</si>
  <si>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</si>
  <si>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</si>
  <si>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</si>
  <si>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</si>
  <si>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</si>
  <si>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</si>
  <si>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</si>
  <si>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</si>
  <si>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</si>
  <si>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</si>
  <si>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</si>
  <si>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</si>
  <si>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</si>
  <si>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</si>
  <si>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</si>
  <si>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</si>
  <si>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</si>
  <si>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</si>
  <si>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</si>
  <si>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</si>
  <si>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</si>
  <si>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</si>
  <si>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</si>
  <si>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</si>
  <si>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</si>
  <si>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</si>
  <si>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</si>
  <si>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</si>
  <si>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</si>
  <si>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</si>
  <si>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</si>
  <si>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</si>
  <si>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</si>
  <si>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</si>
  <si>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</si>
  <si>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</si>
  <si>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</si>
  <si>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</si>
  <si>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</si>
  <si>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</si>
  <si>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</si>
  <si>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</si>
  <si>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</si>
  <si>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</si>
  <si>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</si>
  <si>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</si>
  <si>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</si>
  <si>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</si>
  <si>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</si>
  <si>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</si>
  <si>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</si>
  <si>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</si>
  <si>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</si>
  <si>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</si>
  <si>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</si>
  <si>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</si>
  <si>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</si>
  <si>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</si>
  <si>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</si>
  <si>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</si>
  <si>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</si>
  <si>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</si>
  <si>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</si>
  <si>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</si>
  <si>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</si>
  <si>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</si>
  <si>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</si>
  <si>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</si>
  <si>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</si>
  <si>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</si>
  <si>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</si>
  <si>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</si>
  <si>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</si>
  <si>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</si>
  <si>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</si>
  <si>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</si>
  <si>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</si>
  <si>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</si>
  <si>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</si>
  <si>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</si>
  <si>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</si>
  <si>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</si>
  <si>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</si>
  <si>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</si>
  <si>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</si>
  <si>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</si>
  <si>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</si>
  <si>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</si>
  <si>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</si>
  <si>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</si>
  <si>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</si>
  <si>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</si>
  <si>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</si>
  <si>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</si>
  <si>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</si>
  <si>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</si>
  <si>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</si>
  <si>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</si>
  <si>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</si>
  <si>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</si>
  <si>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</si>
  <si>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</si>
  <si>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 xml:space="preserve">Se realizó las gestiones para realizar demostración de método en la trasferencia de tecnología asociada a los sistemas agropecuarios en la producción láctea con la asociación de productores de guasca asosantuario </t>
  </si>
  <si>
    <t xml:space="preserve">asosuantuario guasca </t>
  </si>
  <si>
    <t xml:space="preserve">MAURICIO LOPEZ EMILSE MAMBUSCAY </t>
  </si>
  <si>
    <t>Cundinamarca regionaliza su oferta de servicios en Ciencia, Tecnología e Innovación</t>
  </si>
  <si>
    <t>SECRETARIA DE CIENCIA TECNOLOGIA E INNOVACION</t>
  </si>
  <si>
    <t>MinTIC, Colciencias y Tecnnova abren la convocatoria Spin-Off TIC</t>
  </si>
  <si>
    <t>MINTIC</t>
  </si>
  <si>
    <t xml:space="preserve">socialización de los programas de transferencia de tecnología a productores agropecuarios y utilización de medios tecnológicos </t>
  </si>
  <si>
    <t>SECRETARIA DE DESARROLLO ECONOMICO-SA</t>
  </si>
  <si>
    <t>Se realizó capacitación sobre sistemas de innovación en la construcción hormigón celular y alternativas energéticas BAU BLOCK</t>
  </si>
  <si>
    <t>BAU BLOCK</t>
  </si>
  <si>
    <t xml:space="preserve">asesorías en la utilización dela MGA WEB para la presentación de proyectos </t>
  </si>
  <si>
    <t xml:space="preserve">PLANEACION MUNICIPAL </t>
  </si>
  <si>
    <t>Emprendedores y Mipyme curso online para fortalecer sus conocimientos en materia de seguridad digital</t>
  </si>
  <si>
    <t xml:space="preserve">Capacitación de alfabetización TIC programas del área Ciencia, Tecnología e Innovación </t>
  </si>
  <si>
    <t xml:space="preserve">SECRETARIA  DE DESARROLLO ECONOMICO </t>
  </si>
  <si>
    <t xml:space="preserve">Capacitación de alfabetización TIC ENTIC CONFIO </t>
  </si>
  <si>
    <t xml:space="preserve">OFERTA EDUCATIVA POR PARTE DEL MINISTERIO tic </t>
  </si>
  <si>
    <t>MinTIC y MinCultura abren la convocatoria Crea Digital 2018</t>
  </si>
  <si>
    <t>Colombia y Canadá se unen nuevamente para fomentar el codesarrollo de proyectos -creación de contenidos digitalesdigitales-Matific" es la nueva plataforma que busca fortalecer las matemáticas a través de dinámicas lúdicas</t>
  </si>
  <si>
    <t xml:space="preserve">realización de las evaluaciones técnicas para instalación de zonas wifi en los diferentes parques biosaludables </t>
  </si>
  <si>
    <t xml:space="preserve">SECRETARIA DE TIC </t>
  </si>
  <si>
    <t>GESTION DE SOLICITUD DE AMPLIACION ZONA WIFI PARQUE PRINCIPAL A DICIEMBRE 2018 ANTE EL MINTIC</t>
  </si>
  <si>
    <t>MODIFICACION DEL ACUERDO  MUNICIPAL No 08 DE 2018</t>
  </si>
  <si>
    <t xml:space="preserve">SECRETARIA DE DESARROLLO ECONOMICO </t>
  </si>
  <si>
    <t xml:space="preserve">Socialización de Cierre del proyecto Zonas Wi-Fi Gratis para la gente </t>
  </si>
  <si>
    <t>Campaña de  Promoción  y Apropiación de la Zonas WIFI Gratis para la gente, con la población usuaria y en general de la zona en el buen uso de la tecnología día de la rendición de cuentas dela alcaldía de Tocancipa</t>
  </si>
  <si>
    <t xml:space="preserve">Herramientas tecnológicas y compras públicas, una dupla al servicio de los ciudadanosColombia Compra Eficiente (CCE) y el Ministerio de Tecnologías de la Información y las Comunicaciones (MinTIC) </t>
  </si>
  <si>
    <t xml:space="preserve">MINTIC TIGO UNE </t>
  </si>
  <si>
    <t>Cotización servicios Citymatica para Tocancipá, Cundinamarca</t>
  </si>
  <si>
    <t xml:space="preserve">CITY MATICA </t>
  </si>
  <si>
    <t>200 ciudadanos podrán formarse en analítica de datos y TI con la convocatoria de Científicos de Datos</t>
  </si>
  <si>
    <t>Evento de promoción del Teletrabajo con presencia del Señor Ministro TIC.</t>
  </si>
  <si>
    <t xml:space="preserve">Reunión empresa FEMSA programas de emprendimiento asociado a capacitaciones brindadas por FEMSA COCA COLA programa vive bailando </t>
  </si>
  <si>
    <t>MinTIC abre convocatoria para masificar soluciones TIC dirigidas a las Mipyme</t>
  </si>
  <si>
    <t>FEMSA</t>
  </si>
  <si>
    <t xml:space="preserve">Reunión emprendimiento asociado a la utilización de herramientas tecnológicas instituciones educativas  </t>
  </si>
  <si>
    <t xml:space="preserve">taller en cajica MINTIC no desaparezcas transfórmate utilizar la tecnología para ganar dinero </t>
  </si>
  <si>
    <t>SECRETARIA DE DESARROLLO ECONOMICO</t>
  </si>
  <si>
    <t>presentación de propuestas en la convocatoria Spin-Off TIC instituciones de educación superior, centros de investigación, de desarrollo tecnológico y de innovación podrán postularse para el alistamiento y constitución de empresas de base tecnológica tipo Spin-Off</t>
  </si>
  <si>
    <t>MinTIC financiará la incubación de empresas de tecnologías de la información</t>
  </si>
  <si>
    <t>emprendimiento relacionado con las TIC, ¡esta convocatoria de @Ministerio_TIC es para ti! Entérate ✔ http://bit.ly/2pzJEB9   #IncubaTI</t>
  </si>
  <si>
    <t>Capacitaciones GRATIS! Solo con los 36 cursos certificados creados para ti, #EmpresarioDigital</t>
  </si>
  <si>
    <t xml:space="preserve">convocatorias para la creación de contenidos transmedia </t>
  </si>
  <si>
    <t xml:space="preserve">MAURICIO LOPEZ CAROLINA SANCHEZ MORA </t>
  </si>
  <si>
    <t>CAROLINA SANCHEZ MORA</t>
  </si>
  <si>
    <t>CAROLINA SANCHEZ MORA - SECRETARIA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</si>
</sst>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protection locked="0"/>
    </xf>
    <xf numFmtId="4" fontId="28" fillId="0" borderId="132" xfId="1" applyNumberFormat="1" applyFont="1" applyFill="1" applyBorder="1" applyAlignment="1" applyProtection="1">
      <alignment horizontal="center" vertical="top" textRotation="90" wrapText="1"/>
      <protection locked="0"/>
    </xf>
    <xf numFmtId="4" fontId="28" fillId="0"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protection locked="0"/>
    </xf>
    <xf numFmtId="4" fontId="28" fillId="0" borderId="133" xfId="1" applyNumberFormat="1" applyFont="1" applyFill="1" applyBorder="1" applyAlignment="1" applyProtection="1">
      <alignment horizontal="center" vertical="top" textRotation="90"/>
      <protection locked="0"/>
    </xf>
    <xf numFmtId="4" fontId="28" fillId="0" borderId="135" xfId="1" applyNumberFormat="1" applyFont="1" applyFill="1" applyBorder="1" applyAlignment="1" applyProtection="1">
      <alignment horizontal="center" vertical="top" textRotation="90"/>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MAURICIO.LOPEZ/Desktop/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9"/>
  <sheetViews>
    <sheetView showGridLines="0" tabSelected="1" topLeftCell="A5" zoomScaleNormal="100" workbookViewId="0">
      <selection activeCell="B9" sqref="B9:C9"/>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42" width="5.140625" style="198" customWidth="1"/>
    <col min="43" max="43" width="6.5703125" style="198" customWidth="1"/>
    <col min="44"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8" t="s">
        <v>2</v>
      </c>
      <c r="C2" s="989"/>
      <c r="D2" s="989"/>
      <c r="E2" s="989"/>
      <c r="F2" s="989"/>
      <c r="G2" s="989"/>
      <c r="H2" s="989"/>
      <c r="I2" s="989"/>
      <c r="J2" s="989"/>
      <c r="K2" s="989"/>
      <c r="L2" s="989"/>
      <c r="M2" s="989"/>
      <c r="N2" s="989"/>
      <c r="O2" s="989"/>
      <c r="P2" s="989"/>
      <c r="Q2" s="989"/>
      <c r="R2" s="989"/>
      <c r="S2" s="989"/>
      <c r="T2" s="989"/>
      <c r="U2" s="989"/>
      <c r="V2" s="989"/>
      <c r="W2" s="989"/>
      <c r="X2" s="989"/>
      <c r="Y2" s="989"/>
      <c r="Z2" s="989"/>
      <c r="AA2" s="989"/>
      <c r="AB2" s="989"/>
      <c r="AC2" s="989"/>
      <c r="AD2" s="989"/>
      <c r="AE2" s="989"/>
      <c r="AF2" s="989"/>
      <c r="AG2" s="989"/>
      <c r="AH2" s="989"/>
      <c r="AI2" s="989"/>
      <c r="AJ2" s="989"/>
      <c r="AK2" s="989"/>
      <c r="AL2" s="989"/>
      <c r="AM2" s="989"/>
      <c r="AN2" s="989"/>
      <c r="AO2" s="989"/>
      <c r="AP2" s="989"/>
      <c r="AQ2" s="989"/>
      <c r="AR2" s="989"/>
      <c r="AS2" s="989"/>
      <c r="AT2" s="989"/>
      <c r="AU2" s="989"/>
      <c r="AV2" s="989"/>
      <c r="AW2" s="989"/>
      <c r="AX2" s="989"/>
      <c r="AY2" s="989"/>
      <c r="AZ2" s="989"/>
      <c r="BA2" s="989"/>
      <c r="BB2" s="989"/>
      <c r="BC2" s="990"/>
      <c r="BE2" s="928"/>
      <c r="BF2" s="930" t="s">
        <v>1669</v>
      </c>
      <c r="BG2" s="931"/>
      <c r="BH2" s="931"/>
      <c r="BI2" s="931"/>
      <c r="BJ2" s="931"/>
      <c r="BK2" s="931"/>
      <c r="BL2" s="931"/>
    </row>
    <row r="3" spans="1:64" ht="15.75" x14ac:dyDescent="0.2">
      <c r="B3" s="991" t="s">
        <v>1670</v>
      </c>
      <c r="C3" s="992"/>
      <c r="D3" s="992"/>
      <c r="E3" s="992"/>
      <c r="F3" s="992"/>
      <c r="G3" s="992"/>
      <c r="H3" s="992"/>
      <c r="I3" s="992"/>
      <c r="J3" s="992"/>
      <c r="K3" s="992"/>
      <c r="L3" s="992"/>
      <c r="M3" s="992"/>
      <c r="N3" s="993">
        <v>2018</v>
      </c>
      <c r="O3" s="993"/>
      <c r="P3" s="993"/>
      <c r="Q3" s="126" t="e">
        <f>VLOOKUP(N3,#REF!,2,0)</f>
        <v>#REF!</v>
      </c>
      <c r="R3" s="126">
        <f>VLOOKUP(N3,$N$315:$O$319,2,0)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9"/>
      <c r="BF3" s="930"/>
      <c r="BG3" s="931"/>
      <c r="BH3" s="931"/>
      <c r="BI3" s="931"/>
      <c r="BJ3" s="931"/>
      <c r="BK3" s="931"/>
      <c r="BL3" s="931"/>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4" t="str">
        <f>VLOOKUP($D$9,'CONSOLIDADO PLAN DESARROLLO'!$DT$9:$DZ$62,3,0)</f>
        <v xml:space="preserve">E2. - ECONÓMICO:  Desarrollo Económico con alta competitividad y proyección </v>
      </c>
      <c r="D5" s="994"/>
      <c r="E5" s="994"/>
      <c r="F5" s="994"/>
      <c r="G5" s="994"/>
      <c r="H5" s="994"/>
      <c r="I5" s="995"/>
      <c r="J5" s="996" t="s">
        <v>1672</v>
      </c>
      <c r="K5" s="997"/>
      <c r="L5" s="998" t="str">
        <f>VLOOKUP($D$9,'CONSOLIDADO PLAN DESARROLLO'!$DT$9:$DZ$62,5,0)</f>
        <v>Promoción del desarrollo</v>
      </c>
      <c r="M5" s="998"/>
      <c r="N5" s="998"/>
      <c r="O5" s="998"/>
      <c r="P5" s="998"/>
      <c r="Q5" s="998"/>
      <c r="R5" s="998"/>
      <c r="S5" s="998"/>
      <c r="T5" s="998"/>
      <c r="U5" s="999"/>
      <c r="V5" s="1000" t="s">
        <v>1784</v>
      </c>
      <c r="W5" s="1001"/>
      <c r="X5" s="1001"/>
      <c r="Y5" s="973"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73"/>
      <c r="AA5" s="973"/>
      <c r="AB5" s="973"/>
      <c r="AC5" s="973"/>
      <c r="AD5" s="973"/>
      <c r="AE5" s="973"/>
      <c r="AF5" s="973"/>
      <c r="AG5" s="973"/>
      <c r="AH5" s="973"/>
      <c r="AI5" s="973"/>
      <c r="AJ5" s="973"/>
      <c r="AK5" s="973"/>
      <c r="AL5" s="973"/>
      <c r="AM5" s="973"/>
      <c r="AN5" s="973"/>
      <c r="AO5" s="973"/>
      <c r="AP5" s="973"/>
      <c r="AQ5" s="973"/>
      <c r="AR5" s="973"/>
      <c r="AS5" s="973"/>
      <c r="AT5" s="973"/>
      <c r="AU5" s="973"/>
      <c r="AV5" s="973"/>
      <c r="AW5" s="973"/>
      <c r="AX5" s="973"/>
      <c r="AY5" s="973"/>
      <c r="AZ5" s="973"/>
      <c r="BA5" s="973"/>
      <c r="BB5" s="973"/>
      <c r="BC5" s="1002"/>
    </row>
    <row r="6" spans="1:64" ht="15" customHeight="1" thickBot="1" x14ac:dyDescent="0.25">
      <c r="B6" s="133" t="s">
        <v>1673</v>
      </c>
      <c r="C6" s="973" t="str">
        <f>VLOOKUP($D$9,'CONSOLIDADO PLAN DESARROLLO'!$DT$9:$DZ$62,6,0)</f>
        <v>E2.P_D - CIENCIA, TECNOLOGIA E INNOVACIÓN</v>
      </c>
      <c r="D6" s="973"/>
      <c r="E6" s="973"/>
      <c r="F6" s="974"/>
      <c r="G6" s="932" t="s">
        <v>1786</v>
      </c>
      <c r="H6" s="933"/>
      <c r="I6" s="933"/>
      <c r="J6" s="933"/>
      <c r="K6" s="934" t="str">
        <f>VLOOKUP($D$9,'CONSOLIDADO PLAN DESARROLLO'!$DT$9:$DZ$62,7,0)</f>
        <v xml:space="preserve">Desarrollar estrategias en ciencia, tencología e innovación en el municipio </v>
      </c>
      <c r="L6" s="934"/>
      <c r="M6" s="934"/>
      <c r="N6" s="934"/>
      <c r="O6" s="934"/>
      <c r="P6" s="934"/>
      <c r="Q6" s="935"/>
      <c r="R6" s="975" t="s">
        <v>1949</v>
      </c>
      <c r="S6" s="976"/>
      <c r="T6" s="976"/>
      <c r="U6" s="976"/>
      <c r="V6" s="977"/>
      <c r="W6" s="977"/>
      <c r="X6" s="977"/>
      <c r="Y6" s="977"/>
      <c r="Z6" s="977"/>
      <c r="AA6" s="977"/>
      <c r="AB6" s="977"/>
      <c r="AC6" s="977"/>
      <c r="AD6" s="977"/>
      <c r="AE6" s="977"/>
      <c r="AF6" s="977"/>
      <c r="AG6" s="977"/>
      <c r="AH6" s="977"/>
      <c r="AI6" s="977"/>
      <c r="AJ6" s="977"/>
      <c r="AK6" s="978"/>
      <c r="AL6" s="979" t="s">
        <v>1674</v>
      </c>
      <c r="AM6" s="980"/>
      <c r="AN6" s="980"/>
      <c r="AO6" s="980"/>
      <c r="AP6" s="980"/>
      <c r="AQ6" s="980"/>
      <c r="AR6" s="980"/>
      <c r="AS6" s="980"/>
      <c r="AT6" s="980"/>
      <c r="AU6" s="980"/>
      <c r="AV6" s="980"/>
      <c r="AW6" s="980"/>
      <c r="AX6" s="980"/>
      <c r="AY6" s="980"/>
      <c r="AZ6" s="980"/>
      <c r="BA6" s="980"/>
      <c r="BB6" s="980"/>
      <c r="BC6" s="981"/>
    </row>
    <row r="7" spans="1:64" ht="36" customHeight="1" x14ac:dyDescent="0.2">
      <c r="B7" s="936" t="s">
        <v>1675</v>
      </c>
      <c r="C7" s="937"/>
      <c r="D7" s="982" t="s">
        <v>1676</v>
      </c>
      <c r="E7" s="940" t="s">
        <v>1677</v>
      </c>
      <c r="F7" s="984" t="s">
        <v>1678</v>
      </c>
      <c r="G7" s="986" t="s">
        <v>1679</v>
      </c>
      <c r="H7" s="961" t="s">
        <v>1787</v>
      </c>
      <c r="I7" s="963" t="s">
        <v>1909</v>
      </c>
      <c r="J7" s="965">
        <f>+$N$3</f>
        <v>2018</v>
      </c>
      <c r="K7" s="967" t="s">
        <v>1681</v>
      </c>
      <c r="L7" s="969" t="s">
        <v>1941</v>
      </c>
      <c r="M7" s="134"/>
      <c r="N7" s="134"/>
      <c r="O7" s="134"/>
      <c r="P7" s="134"/>
      <c r="Q7" s="134"/>
      <c r="R7" s="971" t="s">
        <v>1911</v>
      </c>
      <c r="S7" s="972"/>
      <c r="T7" s="955" t="s">
        <v>1928</v>
      </c>
      <c r="U7" s="955"/>
      <c r="V7" s="955" t="s">
        <v>1912</v>
      </c>
      <c r="W7" s="955"/>
      <c r="X7" s="955" t="s">
        <v>1913</v>
      </c>
      <c r="Y7" s="955"/>
      <c r="Z7" s="960" t="s">
        <v>1910</v>
      </c>
      <c r="AA7" s="960"/>
      <c r="AB7" s="955" t="s">
        <v>36</v>
      </c>
      <c r="AC7" s="955"/>
      <c r="AD7" s="955" t="s">
        <v>1929</v>
      </c>
      <c r="AE7" s="955"/>
      <c r="AF7" s="955" t="s">
        <v>1914</v>
      </c>
      <c r="AG7" s="955"/>
      <c r="AH7" s="955" t="s">
        <v>1943</v>
      </c>
      <c r="AI7" s="955"/>
      <c r="AJ7" s="956" t="s">
        <v>1924</v>
      </c>
      <c r="AK7" s="957"/>
      <c r="AL7" s="958" t="s">
        <v>1682</v>
      </c>
      <c r="AM7" s="959"/>
      <c r="AN7" s="959"/>
      <c r="AO7" s="959"/>
      <c r="AP7" s="959"/>
      <c r="AQ7" s="959"/>
      <c r="AR7" s="959"/>
      <c r="AS7" s="959" t="s">
        <v>1683</v>
      </c>
      <c r="AT7" s="959"/>
      <c r="AU7" s="959"/>
      <c r="AV7" s="959" t="s">
        <v>1684</v>
      </c>
      <c r="AW7" s="959"/>
      <c r="AX7" s="959"/>
      <c r="AY7" s="959"/>
      <c r="AZ7" s="959"/>
      <c r="BA7" s="1005" t="s">
        <v>1685</v>
      </c>
      <c r="BB7" s="1003" t="s">
        <v>1944</v>
      </c>
      <c r="BC7" s="1004" t="s">
        <v>1687</v>
      </c>
    </row>
    <row r="8" spans="1:64" ht="57" customHeight="1" x14ac:dyDescent="0.2">
      <c r="B8" s="938"/>
      <c r="C8" s="939"/>
      <c r="D8" s="983"/>
      <c r="E8" s="941"/>
      <c r="F8" s="985"/>
      <c r="G8" s="987"/>
      <c r="H8" s="962"/>
      <c r="I8" s="964"/>
      <c r="J8" s="966"/>
      <c r="K8" s="968"/>
      <c r="L8" s="970"/>
      <c r="M8" s="134"/>
      <c r="N8" s="134"/>
      <c r="O8" s="134"/>
      <c r="P8" s="134"/>
      <c r="Q8" s="134"/>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5"/>
      <c r="BB8" s="1003"/>
      <c r="BC8" s="1004"/>
    </row>
    <row r="9" spans="1:64" ht="78" customHeight="1" x14ac:dyDescent="0.2">
      <c r="B9" s="942" t="s">
        <v>1996</v>
      </c>
      <c r="C9" s="943"/>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47">
        <v>0.5</v>
      </c>
      <c r="J9" s="948"/>
      <c r="K9" s="873">
        <v>0.5</v>
      </c>
      <c r="L9" s="868">
        <v>0.5</v>
      </c>
      <c r="M9" s="134"/>
      <c r="N9" s="134"/>
      <c r="O9" s="134"/>
      <c r="P9" s="134"/>
      <c r="Q9" s="134"/>
      <c r="R9" s="135">
        <f>+R12+R21+R30+R39+R48+R62+R71+R80+R89+R98+R107+R116+R125+R134+R143+R152+R161+R170+R179+R188+R197</f>
        <v>0</v>
      </c>
      <c r="S9" s="136">
        <f t="shared" ref="S9:AZ9" si="0">+S12+S21+S30+S39+S48+S62+S71+S80+S89+S98+S107+S116+S125+S134+S143+S152+S161+S170+S179+S188+S197</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24470310</v>
      </c>
      <c r="AG9" s="136">
        <f t="shared" si="0"/>
        <v>24470310</v>
      </c>
      <c r="AH9" s="137">
        <f t="shared" ref="AH9:AI9" si="1">+AH12+AH21+AH30+AH39+AH48+AH62+AH71+AH80+AH89+AH98+AH107+AH116+AH125+AH134+AH143+AH152+AH161+AH170+AH179+AH188+AH197</f>
        <v>0</v>
      </c>
      <c r="AI9" s="136">
        <f t="shared" si="1"/>
        <v>0</v>
      </c>
      <c r="AJ9" s="138">
        <f t="shared" si="0"/>
        <v>24470310</v>
      </c>
      <c r="AK9" s="139">
        <f t="shared" si="0"/>
        <v>24470310</v>
      </c>
      <c r="AL9" s="140">
        <f t="shared" si="0"/>
        <v>4896</v>
      </c>
      <c r="AM9" s="141">
        <f t="shared" si="0"/>
        <v>7662</v>
      </c>
      <c r="AN9" s="141">
        <f t="shared" si="0"/>
        <v>27976</v>
      </c>
      <c r="AO9" s="141">
        <f t="shared" si="0"/>
        <v>53805</v>
      </c>
      <c r="AP9" s="141">
        <f t="shared" si="0"/>
        <v>98071</v>
      </c>
      <c r="AQ9" s="141">
        <f t="shared" si="0"/>
        <v>14958</v>
      </c>
      <c r="AR9" s="142">
        <f t="shared" si="0"/>
        <v>207368</v>
      </c>
      <c r="AS9" s="143">
        <f t="shared" si="0"/>
        <v>99461</v>
      </c>
      <c r="AT9" s="141">
        <f t="shared" si="0"/>
        <v>94102</v>
      </c>
      <c r="AU9" s="142">
        <f t="shared" si="0"/>
        <v>193534</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9" t="e">
        <f>VLOOKUP($D$9,#REF!,2,0)</f>
        <v>#REF!</v>
      </c>
      <c r="E10" s="950"/>
      <c r="F10" s="950"/>
      <c r="G10" s="950"/>
      <c r="H10" s="950"/>
      <c r="I10" s="950"/>
      <c r="J10" s="951"/>
      <c r="K10" s="38" t="e">
        <f>VLOOKUP($D$9,#REF!,3,0)</f>
        <v>#REF!</v>
      </c>
      <c r="L10" s="39" t="e">
        <f>VLOOKUP($D$9,#REF!,4,0)</f>
        <v>#REF!</v>
      </c>
      <c r="M10" s="40" t="e">
        <f>VLOOKUP($D$9,#REF!,5,0)</f>
        <v>#REF!</v>
      </c>
      <c r="N10" s="952" t="e">
        <f>VLOOKUP($D$9,#REF!,Q3,0)</f>
        <v>#REF!</v>
      </c>
      <c r="O10" s="95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4"/>
      <c r="O11" s="95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6">
        <v>1</v>
      </c>
      <c r="B12" s="162" t="s">
        <v>1705</v>
      </c>
      <c r="C12" s="163" t="s">
        <v>1706</v>
      </c>
      <c r="D12" s="164" t="s">
        <v>21</v>
      </c>
      <c r="E12" s="164" t="s">
        <v>1893</v>
      </c>
      <c r="F12" s="163" t="s">
        <v>1707</v>
      </c>
      <c r="G12" s="165" t="s">
        <v>1679</v>
      </c>
      <c r="H12" s="165" t="s">
        <v>1680</v>
      </c>
      <c r="I12" s="166" t="s">
        <v>1909</v>
      </c>
      <c r="J12" s="167">
        <f>+$N$3</f>
        <v>2018</v>
      </c>
      <c r="K12" s="165" t="s">
        <v>1926</v>
      </c>
      <c r="L12" s="166" t="s">
        <v>1941</v>
      </c>
      <c r="M12" s="163" t="s">
        <v>1708</v>
      </c>
      <c r="N12" s="163" t="s">
        <v>1709</v>
      </c>
      <c r="O12" s="163" t="s">
        <v>1710</v>
      </c>
      <c r="P12" s="163" t="s">
        <v>1711</v>
      </c>
      <c r="Q12" s="163" t="s">
        <v>1942</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4894062</v>
      </c>
      <c r="AG12" s="172">
        <f t="shared" si="2"/>
        <v>4894062</v>
      </c>
      <c r="AH12" s="170">
        <f t="shared" ref="AH12:AI12" si="3">SUM(AH13:AH19)</f>
        <v>0</v>
      </c>
      <c r="AI12" s="171">
        <f t="shared" si="3"/>
        <v>0</v>
      </c>
      <c r="AJ12" s="173">
        <f t="shared" si="2"/>
        <v>4894062</v>
      </c>
      <c r="AK12" s="174">
        <f t="shared" si="2"/>
        <v>4894062</v>
      </c>
      <c r="AL12" s="41">
        <f t="shared" si="2"/>
        <v>0</v>
      </c>
      <c r="AM12" s="42">
        <f t="shared" si="2"/>
        <v>0</v>
      </c>
      <c r="AN12" s="42">
        <f t="shared" si="2"/>
        <v>0</v>
      </c>
      <c r="AO12" s="42">
        <f t="shared" si="2"/>
        <v>0</v>
      </c>
      <c r="AP12" s="42">
        <f t="shared" si="2"/>
        <v>107</v>
      </c>
      <c r="AQ12" s="42">
        <f t="shared" si="2"/>
        <v>0</v>
      </c>
      <c r="AR12" s="43">
        <f t="shared" si="2"/>
        <v>107</v>
      </c>
      <c r="AS12" s="105">
        <f t="shared" si="2"/>
        <v>67</v>
      </c>
      <c r="AT12" s="42">
        <f t="shared" si="2"/>
        <v>40</v>
      </c>
      <c r="AU12" s="43">
        <f t="shared" si="2"/>
        <v>107</v>
      </c>
      <c r="AV12" s="105">
        <f t="shared" si="2"/>
        <v>0</v>
      </c>
      <c r="AW12" s="42">
        <f t="shared" si="2"/>
        <v>0</v>
      </c>
      <c r="AX12" s="42">
        <f t="shared" si="2"/>
        <v>0</v>
      </c>
      <c r="AY12" s="42">
        <f t="shared" si="2"/>
        <v>0</v>
      </c>
      <c r="AZ12" s="106">
        <f t="shared" si="2"/>
        <v>0</v>
      </c>
      <c r="BA12" s="44" t="s">
        <v>1685</v>
      </c>
      <c r="BB12" s="44" t="s">
        <v>1944</v>
      </c>
      <c r="BC12" s="45" t="s">
        <v>1687</v>
      </c>
    </row>
    <row r="13" spans="1:64" ht="39.75" customHeight="1" x14ac:dyDescent="0.2">
      <c r="A13" s="877"/>
      <c r="B13" s="879" t="str">
        <f>VLOOKUP($D$9,'PROYECTOS REGISTRADOS'!$A$2:$D$82,4,0)</f>
        <v>Desarrollo de estrategias en ciencia, tecnología e innvación Tocancipá, Cundinamarca, Centro Oriente</v>
      </c>
      <c r="C13" s="882" t="str">
        <f>VLOOKUP($D$9,'PROYECTOS REGISTRADOS'!$A$2:$D$82,3,0)</f>
        <v>2016-25817-0014</v>
      </c>
      <c r="D13" s="885" t="s">
        <v>907</v>
      </c>
      <c r="E13" s="888" t="str">
        <f>IF(D13=0,"0-0",(VLOOKUP(D13,'CONSOLIDADO PLAN DESARROLLO'!$EL$9:$ET$304,2,0)))</f>
        <v>Estructurar proyectos integrales en Ciencia, Tecnología e innovación para la promoción del desarrollo</v>
      </c>
      <c r="F13" s="891" t="str">
        <f>IF(D13=0,"0-0",(VLOOKUP(D13,'CONSOLIDADO PLAN DESARROLLO'!$EL$9:$ET$304,3,0)))</f>
        <v>No. de proyectos estructurados</v>
      </c>
      <c r="G13" s="894">
        <f>IF(D13=0,"0-0",(VLOOKUP(D13,'CONSOLIDADO PLAN DESARROLLO'!$EL$9:$ET$304,4,0)))</f>
        <v>0</v>
      </c>
      <c r="H13" s="897">
        <f>IF(D13=0,"0-0",(VLOOKUP(D13,'CONSOLIDADO PLAN DESARROLLO'!$EL$9:$ET$304,5,0)))</f>
        <v>2</v>
      </c>
      <c r="I13" s="900">
        <f>IF(D13=0,"0-0",(VLOOKUP(D13,'CONSOLIDADO PLAN DESARROLLO'!$EL$9:$ET$304,$R$3,0)))</f>
        <v>0.5</v>
      </c>
      <c r="J13" s="901"/>
      <c r="K13" s="944">
        <v>0.5</v>
      </c>
      <c r="L13" s="915">
        <v>0.5</v>
      </c>
      <c r="M13" s="819" t="s">
        <v>1930</v>
      </c>
      <c r="N13" s="818" t="s">
        <v>1931</v>
      </c>
      <c r="O13" s="818">
        <v>2</v>
      </c>
      <c r="P13" s="874">
        <v>0.5</v>
      </c>
      <c r="Q13" s="47">
        <v>0.5</v>
      </c>
      <c r="R13" s="922">
        <f>VLOOKUP($D13,'[5]Tablero Logro Metas 2018'!AK7:AS302,3,0)</f>
        <v>0</v>
      </c>
      <c r="S13" s="48"/>
      <c r="T13" s="925">
        <f>VLOOKUP($D13,'[5]Tablero Logro Metas 2018'!AK7:AS302,4,0)</f>
        <v>0</v>
      </c>
      <c r="U13" s="49"/>
      <c r="V13" s="925">
        <f>VLOOKUP($D13,'[5]Tablero Logro Metas 2018'!AK7:AS302,5,0)</f>
        <v>0</v>
      </c>
      <c r="W13" s="49"/>
      <c r="X13" s="925">
        <f>VLOOKUP($D13,'[5]Tablero Logro Metas 2018'!AK7:AS302,6,0)</f>
        <v>0</v>
      </c>
      <c r="Y13" s="49"/>
      <c r="Z13" s="925">
        <f>VLOOKUP($D13,'[5]Tablero Logro Metas 2018'!AK7:AS302,7,0)</f>
        <v>0</v>
      </c>
      <c r="AA13" s="49">
        <v>0</v>
      </c>
      <c r="AB13" s="925">
        <f>VLOOKUP($D13,'[5]Tablero Logro Metas 2018'!AK7:AS302,8,0)</f>
        <v>0</v>
      </c>
      <c r="AC13" s="49"/>
      <c r="AD13" s="925">
        <f>VLOOKUP($D13,'[5]Tablero Logro Metas 2018'!AK7:AS302,8,0)</f>
        <v>0</v>
      </c>
      <c r="AE13" s="49"/>
      <c r="AF13" s="906">
        <f>4894062</f>
        <v>4894062</v>
      </c>
      <c r="AG13" s="50">
        <f>4894062</f>
        <v>4894062</v>
      </c>
      <c r="AH13" s="906"/>
      <c r="AI13" s="49"/>
      <c r="AJ13" s="909">
        <f>+R13+T13+V13+X13+Z13+AB13+AD13+AF13+AH13</f>
        <v>4894062</v>
      </c>
      <c r="AK13" s="104">
        <f t="shared" ref="AK13:AK18" si="4">AC13+AE13+AG13+S13+U13+W13+Y13+AA13+AI13</f>
        <v>4894062</v>
      </c>
      <c r="AL13" s="51"/>
      <c r="AM13" s="52"/>
      <c r="AN13" s="52"/>
      <c r="AO13" s="52"/>
      <c r="AP13" s="52">
        <v>25</v>
      </c>
      <c r="AQ13" s="52"/>
      <c r="AR13" s="53">
        <f t="shared" ref="AR13:AR18" si="5">SUM(AL13:AQ13)</f>
        <v>25</v>
      </c>
      <c r="AS13" s="54">
        <v>12</v>
      </c>
      <c r="AT13" s="52">
        <v>13</v>
      </c>
      <c r="AU13" s="53">
        <f t="shared" ref="AU13:AU17" si="6">SUM(AS13:AT13)</f>
        <v>25</v>
      </c>
      <c r="AV13" s="54"/>
      <c r="AW13" s="52"/>
      <c r="AX13" s="52"/>
      <c r="AY13" s="52"/>
      <c r="AZ13" s="55"/>
      <c r="BA13" s="56" t="s">
        <v>1950</v>
      </c>
      <c r="BB13" s="56" t="s">
        <v>1951</v>
      </c>
      <c r="BC13" s="57" t="s">
        <v>1994</v>
      </c>
    </row>
    <row r="14" spans="1:64" ht="17.25" customHeight="1" x14ac:dyDescent="0.2">
      <c r="A14" s="877"/>
      <c r="B14" s="879"/>
      <c r="C14" s="882"/>
      <c r="D14" s="885"/>
      <c r="E14" s="889"/>
      <c r="F14" s="891"/>
      <c r="G14" s="894"/>
      <c r="H14" s="897"/>
      <c r="I14" s="902"/>
      <c r="J14" s="903"/>
      <c r="K14" s="944"/>
      <c r="L14" s="916"/>
      <c r="M14" s="175"/>
      <c r="N14" s="176"/>
      <c r="O14" s="177"/>
      <c r="P14" s="874"/>
      <c r="Q14" s="47"/>
      <c r="R14" s="923"/>
      <c r="S14" s="48"/>
      <c r="T14" s="926"/>
      <c r="U14" s="49"/>
      <c r="V14" s="926"/>
      <c r="W14" s="49"/>
      <c r="X14" s="926"/>
      <c r="Y14" s="49"/>
      <c r="Z14" s="926"/>
      <c r="AA14" s="49"/>
      <c r="AB14" s="926"/>
      <c r="AC14" s="49"/>
      <c r="AD14" s="926"/>
      <c r="AE14" s="49"/>
      <c r="AF14" s="907"/>
      <c r="AG14" s="50"/>
      <c r="AH14" s="907"/>
      <c r="AI14" s="49"/>
      <c r="AJ14" s="910"/>
      <c r="AK14" s="104">
        <f t="shared" si="4"/>
        <v>0</v>
      </c>
      <c r="AL14" s="51"/>
      <c r="AM14" s="52"/>
      <c r="AN14" s="52"/>
      <c r="AO14" s="52"/>
      <c r="AP14" s="52"/>
      <c r="AQ14" s="52"/>
      <c r="AR14" s="53">
        <f t="shared" si="5"/>
        <v>0</v>
      </c>
      <c r="AS14" s="54"/>
      <c r="AT14" s="52"/>
      <c r="AU14" s="53">
        <f t="shared" si="6"/>
        <v>0</v>
      </c>
      <c r="AV14" s="54"/>
      <c r="AW14" s="52"/>
      <c r="AX14" s="52"/>
      <c r="AY14" s="52"/>
      <c r="AZ14" s="55"/>
      <c r="BA14" s="56" t="s">
        <v>1953</v>
      </c>
      <c r="BB14" s="56" t="s">
        <v>1954</v>
      </c>
      <c r="BC14" s="57" t="s">
        <v>1994</v>
      </c>
    </row>
    <row r="15" spans="1:64" ht="17.25" customHeight="1" x14ac:dyDescent="0.2">
      <c r="A15" s="877"/>
      <c r="B15" s="879"/>
      <c r="C15" s="882"/>
      <c r="D15" s="885"/>
      <c r="E15" s="889"/>
      <c r="F15" s="891"/>
      <c r="G15" s="894"/>
      <c r="H15" s="897"/>
      <c r="I15" s="902"/>
      <c r="J15" s="903"/>
      <c r="K15" s="944"/>
      <c r="L15" s="916"/>
      <c r="M15" s="175"/>
      <c r="N15" s="176"/>
      <c r="O15" s="177"/>
      <c r="P15" s="874"/>
      <c r="Q15" s="47"/>
      <c r="R15" s="923"/>
      <c r="S15" s="48"/>
      <c r="T15" s="926"/>
      <c r="U15" s="49"/>
      <c r="V15" s="926"/>
      <c r="W15" s="49"/>
      <c r="X15" s="926"/>
      <c r="Y15" s="49"/>
      <c r="Z15" s="926"/>
      <c r="AA15" s="49"/>
      <c r="AB15" s="926"/>
      <c r="AC15" s="49"/>
      <c r="AD15" s="926"/>
      <c r="AE15" s="49"/>
      <c r="AF15" s="907"/>
      <c r="AG15" s="50"/>
      <c r="AH15" s="907"/>
      <c r="AI15" s="49"/>
      <c r="AJ15" s="910"/>
      <c r="AK15" s="104">
        <f t="shared" si="4"/>
        <v>0</v>
      </c>
      <c r="AL15" s="51"/>
      <c r="AM15" s="52"/>
      <c r="AN15" s="52"/>
      <c r="AO15" s="52"/>
      <c r="AP15" s="52">
        <v>20</v>
      </c>
      <c r="AQ15" s="52"/>
      <c r="AR15" s="53">
        <f t="shared" si="5"/>
        <v>20</v>
      </c>
      <c r="AS15" s="54">
        <v>15</v>
      </c>
      <c r="AT15" s="52">
        <v>5</v>
      </c>
      <c r="AU15" s="53">
        <f t="shared" si="6"/>
        <v>20</v>
      </c>
      <c r="AV15" s="54"/>
      <c r="AW15" s="52"/>
      <c r="AX15" s="52"/>
      <c r="AY15" s="52"/>
      <c r="AZ15" s="55"/>
      <c r="BA15" s="56" t="s">
        <v>1955</v>
      </c>
      <c r="BB15" s="56" t="s">
        <v>1956</v>
      </c>
      <c r="BC15" s="57" t="s">
        <v>1994</v>
      </c>
    </row>
    <row r="16" spans="1:64" ht="17.25" customHeight="1" x14ac:dyDescent="0.2">
      <c r="A16" s="877"/>
      <c r="B16" s="879"/>
      <c r="C16" s="882"/>
      <c r="D16" s="885"/>
      <c r="E16" s="889"/>
      <c r="F16" s="891"/>
      <c r="G16" s="894"/>
      <c r="H16" s="897"/>
      <c r="I16" s="902"/>
      <c r="J16" s="903"/>
      <c r="K16" s="944"/>
      <c r="L16" s="916"/>
      <c r="M16" s="175"/>
      <c r="N16" s="176"/>
      <c r="O16" s="177"/>
      <c r="P16" s="874"/>
      <c r="Q16" s="47"/>
      <c r="R16" s="923"/>
      <c r="S16" s="48"/>
      <c r="T16" s="926"/>
      <c r="U16" s="49"/>
      <c r="V16" s="926"/>
      <c r="W16" s="49"/>
      <c r="X16" s="926"/>
      <c r="Y16" s="49"/>
      <c r="Z16" s="926"/>
      <c r="AA16" s="49"/>
      <c r="AB16" s="926"/>
      <c r="AC16" s="49"/>
      <c r="AD16" s="926"/>
      <c r="AE16" s="49"/>
      <c r="AF16" s="907"/>
      <c r="AG16" s="50"/>
      <c r="AH16" s="907"/>
      <c r="AI16" s="49"/>
      <c r="AJ16" s="910"/>
      <c r="AK16" s="104">
        <f t="shared" si="4"/>
        <v>0</v>
      </c>
      <c r="AL16" s="51"/>
      <c r="AM16" s="52"/>
      <c r="AN16" s="52"/>
      <c r="AO16" s="52"/>
      <c r="AP16" s="52">
        <v>20</v>
      </c>
      <c r="AQ16" s="52"/>
      <c r="AR16" s="53">
        <f t="shared" si="5"/>
        <v>20</v>
      </c>
      <c r="AS16" s="54">
        <v>14</v>
      </c>
      <c r="AT16" s="52">
        <v>6</v>
      </c>
      <c r="AU16" s="53">
        <f t="shared" si="6"/>
        <v>20</v>
      </c>
      <c r="AV16" s="54"/>
      <c r="AW16" s="52"/>
      <c r="AX16" s="52"/>
      <c r="AY16" s="52"/>
      <c r="AZ16" s="55"/>
      <c r="BA16" s="56" t="s">
        <v>1957</v>
      </c>
      <c r="BB16" s="56" t="s">
        <v>1958</v>
      </c>
      <c r="BC16" s="57" t="s">
        <v>1994</v>
      </c>
    </row>
    <row r="17" spans="1:55" ht="17.25" customHeight="1" x14ac:dyDescent="0.2">
      <c r="A17" s="877"/>
      <c r="B17" s="879"/>
      <c r="C17" s="882"/>
      <c r="D17" s="885"/>
      <c r="E17" s="889"/>
      <c r="F17" s="891"/>
      <c r="G17" s="894"/>
      <c r="H17" s="897"/>
      <c r="I17" s="902"/>
      <c r="J17" s="903"/>
      <c r="K17" s="944"/>
      <c r="L17" s="916"/>
      <c r="M17" s="175"/>
      <c r="N17" s="176"/>
      <c r="O17" s="177"/>
      <c r="P17" s="874"/>
      <c r="Q17" s="47"/>
      <c r="R17" s="923"/>
      <c r="S17" s="48"/>
      <c r="T17" s="926"/>
      <c r="U17" s="49"/>
      <c r="V17" s="926"/>
      <c r="W17" s="49"/>
      <c r="X17" s="926"/>
      <c r="Y17" s="49"/>
      <c r="Z17" s="926"/>
      <c r="AA17" s="49"/>
      <c r="AB17" s="926"/>
      <c r="AC17" s="49"/>
      <c r="AD17" s="926"/>
      <c r="AE17" s="49"/>
      <c r="AF17" s="907"/>
      <c r="AG17" s="50"/>
      <c r="AH17" s="907"/>
      <c r="AI17" s="49"/>
      <c r="AJ17" s="910"/>
      <c r="AK17" s="104">
        <f t="shared" si="4"/>
        <v>0</v>
      </c>
      <c r="AL17" s="51"/>
      <c r="AM17" s="52"/>
      <c r="AN17" s="52"/>
      <c r="AO17" s="52"/>
      <c r="AP17" s="52">
        <v>12</v>
      </c>
      <c r="AQ17" s="52"/>
      <c r="AR17" s="53">
        <f t="shared" si="5"/>
        <v>12</v>
      </c>
      <c r="AS17" s="54">
        <v>8</v>
      </c>
      <c r="AT17" s="52">
        <v>4</v>
      </c>
      <c r="AU17" s="53">
        <f t="shared" si="6"/>
        <v>12</v>
      </c>
      <c r="AV17" s="54"/>
      <c r="AW17" s="52"/>
      <c r="AX17" s="52"/>
      <c r="AY17" s="52"/>
      <c r="AZ17" s="55"/>
      <c r="BA17" s="56" t="s">
        <v>1959</v>
      </c>
      <c r="BB17" s="56" t="s">
        <v>1960</v>
      </c>
      <c r="BC17" s="57" t="s">
        <v>1994</v>
      </c>
    </row>
    <row r="18" spans="1:55" ht="17.25" customHeight="1" x14ac:dyDescent="0.2">
      <c r="A18" s="877"/>
      <c r="B18" s="880"/>
      <c r="C18" s="883"/>
      <c r="D18" s="886"/>
      <c r="E18" s="889"/>
      <c r="F18" s="892"/>
      <c r="G18" s="895"/>
      <c r="H18" s="898"/>
      <c r="I18" s="902"/>
      <c r="J18" s="903"/>
      <c r="K18" s="945"/>
      <c r="L18" s="916"/>
      <c r="M18" s="178"/>
      <c r="N18" s="179"/>
      <c r="O18" s="180"/>
      <c r="P18" s="875"/>
      <c r="Q18" s="108"/>
      <c r="R18" s="923"/>
      <c r="S18" s="109"/>
      <c r="T18" s="926"/>
      <c r="U18" s="110"/>
      <c r="V18" s="926"/>
      <c r="W18" s="110"/>
      <c r="X18" s="926"/>
      <c r="Y18" s="110"/>
      <c r="Z18" s="926"/>
      <c r="AA18" s="110"/>
      <c r="AB18" s="926"/>
      <c r="AC18" s="110"/>
      <c r="AD18" s="926"/>
      <c r="AE18" s="110"/>
      <c r="AF18" s="907"/>
      <c r="AG18" s="111"/>
      <c r="AH18" s="907"/>
      <c r="AI18" s="110"/>
      <c r="AJ18" s="911"/>
      <c r="AK18" s="104">
        <f t="shared" si="4"/>
        <v>0</v>
      </c>
      <c r="AL18" s="112"/>
      <c r="AM18" s="113"/>
      <c r="AN18" s="113"/>
      <c r="AO18" s="113"/>
      <c r="AP18" s="113">
        <v>30</v>
      </c>
      <c r="AQ18" s="113"/>
      <c r="AR18" s="53">
        <f t="shared" si="5"/>
        <v>30</v>
      </c>
      <c r="AS18" s="114">
        <v>18</v>
      </c>
      <c r="AT18" s="113">
        <v>12</v>
      </c>
      <c r="AU18" s="53">
        <f>SUM(AS18:AT18)</f>
        <v>30</v>
      </c>
      <c r="AV18" s="114"/>
      <c r="AW18" s="113"/>
      <c r="AX18" s="113"/>
      <c r="AY18" s="113"/>
      <c r="AZ18" s="115"/>
      <c r="BA18" s="116" t="s">
        <v>1961</v>
      </c>
      <c r="BB18" s="116" t="s">
        <v>1962</v>
      </c>
      <c r="BC18" s="57" t="s">
        <v>1994</v>
      </c>
    </row>
    <row r="19" spans="1:55" ht="9.9499999999999993" customHeight="1" thickBot="1" x14ac:dyDescent="0.25">
      <c r="A19" s="878"/>
      <c r="B19" s="881"/>
      <c r="C19" s="884"/>
      <c r="D19" s="887"/>
      <c r="E19" s="890"/>
      <c r="F19" s="893"/>
      <c r="G19" s="896"/>
      <c r="H19" s="899"/>
      <c r="I19" s="904"/>
      <c r="J19" s="905"/>
      <c r="K19" s="946"/>
      <c r="L19" s="917"/>
      <c r="M19" s="181"/>
      <c r="N19" s="182"/>
      <c r="O19" s="183"/>
      <c r="P19" s="118"/>
      <c r="Q19" s="118"/>
      <c r="R19" s="924"/>
      <c r="S19" s="184"/>
      <c r="T19" s="927"/>
      <c r="U19" s="185"/>
      <c r="V19" s="927"/>
      <c r="W19" s="185"/>
      <c r="X19" s="927"/>
      <c r="Y19" s="185"/>
      <c r="Z19" s="927"/>
      <c r="AA19" s="185"/>
      <c r="AB19" s="927"/>
      <c r="AC19" s="185"/>
      <c r="AD19" s="927"/>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6">
        <v>2</v>
      </c>
      <c r="B21" s="162" t="s">
        <v>1705</v>
      </c>
      <c r="C21" s="163" t="s">
        <v>1706</v>
      </c>
      <c r="D21" s="164" t="s">
        <v>21</v>
      </c>
      <c r="E21" s="164" t="s">
        <v>1893</v>
      </c>
      <c r="F21" s="163" t="s">
        <v>1707</v>
      </c>
      <c r="G21" s="165" t="s">
        <v>1679</v>
      </c>
      <c r="H21" s="165" t="s">
        <v>1680</v>
      </c>
      <c r="I21" s="166" t="s">
        <v>1909</v>
      </c>
      <c r="J21" s="167">
        <f>+$N$3</f>
        <v>2018</v>
      </c>
      <c r="K21" s="165" t="s">
        <v>1926</v>
      </c>
      <c r="L21" s="166" t="s">
        <v>1941</v>
      </c>
      <c r="M21" s="163" t="s">
        <v>1708</v>
      </c>
      <c r="N21" s="163" t="s">
        <v>1709</v>
      </c>
      <c r="O21" s="163" t="s">
        <v>1710</v>
      </c>
      <c r="P21" s="163" t="s">
        <v>1711</v>
      </c>
      <c r="Q21" s="163" t="s">
        <v>1942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4894062</v>
      </c>
      <c r="AG21" s="172">
        <f t="shared" ref="AG21:AI21" si="22">SUM(AG22:AG28)</f>
        <v>4894062</v>
      </c>
      <c r="AH21" s="170">
        <f t="shared" si="22"/>
        <v>0</v>
      </c>
      <c r="AI21" s="171">
        <f t="shared" si="22"/>
        <v>0</v>
      </c>
      <c r="AJ21" s="173">
        <f t="shared" ref="AJ21" si="23">SUM(AJ22:AJ28)</f>
        <v>4894062</v>
      </c>
      <c r="AK21" s="174">
        <f t="shared" ref="AK21" si="24">SUM(AK22:AK28)</f>
        <v>4894062</v>
      </c>
      <c r="AL21" s="41">
        <f t="shared" ref="AL21" si="25">SUM(AL22:AL28)</f>
        <v>0</v>
      </c>
      <c r="AM21" s="42">
        <f t="shared" ref="AM21" si="26">SUM(AM22:AM28)</f>
        <v>0</v>
      </c>
      <c r="AN21" s="42">
        <f t="shared" ref="AN21" si="27">SUM(AN22:AN28)</f>
        <v>126</v>
      </c>
      <c r="AO21" s="42">
        <f t="shared" ref="AO21" si="28">SUM(AO22:AO28)</f>
        <v>599</v>
      </c>
      <c r="AP21" s="42">
        <f t="shared" ref="AP21" si="29">SUM(AP22:AP28)</f>
        <v>505</v>
      </c>
      <c r="AQ21" s="42">
        <f t="shared" ref="AQ21" si="30">SUM(AQ22:AQ28)</f>
        <v>0</v>
      </c>
      <c r="AR21" s="43">
        <f t="shared" ref="AR21" si="31">SUM(AR22:AR28)</f>
        <v>1230</v>
      </c>
      <c r="AS21" s="105">
        <f t="shared" ref="AS21" si="32">SUM(AS22:AS28)</f>
        <v>508</v>
      </c>
      <c r="AT21" s="42">
        <f t="shared" ref="AT21" si="33">SUM(AT22:AT28)</f>
        <v>722</v>
      </c>
      <c r="AU21" s="43">
        <f t="shared" ref="AU21" si="34">SUM(AU22:AU28)</f>
        <v>1230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1944</v>
      </c>
      <c r="BC21" s="45" t="s">
        <v>1687</v>
      </c>
    </row>
    <row r="22" spans="1:55" ht="22.5" customHeight="1" x14ac:dyDescent="0.2">
      <c r="A22" s="877"/>
      <c r="B22" s="879" t="str">
        <f>VLOOKUP($D$9,'PROYECTOS REGISTRADOS'!$A$2:$D$82,4,0)</f>
        <v>Desarrollo de estrategias en ciencia, tecnología e innvación Tocancipá, Cundinamarca, Centro Oriente</v>
      </c>
      <c r="C22" s="882" t="str">
        <f>VLOOKUP($D$9,'PROYECTOS REGISTRADOS'!$A$2:$D$82,3,0)</f>
        <v>2016-25817-0014</v>
      </c>
      <c r="D22" s="885" t="s">
        <v>911</v>
      </c>
      <c r="E22" s="888" t="str">
        <f>IF(D22=0,"0-0",(VLOOKUP(D22,'CONSOLIDADO PLAN DESARROLLO'!$EL$9:$ET$304,2,0)))</f>
        <v>Realizar un programa de Alfabetización TIC</v>
      </c>
      <c r="F22" s="891" t="str">
        <f>IF(D22=0,"0-0",(VLOOKUP(D22,'CONSOLIDADO PLAN DESARROLLO'!$EL$9:$ET$304,3,0)))</f>
        <v>No. de usuarios beneficiados</v>
      </c>
      <c r="G22" s="894">
        <f>IF(D22=0,"0-0",(VLOOKUP(D22,'CONSOLIDADO PLAN DESARROLLO'!$EL$9:$ET$304,4,0)))</f>
        <v>0</v>
      </c>
      <c r="H22" s="897">
        <f>IF(D22=0,"0-0",(VLOOKUP(D22,'CONSOLIDADO PLAN DESARROLLO'!$EL$9:$ET$304,5,0)))</f>
        <v>200</v>
      </c>
      <c r="I22" s="900">
        <f>IF(D22=0,"0-0",(VLOOKUP(D22,'CONSOLIDADO PLAN DESARROLLO'!$EL$9:$ET$304,$R$3,0)))</f>
        <v>50</v>
      </c>
      <c r="J22" s="901"/>
      <c r="K22" s="944">
        <v>200</v>
      </c>
      <c r="L22" s="915">
        <v>240</v>
      </c>
      <c r="M22" s="817" t="s">
        <v>1932</v>
      </c>
      <c r="N22" s="818" t="s">
        <v>1931</v>
      </c>
      <c r="O22" s="818">
        <v>200</v>
      </c>
      <c r="P22" s="874">
        <v>200</v>
      </c>
      <c r="Q22" s="47">
        <v>240</v>
      </c>
      <c r="R22" s="922">
        <f>VLOOKUP($D22,'[5]Tablero Logro Metas 2018'!AK7:AS302,3,0)</f>
        <v>0</v>
      </c>
      <c r="S22" s="48"/>
      <c r="T22" s="925">
        <f>VLOOKUP($D22,'[5]Tablero Logro Metas 2018'!AK7:AS302,4,0)</f>
        <v>0</v>
      </c>
      <c r="U22" s="49"/>
      <c r="V22" s="925">
        <f>VLOOKUP($D22,'[5]Tablero Logro Metas 2018'!AK7:AS302,5,0)</f>
        <v>0</v>
      </c>
      <c r="W22" s="49"/>
      <c r="X22" s="925">
        <f>VLOOKUP($D22,'[5]Tablero Logro Metas 2018'!AK7:AS302,6,0)</f>
        <v>0</v>
      </c>
      <c r="Y22" s="49"/>
      <c r="Z22" s="925">
        <f>VLOOKUP($D22,'[5]Tablero Logro Metas 2018'!AK7:AS302,7,0)</f>
        <v>0</v>
      </c>
      <c r="AA22" s="49">
        <v>0</v>
      </c>
      <c r="AB22" s="925">
        <f>VLOOKUP($D22,'[5]Tablero Logro Metas 2018'!AK7:AS302,8,0)</f>
        <v>0</v>
      </c>
      <c r="AC22" s="49"/>
      <c r="AD22" s="925">
        <f>VLOOKUP($D22,'[5]Tablero Logro Metas 2018'!AK7:AS302,9,0)</f>
        <v>0</v>
      </c>
      <c r="AE22" s="49"/>
      <c r="AF22" s="906">
        <f>4894062</f>
        <v>4894062</v>
      </c>
      <c r="AG22" s="50">
        <f>4894062</f>
        <v>4894062</v>
      </c>
      <c r="AH22" s="906"/>
      <c r="AI22" s="49"/>
      <c r="AJ22" s="909">
        <f>+R22+T22+V22+X22+Z22+AB22+AD22+AF22+AH22</f>
        <v>4894062</v>
      </c>
      <c r="AK22" s="104">
        <f t="shared" ref="AK22:AK27" si="40">AC22+AE22+AG22+S22+U22+W22+Y22+AA22+AI22</f>
        <v>4894062</v>
      </c>
      <c r="AL22" s="51"/>
      <c r="AM22" s="52"/>
      <c r="AN22" s="52"/>
      <c r="AO22" s="52">
        <v>25</v>
      </c>
      <c r="AP22" s="52">
        <v>15</v>
      </c>
      <c r="AQ22" s="52"/>
      <c r="AR22" s="53">
        <f t="shared" ref="AR22:AR27" si="41">SUM(AL22:AQ22)</f>
        <v>40</v>
      </c>
      <c r="AS22" s="54">
        <v>18</v>
      </c>
      <c r="AT22" s="52">
        <v>22</v>
      </c>
      <c r="AU22" s="53">
        <f t="shared" ref="AU22:AU26" si="42">SUM(AS22:AT22)</f>
        <v>40</v>
      </c>
      <c r="AV22" s="54"/>
      <c r="AW22" s="52"/>
      <c r="AX22" s="52"/>
      <c r="AY22" s="52"/>
      <c r="AZ22" s="55"/>
      <c r="BA22" s="56" t="s">
        <v>1963</v>
      </c>
      <c r="BB22" s="56" t="s">
        <v>1956</v>
      </c>
      <c r="BC22" s="57" t="s">
        <v>1952</v>
      </c>
    </row>
    <row r="23" spans="1:55" ht="17.25" customHeight="1" x14ac:dyDescent="0.2">
      <c r="A23" s="877"/>
      <c r="B23" s="879"/>
      <c r="C23" s="882"/>
      <c r="D23" s="885"/>
      <c r="E23" s="889"/>
      <c r="F23" s="891"/>
      <c r="G23" s="894"/>
      <c r="H23" s="897"/>
      <c r="I23" s="902"/>
      <c r="J23" s="903"/>
      <c r="K23" s="944"/>
      <c r="L23" s="916"/>
      <c r="M23" s="175"/>
      <c r="N23" s="176"/>
      <c r="O23" s="177"/>
      <c r="P23" s="874"/>
      <c r="Q23" s="47"/>
      <c r="R23" s="923"/>
      <c r="S23" s="48"/>
      <c r="T23" s="926"/>
      <c r="U23" s="49"/>
      <c r="V23" s="926"/>
      <c r="W23" s="49"/>
      <c r="X23" s="926"/>
      <c r="Y23" s="49"/>
      <c r="Z23" s="926"/>
      <c r="AA23" s="49"/>
      <c r="AB23" s="926"/>
      <c r="AC23" s="49"/>
      <c r="AD23" s="926"/>
      <c r="AE23" s="49"/>
      <c r="AF23" s="907"/>
      <c r="AG23" s="50"/>
      <c r="AH23" s="907"/>
      <c r="AI23" s="49"/>
      <c r="AJ23" s="910"/>
      <c r="AK23" s="104">
        <f t="shared" si="40"/>
        <v>0</v>
      </c>
      <c r="AL23" s="51"/>
      <c r="AM23" s="52"/>
      <c r="AN23" s="52">
        <v>36</v>
      </c>
      <c r="AO23" s="52">
        <v>164</v>
      </c>
      <c r="AP23" s="52">
        <v>40</v>
      </c>
      <c r="AQ23" s="52"/>
      <c r="AR23" s="53">
        <f t="shared" si="41"/>
        <v>240</v>
      </c>
      <c r="AS23" s="54">
        <v>100</v>
      </c>
      <c r="AT23" s="52">
        <v>140</v>
      </c>
      <c r="AU23" s="53">
        <f t="shared" si="42"/>
        <v>240</v>
      </c>
      <c r="AV23" s="54"/>
      <c r="AW23" s="52"/>
      <c r="AX23" s="52"/>
      <c r="AY23" s="52"/>
      <c r="AZ23" s="55"/>
      <c r="BA23" s="56" t="s">
        <v>1964</v>
      </c>
      <c r="BB23" s="56" t="s">
        <v>1965</v>
      </c>
      <c r="BC23" s="57" t="s">
        <v>1952</v>
      </c>
    </row>
    <row r="24" spans="1:55" ht="17.25" customHeight="1" x14ac:dyDescent="0.2">
      <c r="A24" s="877"/>
      <c r="B24" s="879"/>
      <c r="C24" s="882"/>
      <c r="D24" s="885"/>
      <c r="E24" s="889"/>
      <c r="F24" s="891"/>
      <c r="G24" s="894"/>
      <c r="H24" s="897"/>
      <c r="I24" s="902"/>
      <c r="J24" s="903"/>
      <c r="K24" s="944"/>
      <c r="L24" s="916"/>
      <c r="M24" s="175"/>
      <c r="N24" s="176"/>
      <c r="O24" s="177"/>
      <c r="P24" s="874"/>
      <c r="Q24" s="47"/>
      <c r="R24" s="923"/>
      <c r="S24" s="48"/>
      <c r="T24" s="926"/>
      <c r="U24" s="49"/>
      <c r="V24" s="926"/>
      <c r="W24" s="49"/>
      <c r="X24" s="926"/>
      <c r="Y24" s="49"/>
      <c r="Z24" s="926"/>
      <c r="AA24" s="49"/>
      <c r="AB24" s="926"/>
      <c r="AC24" s="49"/>
      <c r="AD24" s="926"/>
      <c r="AE24" s="49"/>
      <c r="AF24" s="907"/>
      <c r="AG24" s="50"/>
      <c r="AH24" s="907"/>
      <c r="AI24" s="49"/>
      <c r="AJ24" s="910"/>
      <c r="AK24" s="104">
        <f t="shared" si="40"/>
        <v>0</v>
      </c>
      <c r="AL24" s="51"/>
      <c r="AM24" s="52"/>
      <c r="AN24" s="52">
        <v>90</v>
      </c>
      <c r="AO24" s="52">
        <v>110</v>
      </c>
      <c r="AP24" s="52"/>
      <c r="AQ24" s="52"/>
      <c r="AR24" s="53">
        <f t="shared" si="41"/>
        <v>200</v>
      </c>
      <c r="AS24" s="54">
        <v>90</v>
      </c>
      <c r="AT24" s="52">
        <v>110</v>
      </c>
      <c r="AU24" s="53">
        <f t="shared" si="42"/>
        <v>200</v>
      </c>
      <c r="AV24" s="54"/>
      <c r="AW24" s="52"/>
      <c r="AX24" s="52"/>
      <c r="AY24" s="52"/>
      <c r="AZ24" s="55"/>
      <c r="BA24" s="56" t="s">
        <v>1966</v>
      </c>
      <c r="BB24" s="56" t="s">
        <v>1956</v>
      </c>
      <c r="BC24" s="57" t="s">
        <v>1952</v>
      </c>
    </row>
    <row r="25" spans="1:55" ht="17.25" customHeight="1" x14ac:dyDescent="0.2">
      <c r="A25" s="877"/>
      <c r="B25" s="879"/>
      <c r="C25" s="882"/>
      <c r="D25" s="885"/>
      <c r="E25" s="889"/>
      <c r="F25" s="891"/>
      <c r="G25" s="894"/>
      <c r="H25" s="897"/>
      <c r="I25" s="902"/>
      <c r="J25" s="903"/>
      <c r="K25" s="944"/>
      <c r="L25" s="916"/>
      <c r="M25" s="175"/>
      <c r="N25" s="176"/>
      <c r="O25" s="177"/>
      <c r="P25" s="874"/>
      <c r="Q25" s="47"/>
      <c r="R25" s="923"/>
      <c r="S25" s="48"/>
      <c r="T25" s="926"/>
      <c r="U25" s="49"/>
      <c r="V25" s="926"/>
      <c r="W25" s="49"/>
      <c r="X25" s="926"/>
      <c r="Y25" s="49"/>
      <c r="Z25" s="926"/>
      <c r="AA25" s="49"/>
      <c r="AB25" s="926"/>
      <c r="AC25" s="49"/>
      <c r="AD25" s="926"/>
      <c r="AE25" s="49"/>
      <c r="AF25" s="907"/>
      <c r="AG25" s="50"/>
      <c r="AH25" s="907"/>
      <c r="AI25" s="49"/>
      <c r="AJ25" s="910"/>
      <c r="AK25" s="104">
        <f t="shared" si="40"/>
        <v>0</v>
      </c>
      <c r="AL25" s="51"/>
      <c r="AM25" s="52"/>
      <c r="AN25" s="52"/>
      <c r="AO25" s="52">
        <v>100</v>
      </c>
      <c r="AP25" s="52">
        <v>150</v>
      </c>
      <c r="AQ25" s="52"/>
      <c r="AR25" s="53">
        <f t="shared" si="41"/>
        <v>250</v>
      </c>
      <c r="AS25" s="54">
        <v>100</v>
      </c>
      <c r="AT25" s="52">
        <v>150</v>
      </c>
      <c r="AU25" s="53">
        <f t="shared" si="42"/>
        <v>250</v>
      </c>
      <c r="AV25" s="54"/>
      <c r="AW25" s="52"/>
      <c r="AX25" s="52"/>
      <c r="AY25" s="52"/>
      <c r="AZ25" s="55"/>
      <c r="BA25" s="56" t="s">
        <v>1967</v>
      </c>
      <c r="BB25" s="56" t="s">
        <v>1956</v>
      </c>
      <c r="BC25" s="57" t="s">
        <v>1952</v>
      </c>
    </row>
    <row r="26" spans="1:55" ht="17.25" customHeight="1" x14ac:dyDescent="0.2">
      <c r="A26" s="877"/>
      <c r="B26" s="879"/>
      <c r="C26" s="882"/>
      <c r="D26" s="885"/>
      <c r="E26" s="889"/>
      <c r="F26" s="891"/>
      <c r="G26" s="894"/>
      <c r="H26" s="897"/>
      <c r="I26" s="902"/>
      <c r="J26" s="903"/>
      <c r="K26" s="944"/>
      <c r="L26" s="916"/>
      <c r="M26" s="175"/>
      <c r="N26" s="176"/>
      <c r="O26" s="177"/>
      <c r="P26" s="874"/>
      <c r="Q26" s="47"/>
      <c r="R26" s="923"/>
      <c r="S26" s="48"/>
      <c r="T26" s="926"/>
      <c r="U26" s="49"/>
      <c r="V26" s="926"/>
      <c r="W26" s="49"/>
      <c r="X26" s="926"/>
      <c r="Y26" s="49"/>
      <c r="Z26" s="926"/>
      <c r="AA26" s="49"/>
      <c r="AB26" s="926"/>
      <c r="AC26" s="49"/>
      <c r="AD26" s="926"/>
      <c r="AE26" s="49"/>
      <c r="AF26" s="907"/>
      <c r="AG26" s="50"/>
      <c r="AH26" s="907"/>
      <c r="AI26" s="49"/>
      <c r="AJ26" s="910"/>
      <c r="AK26" s="104">
        <f t="shared" si="40"/>
        <v>0</v>
      </c>
      <c r="AL26" s="51"/>
      <c r="AM26" s="52"/>
      <c r="AN26" s="52"/>
      <c r="AO26" s="52">
        <v>100</v>
      </c>
      <c r="AP26" s="52">
        <v>150</v>
      </c>
      <c r="AQ26" s="52"/>
      <c r="AR26" s="53">
        <f t="shared" si="41"/>
        <v>250</v>
      </c>
      <c r="AS26" s="54">
        <v>100</v>
      </c>
      <c r="AT26" s="52">
        <v>150</v>
      </c>
      <c r="AU26" s="53">
        <f t="shared" si="42"/>
        <v>250</v>
      </c>
      <c r="AV26" s="54"/>
      <c r="AW26" s="52"/>
      <c r="AX26" s="52"/>
      <c r="AY26" s="52"/>
      <c r="AZ26" s="55"/>
      <c r="BA26" s="56" t="s">
        <v>1968</v>
      </c>
      <c r="BB26" s="56" t="s">
        <v>1956</v>
      </c>
      <c r="BC26" s="57" t="s">
        <v>1952</v>
      </c>
    </row>
    <row r="27" spans="1:55" ht="17.25" customHeight="1" x14ac:dyDescent="0.2">
      <c r="A27" s="877"/>
      <c r="B27" s="880"/>
      <c r="C27" s="883"/>
      <c r="D27" s="886"/>
      <c r="E27" s="889"/>
      <c r="F27" s="892"/>
      <c r="G27" s="895"/>
      <c r="H27" s="898"/>
      <c r="I27" s="902"/>
      <c r="J27" s="903"/>
      <c r="K27" s="945"/>
      <c r="L27" s="916"/>
      <c r="M27" s="178"/>
      <c r="N27" s="179"/>
      <c r="O27" s="180"/>
      <c r="P27" s="875"/>
      <c r="Q27" s="108"/>
      <c r="R27" s="923"/>
      <c r="S27" s="109"/>
      <c r="T27" s="926"/>
      <c r="U27" s="110"/>
      <c r="V27" s="926"/>
      <c r="W27" s="110"/>
      <c r="X27" s="926"/>
      <c r="Y27" s="110"/>
      <c r="Z27" s="926"/>
      <c r="AA27" s="110"/>
      <c r="AB27" s="926"/>
      <c r="AC27" s="110"/>
      <c r="AD27" s="926"/>
      <c r="AE27" s="110"/>
      <c r="AF27" s="907"/>
      <c r="AG27" s="111"/>
      <c r="AH27" s="907"/>
      <c r="AI27" s="110"/>
      <c r="AJ27" s="911"/>
      <c r="AK27" s="104">
        <f t="shared" si="40"/>
        <v>0</v>
      </c>
      <c r="AL27" s="112"/>
      <c r="AM27" s="113"/>
      <c r="AN27" s="113"/>
      <c r="AO27" s="113">
        <v>100</v>
      </c>
      <c r="AP27" s="113">
        <v>150</v>
      </c>
      <c r="AQ27" s="113"/>
      <c r="AR27" s="53">
        <f t="shared" si="41"/>
        <v>250</v>
      </c>
      <c r="AS27" s="114">
        <v>100</v>
      </c>
      <c r="AT27" s="113">
        <v>150</v>
      </c>
      <c r="AU27" s="53">
        <f>SUM(AS27:AT27)</f>
        <v>250</v>
      </c>
      <c r="AV27" s="114"/>
      <c r="AW27" s="113"/>
      <c r="AX27" s="113"/>
      <c r="AY27" s="113"/>
      <c r="AZ27" s="115"/>
      <c r="BA27" s="116" t="s">
        <v>1969</v>
      </c>
      <c r="BB27" s="116" t="s">
        <v>1956</v>
      </c>
      <c r="BC27" s="57" t="s">
        <v>1952</v>
      </c>
    </row>
    <row r="28" spans="1:55" ht="9.9499999999999993" customHeight="1" thickBot="1" x14ac:dyDescent="0.25">
      <c r="A28" s="878"/>
      <c r="B28" s="881"/>
      <c r="C28" s="884"/>
      <c r="D28" s="887"/>
      <c r="E28" s="890"/>
      <c r="F28" s="893"/>
      <c r="G28" s="896"/>
      <c r="H28" s="899"/>
      <c r="I28" s="904"/>
      <c r="J28" s="905"/>
      <c r="K28" s="946"/>
      <c r="L28" s="917"/>
      <c r="M28" s="181"/>
      <c r="N28" s="182"/>
      <c r="O28" s="183"/>
      <c r="P28" s="118"/>
      <c r="Q28" s="118"/>
      <c r="R28" s="924"/>
      <c r="S28" s="184"/>
      <c r="T28" s="927"/>
      <c r="U28" s="185"/>
      <c r="V28" s="927"/>
      <c r="W28" s="185"/>
      <c r="X28" s="927"/>
      <c r="Y28" s="185"/>
      <c r="Z28" s="927"/>
      <c r="AA28" s="185"/>
      <c r="AB28" s="927"/>
      <c r="AC28" s="185"/>
      <c r="AD28" s="927"/>
      <c r="AE28" s="185"/>
      <c r="AF28" s="908"/>
      <c r="AG28" s="186"/>
      <c r="AH28" s="90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6">
        <v>3</v>
      </c>
      <c r="B30" s="162" t="s">
        <v>1705</v>
      </c>
      <c r="C30" s="163" t="s">
        <v>1706</v>
      </c>
      <c r="D30" s="164" t="s">
        <v>21</v>
      </c>
      <c r="E30" s="164" t="s">
        <v>1893</v>
      </c>
      <c r="F30" s="163" t="s">
        <v>1707</v>
      </c>
      <c r="G30" s="165" t="s">
        <v>1679</v>
      </c>
      <c r="H30" s="165" t="s">
        <v>1680</v>
      </c>
      <c r="I30" s="166" t="s">
        <v>1909</v>
      </c>
      <c r="J30" s="167">
        <f>+$N$3</f>
        <v>2018</v>
      </c>
      <c r="K30" s="165" t="s">
        <v>1926</v>
      </c>
      <c r="L30" s="166" t="s">
        <v>1941</v>
      </c>
      <c r="M30" s="163" t="s">
        <v>1708</v>
      </c>
      <c r="N30" s="163" t="s">
        <v>1709</v>
      </c>
      <c r="O30" s="163" t="s">
        <v>1710</v>
      </c>
      <c r="P30" s="163" t="s">
        <v>1711</v>
      </c>
      <c r="Q30" s="163" t="s">
        <v>1942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4894062</v>
      </c>
      <c r="AG30" s="172">
        <f t="shared" ref="AG30:AI30" si="58">SUM(AG31:AG37)</f>
        <v>4894062</v>
      </c>
      <c r="AH30" s="170">
        <f t="shared" si="58"/>
        <v>0</v>
      </c>
      <c r="AI30" s="171">
        <f t="shared" si="58"/>
        <v>0</v>
      </c>
      <c r="AJ30" s="173">
        <f t="shared" ref="AJ30" si="59">SUM(AJ31:AJ37)</f>
        <v>4894062</v>
      </c>
      <c r="AK30" s="174">
        <f t="shared" ref="AK30" si="60">SUM(AK31:AK37)</f>
        <v>4894062</v>
      </c>
      <c r="AL30" s="41">
        <f t="shared" ref="AL30" si="61">SUM(AL31:AL37)</f>
        <v>3672</v>
      </c>
      <c r="AM30" s="42">
        <f t="shared" ref="AM30" si="62">SUM(AM31:AM37)</f>
        <v>5746.5</v>
      </c>
      <c r="AN30" s="42">
        <f t="shared" ref="AN30" si="63">SUM(AN31:AN37)</f>
        <v>5962.5</v>
      </c>
      <c r="AO30" s="42">
        <f t="shared" ref="AO30" si="64">SUM(AO31:AO37)</f>
        <v>11352</v>
      </c>
      <c r="AP30" s="42">
        <f t="shared" ref="AP30" si="65">SUM(AP31:AP37)</f>
        <v>20872.5</v>
      </c>
      <c r="AQ30" s="42">
        <f t="shared" ref="AQ30" si="66">SUM(AQ31:AQ37)</f>
        <v>3201</v>
      </c>
      <c r="AR30" s="43">
        <f t="shared" ref="AR30" si="67">SUM(AR31:AR37)</f>
        <v>50806.5</v>
      </c>
      <c r="AS30" s="105">
        <f t="shared" ref="AS30" si="68">SUM(AS31:AS37)</f>
        <v>26131.5</v>
      </c>
      <c r="AT30" s="42">
        <f t="shared" ref="AT30" si="69">SUM(AT31:AT37)</f>
        <v>24675</v>
      </c>
      <c r="AU30" s="43">
        <f t="shared" ref="AU30" si="70">SUM(AU31:AU37)</f>
        <v>50806.5</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1944</v>
      </c>
      <c r="BC30" s="45" t="s">
        <v>1687</v>
      </c>
    </row>
    <row r="31" spans="1:55" ht="17.25" customHeight="1" x14ac:dyDescent="0.2">
      <c r="A31" s="877"/>
      <c r="B31" s="879" t="str">
        <f>VLOOKUP($D$9,'PROYECTOS REGISTRADOS'!$A$2:$D$82,4,0)</f>
        <v>Desarrollo de estrategias en ciencia, tecnología e innvación Tocancipá, Cundinamarca, Centro Oriente</v>
      </c>
      <c r="C31" s="882" t="str">
        <f>VLOOKUP($D$9,'PROYECTOS REGISTRADOS'!$A$2:$D$82,3,0)</f>
        <v>2016-25817-0014</v>
      </c>
      <c r="D31" s="885" t="s">
        <v>915</v>
      </c>
      <c r="E31" s="888" t="str">
        <f>IF(D31=0,"0-0",(VLOOKUP(D31,'CONSOLIDADO PLAN DESARROLLO'!$EL$9:$ET$304,2,0)))</f>
        <v>Crear Parques educativos e interactivos con dotación de internet</v>
      </c>
      <c r="F31" s="891" t="str">
        <f>IF(D31=0,"0-0",(VLOOKUP(D31,'CONSOLIDADO PLAN DESARROLLO'!$EL$9:$ET$304,3,0)))</f>
        <v>No. de Parques creados</v>
      </c>
      <c r="G31" s="894">
        <f>IF(D31=0,"0-0",(VLOOKUP(D31,'CONSOLIDADO PLAN DESARROLLO'!$EL$9:$ET$304,4,0)))</f>
        <v>0</v>
      </c>
      <c r="H31" s="897">
        <f>IF(D31=0,"0-0",(VLOOKUP(D31,'CONSOLIDADO PLAN DESARROLLO'!$EL$9:$ET$304,5,0)))</f>
        <v>1</v>
      </c>
      <c r="I31" s="900">
        <f>IF(D31=0,"0-0",(VLOOKUP(D31,'CONSOLIDADO PLAN DESARROLLO'!$EL$9:$ET$304,$R$3,0)))</f>
        <v>0.3</v>
      </c>
      <c r="J31" s="901"/>
      <c r="K31" s="944">
        <v>0.3</v>
      </c>
      <c r="L31" s="915">
        <v>0.3</v>
      </c>
      <c r="M31" s="817" t="s">
        <v>1933</v>
      </c>
      <c r="N31" s="818" t="s">
        <v>1931</v>
      </c>
      <c r="O31" s="818">
        <v>1</v>
      </c>
      <c r="P31" s="874">
        <v>0.3</v>
      </c>
      <c r="Q31" s="47">
        <v>0.3</v>
      </c>
      <c r="R31" s="922">
        <f>VLOOKUP($D31,'[5]Tablero Logro Metas 2018'!AK7:AS302,3,0)</f>
        <v>0</v>
      </c>
      <c r="S31" s="48"/>
      <c r="T31" s="925">
        <f>VLOOKUP($D31,'[5]Tablero Logro Metas 2018'!AK7:AS302,4,0)</f>
        <v>0</v>
      </c>
      <c r="U31" s="49"/>
      <c r="V31" s="925">
        <f>VLOOKUP($D31,'[5]Tablero Logro Metas 2018'!AK7:AS302,5,0)</f>
        <v>0</v>
      </c>
      <c r="W31" s="49"/>
      <c r="X31" s="925">
        <f>VLOOKUP($D31,'[5]Tablero Logro Metas 2018'!AK7:AS302,6,0)</f>
        <v>0</v>
      </c>
      <c r="Y31" s="49"/>
      <c r="Z31" s="925">
        <f>VLOOKUP($D31,'[5]Tablero Logro Metas 2018'!AK7:AS302,7,0)</f>
        <v>0</v>
      </c>
      <c r="AA31" s="49">
        <v>0</v>
      </c>
      <c r="AB31" s="925">
        <f>VLOOKUP($D31,'[5]Tablero Logro Metas 2018'!AK7:AS302,8,0)</f>
        <v>0</v>
      </c>
      <c r="AC31" s="49"/>
      <c r="AD31" s="925">
        <f>VLOOKUP($D31,'[5]Tablero Logro Metas 2018'!AK7:AS302,9,0)</f>
        <v>0</v>
      </c>
      <c r="AE31" s="49"/>
      <c r="AF31" s="906">
        <f>4894062</f>
        <v>4894062</v>
      </c>
      <c r="AG31" s="50">
        <f>4894062</f>
        <v>4894062</v>
      </c>
      <c r="AH31" s="906"/>
      <c r="AI31" s="49"/>
      <c r="AJ31" s="909">
        <f>+R31+T31+V31+X31+Z31+AB31+AD31+AF31+AH31</f>
        <v>4894062</v>
      </c>
      <c r="AK31" s="104">
        <f t="shared" ref="AK31:AK36" si="76">AC31+AE31+AG31+S31+U31+W31+Y31+AA31+AI31</f>
        <v>4894062</v>
      </c>
      <c r="AL31" s="51">
        <v>1224</v>
      </c>
      <c r="AM31" s="52">
        <v>1915.5</v>
      </c>
      <c r="AN31" s="52">
        <v>1987.5</v>
      </c>
      <c r="AO31" s="52">
        <v>3784</v>
      </c>
      <c r="AP31" s="52">
        <v>6957.5</v>
      </c>
      <c r="AQ31" s="52">
        <v>1067</v>
      </c>
      <c r="AR31" s="53">
        <f t="shared" ref="AR31:AR36" si="77">SUM(AL31:AQ31)</f>
        <v>16935.5</v>
      </c>
      <c r="AS31" s="54">
        <v>8710.5</v>
      </c>
      <c r="AT31" s="52">
        <v>8225</v>
      </c>
      <c r="AU31" s="53">
        <f t="shared" ref="AU31:AU35" si="78">SUM(AS31:AT31)</f>
        <v>16935.5</v>
      </c>
      <c r="AV31" s="54"/>
      <c r="AW31" s="52"/>
      <c r="AX31" s="52"/>
      <c r="AY31" s="52"/>
      <c r="AZ31" s="55"/>
      <c r="BA31" s="56" t="s">
        <v>1972</v>
      </c>
      <c r="BB31" s="56" t="s">
        <v>1956</v>
      </c>
      <c r="BC31" s="57" t="s">
        <v>1994</v>
      </c>
    </row>
    <row r="32" spans="1:55" ht="17.25" customHeight="1" x14ac:dyDescent="0.2">
      <c r="A32" s="877"/>
      <c r="B32" s="879"/>
      <c r="C32" s="882"/>
      <c r="D32" s="885"/>
      <c r="E32" s="889"/>
      <c r="F32" s="891"/>
      <c r="G32" s="894"/>
      <c r="H32" s="897"/>
      <c r="I32" s="902"/>
      <c r="J32" s="903"/>
      <c r="K32" s="944"/>
      <c r="L32" s="916"/>
      <c r="M32" s="175"/>
      <c r="N32" s="176"/>
      <c r="O32" s="177"/>
      <c r="P32" s="874"/>
      <c r="Q32" s="47"/>
      <c r="R32" s="923"/>
      <c r="S32" s="48"/>
      <c r="T32" s="926"/>
      <c r="U32" s="49"/>
      <c r="V32" s="926"/>
      <c r="W32" s="49"/>
      <c r="X32" s="926"/>
      <c r="Y32" s="49"/>
      <c r="Z32" s="926"/>
      <c r="AA32" s="49"/>
      <c r="AB32" s="926"/>
      <c r="AC32" s="49"/>
      <c r="AD32" s="926"/>
      <c r="AE32" s="49"/>
      <c r="AF32" s="907"/>
      <c r="AG32" s="50"/>
      <c r="AH32" s="907"/>
      <c r="AI32" s="49"/>
      <c r="AJ32" s="910"/>
      <c r="AK32" s="104">
        <f t="shared" si="76"/>
        <v>0</v>
      </c>
      <c r="AL32" s="51">
        <v>1224</v>
      </c>
      <c r="AM32" s="52">
        <v>1915.5</v>
      </c>
      <c r="AN32" s="52">
        <v>1987.5</v>
      </c>
      <c r="AO32" s="52">
        <v>3784</v>
      </c>
      <c r="AP32" s="52">
        <v>6957.5</v>
      </c>
      <c r="AQ32" s="52">
        <v>1067</v>
      </c>
      <c r="AR32" s="53">
        <f t="shared" si="77"/>
        <v>16935.5</v>
      </c>
      <c r="AS32" s="54">
        <v>8710.5</v>
      </c>
      <c r="AT32" s="52">
        <v>8225</v>
      </c>
      <c r="AU32" s="53">
        <f t="shared" si="78"/>
        <v>16935.5</v>
      </c>
      <c r="AV32" s="54"/>
      <c r="AW32" s="52"/>
      <c r="AX32" s="52"/>
      <c r="AY32" s="52"/>
      <c r="AZ32" s="55"/>
      <c r="BA32" s="56" t="s">
        <v>1970</v>
      </c>
      <c r="BB32" s="56" t="s">
        <v>1971</v>
      </c>
      <c r="BC32" s="57" t="s">
        <v>1994</v>
      </c>
    </row>
    <row r="33" spans="1:55" ht="17.25" customHeight="1" x14ac:dyDescent="0.2">
      <c r="A33" s="877"/>
      <c r="B33" s="879"/>
      <c r="C33" s="882"/>
      <c r="D33" s="885"/>
      <c r="E33" s="889"/>
      <c r="F33" s="891"/>
      <c r="G33" s="894"/>
      <c r="H33" s="897"/>
      <c r="I33" s="902"/>
      <c r="J33" s="903"/>
      <c r="K33" s="944"/>
      <c r="L33" s="916"/>
      <c r="M33" s="175"/>
      <c r="N33" s="176"/>
      <c r="O33" s="177"/>
      <c r="P33" s="874"/>
      <c r="Q33" s="47"/>
      <c r="R33" s="923"/>
      <c r="S33" s="48"/>
      <c r="T33" s="926"/>
      <c r="U33" s="49"/>
      <c r="V33" s="926"/>
      <c r="W33" s="49"/>
      <c r="X33" s="926"/>
      <c r="Y33" s="49"/>
      <c r="Z33" s="926"/>
      <c r="AA33" s="49"/>
      <c r="AB33" s="926"/>
      <c r="AC33" s="49"/>
      <c r="AD33" s="926"/>
      <c r="AE33" s="49"/>
      <c r="AF33" s="907"/>
      <c r="AG33" s="50"/>
      <c r="AH33" s="907"/>
      <c r="AI33" s="49"/>
      <c r="AJ33" s="910"/>
      <c r="AK33" s="104">
        <f t="shared" si="76"/>
        <v>0</v>
      </c>
      <c r="AL33" s="51">
        <v>1224</v>
      </c>
      <c r="AM33" s="52">
        <v>1915.5</v>
      </c>
      <c r="AN33" s="52">
        <v>1987.5</v>
      </c>
      <c r="AO33" s="52">
        <v>3784</v>
      </c>
      <c r="AP33" s="52">
        <v>6957.5</v>
      </c>
      <c r="AQ33" s="52">
        <v>1067</v>
      </c>
      <c r="AR33" s="53">
        <f t="shared" si="77"/>
        <v>16935.5</v>
      </c>
      <c r="AS33" s="54">
        <v>8710.5</v>
      </c>
      <c r="AT33" s="52">
        <v>8225</v>
      </c>
      <c r="AU33" s="53">
        <f t="shared" si="78"/>
        <v>16935.5</v>
      </c>
      <c r="AV33" s="54"/>
      <c r="AW33" s="52"/>
      <c r="AX33" s="52"/>
      <c r="AY33" s="52"/>
      <c r="AZ33" s="55"/>
      <c r="BA33" s="56" t="s">
        <v>1973</v>
      </c>
      <c r="BB33" s="56" t="s">
        <v>1974</v>
      </c>
      <c r="BC33" s="57" t="s">
        <v>1994</v>
      </c>
    </row>
    <row r="34" spans="1:55" ht="17.25" customHeight="1" x14ac:dyDescent="0.2">
      <c r="A34" s="877"/>
      <c r="B34" s="879"/>
      <c r="C34" s="882"/>
      <c r="D34" s="885"/>
      <c r="E34" s="889"/>
      <c r="F34" s="891"/>
      <c r="G34" s="894"/>
      <c r="H34" s="897"/>
      <c r="I34" s="902"/>
      <c r="J34" s="903"/>
      <c r="K34" s="944"/>
      <c r="L34" s="916"/>
      <c r="M34" s="175"/>
      <c r="N34" s="176"/>
      <c r="O34" s="177"/>
      <c r="P34" s="874"/>
      <c r="Q34" s="47"/>
      <c r="R34" s="923"/>
      <c r="S34" s="48"/>
      <c r="T34" s="926"/>
      <c r="U34" s="49"/>
      <c r="V34" s="926"/>
      <c r="W34" s="49"/>
      <c r="X34" s="926"/>
      <c r="Y34" s="49"/>
      <c r="Z34" s="926"/>
      <c r="AA34" s="49"/>
      <c r="AB34" s="926"/>
      <c r="AC34" s="49"/>
      <c r="AD34" s="926"/>
      <c r="AE34" s="49"/>
      <c r="AF34" s="907"/>
      <c r="AG34" s="50"/>
      <c r="AH34" s="907"/>
      <c r="AI34" s="49"/>
      <c r="AJ34" s="910"/>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877"/>
      <c r="B35" s="879"/>
      <c r="C35" s="882"/>
      <c r="D35" s="885"/>
      <c r="E35" s="889"/>
      <c r="F35" s="891"/>
      <c r="G35" s="894"/>
      <c r="H35" s="897"/>
      <c r="I35" s="902"/>
      <c r="J35" s="903"/>
      <c r="K35" s="944"/>
      <c r="L35" s="916"/>
      <c r="M35" s="175"/>
      <c r="N35" s="176"/>
      <c r="O35" s="177"/>
      <c r="P35" s="874"/>
      <c r="Q35" s="47"/>
      <c r="R35" s="923"/>
      <c r="S35" s="48"/>
      <c r="T35" s="926"/>
      <c r="U35" s="49"/>
      <c r="V35" s="926"/>
      <c r="W35" s="49"/>
      <c r="X35" s="926"/>
      <c r="Y35" s="49"/>
      <c r="Z35" s="926"/>
      <c r="AA35" s="49"/>
      <c r="AB35" s="926"/>
      <c r="AC35" s="49"/>
      <c r="AD35" s="926"/>
      <c r="AE35" s="49"/>
      <c r="AF35" s="907"/>
      <c r="AG35" s="50"/>
      <c r="AH35" s="907"/>
      <c r="AI35" s="49"/>
      <c r="AJ35" s="910"/>
      <c r="AK35" s="104">
        <f t="shared" si="76"/>
        <v>0</v>
      </c>
      <c r="AL35" s="51"/>
      <c r="AM35" s="52"/>
      <c r="AN35" s="52"/>
      <c r="AO35" s="52"/>
      <c r="AP35" s="52"/>
      <c r="AQ35" s="52"/>
      <c r="AR35" s="53">
        <f>SUM(AL35:AQ35)</f>
        <v>0</v>
      </c>
      <c r="AS35" s="54"/>
      <c r="AT35" s="52"/>
      <c r="AU35" s="53">
        <f t="shared" si="78"/>
        <v>0</v>
      </c>
      <c r="AV35" s="54"/>
      <c r="AW35" s="52"/>
      <c r="AX35" s="52"/>
      <c r="AY35" s="52"/>
      <c r="AZ35" s="55"/>
      <c r="BA35" s="56"/>
      <c r="BB35" s="56"/>
      <c r="BC35" s="57"/>
    </row>
    <row r="36" spans="1:55" ht="17.25" customHeight="1" x14ac:dyDescent="0.2">
      <c r="A36" s="877"/>
      <c r="B36" s="880"/>
      <c r="C36" s="883"/>
      <c r="D36" s="886"/>
      <c r="E36" s="889"/>
      <c r="F36" s="892"/>
      <c r="G36" s="895"/>
      <c r="H36" s="898"/>
      <c r="I36" s="902"/>
      <c r="J36" s="903"/>
      <c r="K36" s="945"/>
      <c r="L36" s="916"/>
      <c r="M36" s="178"/>
      <c r="N36" s="179"/>
      <c r="O36" s="180"/>
      <c r="P36" s="875"/>
      <c r="Q36" s="108"/>
      <c r="R36" s="923"/>
      <c r="S36" s="109"/>
      <c r="T36" s="926"/>
      <c r="U36" s="110"/>
      <c r="V36" s="926"/>
      <c r="W36" s="110"/>
      <c r="X36" s="926"/>
      <c r="Y36" s="110"/>
      <c r="Z36" s="926"/>
      <c r="AA36" s="110"/>
      <c r="AB36" s="926"/>
      <c r="AC36" s="110"/>
      <c r="AD36" s="926"/>
      <c r="AE36" s="110"/>
      <c r="AF36" s="907"/>
      <c r="AG36" s="111"/>
      <c r="AH36" s="907"/>
      <c r="AI36" s="110"/>
      <c r="AJ36" s="911"/>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878"/>
      <c r="B37" s="881"/>
      <c r="C37" s="884"/>
      <c r="D37" s="887"/>
      <c r="E37" s="890"/>
      <c r="F37" s="893"/>
      <c r="G37" s="896"/>
      <c r="H37" s="899"/>
      <c r="I37" s="904"/>
      <c r="J37" s="905"/>
      <c r="K37" s="946"/>
      <c r="L37" s="917"/>
      <c r="M37" s="181"/>
      <c r="N37" s="182"/>
      <c r="O37" s="183"/>
      <c r="P37" s="118"/>
      <c r="Q37" s="118"/>
      <c r="R37" s="924"/>
      <c r="S37" s="184"/>
      <c r="T37" s="927"/>
      <c r="U37" s="185"/>
      <c r="V37" s="927"/>
      <c r="W37" s="185"/>
      <c r="X37" s="927"/>
      <c r="Y37" s="185"/>
      <c r="Z37" s="927"/>
      <c r="AA37" s="185"/>
      <c r="AB37" s="927"/>
      <c r="AC37" s="185"/>
      <c r="AD37" s="927"/>
      <c r="AE37" s="185"/>
      <c r="AF37" s="908"/>
      <c r="AG37" s="186"/>
      <c r="AH37" s="90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6">
        <v>4</v>
      </c>
      <c r="B39" s="162" t="s">
        <v>1705</v>
      </c>
      <c r="C39" s="163" t="s">
        <v>1706</v>
      </c>
      <c r="D39" s="164" t="s">
        <v>21</v>
      </c>
      <c r="E39" s="164" t="s">
        <v>1893</v>
      </c>
      <c r="F39" s="163" t="s">
        <v>1707</v>
      </c>
      <c r="G39" s="165" t="s">
        <v>1679</v>
      </c>
      <c r="H39" s="165" t="s">
        <v>1680</v>
      </c>
      <c r="I39" s="166" t="s">
        <v>1909</v>
      </c>
      <c r="J39" s="167">
        <f>+$N$3</f>
        <v>2018</v>
      </c>
      <c r="K39" s="165" t="s">
        <v>1926</v>
      </c>
      <c r="L39" s="166" t="s">
        <v>1941</v>
      </c>
      <c r="M39" s="163" t="s">
        <v>1708</v>
      </c>
      <c r="N39" s="163" t="s">
        <v>1709</v>
      </c>
      <c r="O39" s="163" t="s">
        <v>1710</v>
      </c>
      <c r="P39" s="163" t="s">
        <v>1711</v>
      </c>
      <c r="Q39" s="163" t="s">
        <v>1942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4894062</v>
      </c>
      <c r="AG39" s="172">
        <f t="shared" ref="AG39:AI39" si="94">SUM(AG40:AG46)</f>
        <v>4894062</v>
      </c>
      <c r="AH39" s="170">
        <f t="shared" si="94"/>
        <v>0</v>
      </c>
      <c r="AI39" s="171">
        <f t="shared" si="94"/>
        <v>0</v>
      </c>
      <c r="AJ39" s="173">
        <f t="shared" ref="AJ39" si="95">SUM(AJ40:AJ46)</f>
        <v>4894062</v>
      </c>
      <c r="AK39" s="174">
        <f t="shared" ref="AK39" si="96">SUM(AK40:AK46)</f>
        <v>4894062</v>
      </c>
      <c r="AL39" s="41">
        <f t="shared" ref="AL39" si="97">SUM(AL40:AL46)</f>
        <v>1224</v>
      </c>
      <c r="AM39" s="42">
        <f t="shared" ref="AM39" si="98">SUM(AM40:AM46)</f>
        <v>1915.5</v>
      </c>
      <c r="AN39" s="42">
        <f t="shared" ref="AN39" si="99">SUM(AN40:AN46)</f>
        <v>7950</v>
      </c>
      <c r="AO39" s="42">
        <f t="shared" ref="AO39" si="100">SUM(AO40:AO46)</f>
        <v>15136</v>
      </c>
      <c r="AP39" s="42">
        <f t="shared" ref="AP39" si="101">SUM(AP40:AP46)</f>
        <v>27830</v>
      </c>
      <c r="AQ39" s="42">
        <f t="shared" ref="AQ39" si="102">SUM(AQ40:AQ46)</f>
        <v>4268</v>
      </c>
      <c r="AR39" s="43">
        <f t="shared" ref="AR39" si="103">SUM(AR40:AR46)</f>
        <v>58323.5</v>
      </c>
      <c r="AS39" s="105">
        <f t="shared" ref="AS39" si="104">SUM(AS40:AS46)</f>
        <v>22900.5</v>
      </c>
      <c r="AT39" s="42">
        <f t="shared" ref="AT39" si="105">SUM(AT40:AT46)</f>
        <v>21625</v>
      </c>
      <c r="AU39" s="43">
        <f t="shared" ref="AU39" si="106">SUM(AU40:AU46)</f>
        <v>44525.5</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1944</v>
      </c>
      <c r="BC39" s="45" t="s">
        <v>1687</v>
      </c>
    </row>
    <row r="40" spans="1:55" s="820" customFormat="1" ht="54" customHeight="1" x14ac:dyDescent="0.2">
      <c r="A40" s="877"/>
      <c r="B40" s="879" t="str">
        <f>VLOOKUP($D$9,'PROYECTOS REGISTRADOS'!$A$2:$D$82,4,0)</f>
        <v>Desarrollo de estrategias en ciencia, tecnología e innvación Tocancipá, Cundinamarca, Centro Oriente</v>
      </c>
      <c r="C40" s="882" t="str">
        <f>VLOOKUP($D$9,'PROYECTOS REGISTRADOS'!$A$2:$D$82,3,0)</f>
        <v>2016-25817-0014</v>
      </c>
      <c r="D40" s="885" t="s">
        <v>919</v>
      </c>
      <c r="E40" s="888" t="str">
        <f>IF(D40=0,"0-0",(VLOOKUP(D40,'CONSOLIDADO PLAN DESARROLLO'!$EL$9:$ET$304,2,0)))</f>
        <v>Realizar acciones para la ampliación de la red de servicios TIC en el municipio</v>
      </c>
      <c r="F40" s="891" t="str">
        <f>IF(D40=0,"0-0",(VLOOKUP(D40,'CONSOLIDADO PLAN DESARROLLO'!$EL$9:$ET$304,3,0)))</f>
        <v>N° de acciones realizados</v>
      </c>
      <c r="G40" s="894">
        <f>IF(D40=0,"0-0",(VLOOKUP(D40,'CONSOLIDADO PLAN DESARROLLO'!$EL$9:$ET$304,4,0)))</f>
        <v>0</v>
      </c>
      <c r="H40" s="897">
        <f>IF(D40=0,"0-0",(VLOOKUP(D40,'CONSOLIDADO PLAN DESARROLLO'!$EL$9:$ET$304,5,0)))</f>
        <v>1</v>
      </c>
      <c r="I40" s="900">
        <f>IF(D40=0,"0-0",(VLOOKUP(D40,'CONSOLIDADO PLAN DESARROLLO'!$EL$9:$ET$304,$R$3,0)))</f>
        <v>0.3</v>
      </c>
      <c r="J40" s="901"/>
      <c r="K40" s="944">
        <v>0.3</v>
      </c>
      <c r="L40" s="915">
        <v>0.3</v>
      </c>
      <c r="M40" s="819" t="s">
        <v>1934</v>
      </c>
      <c r="N40" s="818" t="s">
        <v>1931</v>
      </c>
      <c r="O40" s="818">
        <v>1</v>
      </c>
      <c r="P40" s="874">
        <v>0.3</v>
      </c>
      <c r="Q40" s="47">
        <v>0.3</v>
      </c>
      <c r="R40" s="922">
        <f>VLOOKUP($D40,'[5]Tablero Logro Metas 2018'!AK7:AS302,3,0)</f>
        <v>0</v>
      </c>
      <c r="S40" s="48"/>
      <c r="T40" s="925">
        <f>VLOOKUP($D40,'[5]Tablero Logro Metas 2018'!AK7:AS302,4,0)</f>
        <v>0</v>
      </c>
      <c r="U40" s="49"/>
      <c r="V40" s="925">
        <f>VLOOKUP($D40,'[5]Tablero Logro Metas 2018'!AK7:AS302,5,0)</f>
        <v>0</v>
      </c>
      <c r="W40" s="49"/>
      <c r="X40" s="925">
        <f>VLOOKUP($D40,'[5]Tablero Logro Metas 2018'!AK7:AS302,6,0)</f>
        <v>0</v>
      </c>
      <c r="Y40" s="49"/>
      <c r="Z40" s="925">
        <f>VLOOKUP($D40,'[5]Tablero Logro Metas 2018'!AK7:AS302,7,0)</f>
        <v>0</v>
      </c>
      <c r="AA40" s="49">
        <v>0</v>
      </c>
      <c r="AB40" s="925">
        <f>VLOOKUP($D40,'[5]Tablero Logro Metas 2018'!AK7:AS302,8,0)</f>
        <v>0</v>
      </c>
      <c r="AC40" s="49"/>
      <c r="AD40" s="925">
        <f>VLOOKUP($D40,'[5]Tablero Logro Metas 2018'!AK7:AS302,9,0)</f>
        <v>0</v>
      </c>
      <c r="AE40" s="49"/>
      <c r="AF40" s="906">
        <f>4894062</f>
        <v>4894062</v>
      </c>
      <c r="AG40" s="50">
        <f>4894062</f>
        <v>4894062</v>
      </c>
      <c r="AH40" s="906"/>
      <c r="AI40" s="49"/>
      <c r="AJ40" s="909">
        <f>+R40+T40+V40+X40+Z40+AB40+AD40+AF40+AH40</f>
        <v>4894062</v>
      </c>
      <c r="AK40" s="104">
        <f t="shared" ref="AK40:AK45" si="112">AC40+AE40+AG40+S40+U40+W40+Y40+AA40+AI40</f>
        <v>4894062</v>
      </c>
      <c r="AL40" s="51"/>
      <c r="AM40" s="52"/>
      <c r="AN40" s="52">
        <v>1987.5</v>
      </c>
      <c r="AO40" s="52">
        <v>3784</v>
      </c>
      <c r="AP40" s="52">
        <v>6957.5</v>
      </c>
      <c r="AQ40" s="52">
        <v>1067</v>
      </c>
      <c r="AR40" s="53">
        <f t="shared" ref="AR40:AR45" si="113">SUM(AL40:AQ40)</f>
        <v>13796</v>
      </c>
      <c r="AS40" s="54"/>
      <c r="AT40" s="52"/>
      <c r="AU40" s="53">
        <f t="shared" ref="AU40:AU44" si="114">SUM(AS40:AT40)</f>
        <v>0</v>
      </c>
      <c r="AV40" s="54"/>
      <c r="AW40" s="52"/>
      <c r="AX40" s="52"/>
      <c r="AY40" s="52"/>
      <c r="AZ40" s="55"/>
      <c r="BA40" s="56" t="s">
        <v>1975</v>
      </c>
      <c r="BB40" s="56" t="s">
        <v>1978</v>
      </c>
      <c r="BC40" s="57" t="s">
        <v>1994</v>
      </c>
    </row>
    <row r="41" spans="1:55" ht="17.25" customHeight="1" x14ac:dyDescent="0.2">
      <c r="A41" s="877"/>
      <c r="B41" s="879"/>
      <c r="C41" s="882"/>
      <c r="D41" s="885"/>
      <c r="E41" s="889"/>
      <c r="F41" s="891"/>
      <c r="G41" s="894"/>
      <c r="H41" s="897"/>
      <c r="I41" s="902"/>
      <c r="J41" s="903"/>
      <c r="K41" s="944"/>
      <c r="L41" s="916"/>
      <c r="M41" s="175"/>
      <c r="N41" s="176"/>
      <c r="O41" s="177"/>
      <c r="P41" s="874"/>
      <c r="Q41" s="47"/>
      <c r="R41" s="923"/>
      <c r="S41" s="48"/>
      <c r="T41" s="926"/>
      <c r="U41" s="49"/>
      <c r="V41" s="926"/>
      <c r="W41" s="49"/>
      <c r="X41" s="926"/>
      <c r="Y41" s="49"/>
      <c r="Z41" s="926"/>
      <c r="AA41" s="49"/>
      <c r="AB41" s="926"/>
      <c r="AC41" s="49"/>
      <c r="AD41" s="926"/>
      <c r="AE41" s="49"/>
      <c r="AF41" s="907"/>
      <c r="AG41" s="50"/>
      <c r="AH41" s="907"/>
      <c r="AI41" s="49"/>
      <c r="AJ41" s="910"/>
      <c r="AK41" s="104">
        <f t="shared" si="112"/>
        <v>0</v>
      </c>
      <c r="AL41" s="51"/>
      <c r="AM41" s="52"/>
      <c r="AN41" s="52">
        <v>1987.5</v>
      </c>
      <c r="AO41" s="52">
        <v>3784</v>
      </c>
      <c r="AP41" s="52">
        <v>6957.5</v>
      </c>
      <c r="AQ41" s="52">
        <v>1067</v>
      </c>
      <c r="AR41" s="53">
        <f t="shared" si="113"/>
        <v>13796</v>
      </c>
      <c r="AS41" s="54">
        <v>7095</v>
      </c>
      <c r="AT41" s="52">
        <v>6700</v>
      </c>
      <c r="AU41" s="53">
        <f t="shared" si="114"/>
        <v>13795</v>
      </c>
      <c r="AV41" s="54"/>
      <c r="AW41" s="52"/>
      <c r="AX41" s="52"/>
      <c r="AY41" s="52"/>
      <c r="AZ41" s="55"/>
      <c r="BA41" s="56" t="s">
        <v>1976</v>
      </c>
      <c r="BB41" s="56" t="s">
        <v>1978</v>
      </c>
      <c r="BC41" s="57" t="s">
        <v>1994</v>
      </c>
    </row>
    <row r="42" spans="1:55" ht="17.25" customHeight="1" x14ac:dyDescent="0.2">
      <c r="A42" s="877"/>
      <c r="B42" s="879"/>
      <c r="C42" s="882"/>
      <c r="D42" s="885"/>
      <c r="E42" s="889"/>
      <c r="F42" s="891"/>
      <c r="G42" s="894"/>
      <c r="H42" s="897"/>
      <c r="I42" s="902"/>
      <c r="J42" s="903"/>
      <c r="K42" s="944"/>
      <c r="L42" s="916"/>
      <c r="M42" s="175"/>
      <c r="N42" s="176"/>
      <c r="O42" s="177"/>
      <c r="P42" s="874"/>
      <c r="Q42" s="47"/>
      <c r="R42" s="923"/>
      <c r="S42" s="48"/>
      <c r="T42" s="926"/>
      <c r="U42" s="49"/>
      <c r="V42" s="926"/>
      <c r="W42" s="49"/>
      <c r="X42" s="926"/>
      <c r="Y42" s="49"/>
      <c r="Z42" s="926"/>
      <c r="AA42" s="49"/>
      <c r="AB42" s="926"/>
      <c r="AC42" s="49"/>
      <c r="AD42" s="926"/>
      <c r="AE42" s="49"/>
      <c r="AF42" s="907"/>
      <c r="AG42" s="50"/>
      <c r="AH42" s="907"/>
      <c r="AI42" s="49"/>
      <c r="AJ42" s="910"/>
      <c r="AK42" s="104">
        <f t="shared" si="112"/>
        <v>0</v>
      </c>
      <c r="AL42" s="51"/>
      <c r="AM42" s="52"/>
      <c r="AN42" s="52">
        <v>1987.5</v>
      </c>
      <c r="AO42" s="52">
        <v>3784</v>
      </c>
      <c r="AP42" s="52">
        <v>6957.5</v>
      </c>
      <c r="AQ42" s="52">
        <v>1067</v>
      </c>
      <c r="AR42" s="53">
        <f t="shared" si="113"/>
        <v>13796</v>
      </c>
      <c r="AS42" s="54">
        <v>7095</v>
      </c>
      <c r="AT42" s="52">
        <v>6700</v>
      </c>
      <c r="AU42" s="53">
        <f t="shared" si="114"/>
        <v>13795</v>
      </c>
      <c r="AV42" s="54"/>
      <c r="AW42" s="52"/>
      <c r="AX42" s="52"/>
      <c r="AY42" s="52"/>
      <c r="AZ42" s="55"/>
      <c r="BA42" s="56" t="s">
        <v>1977</v>
      </c>
      <c r="BB42" s="56" t="s">
        <v>1978</v>
      </c>
      <c r="BC42" s="57" t="s">
        <v>1994</v>
      </c>
    </row>
    <row r="43" spans="1:55" ht="17.25" customHeight="1" x14ac:dyDescent="0.2">
      <c r="A43" s="877"/>
      <c r="B43" s="879"/>
      <c r="C43" s="882"/>
      <c r="D43" s="885"/>
      <c r="E43" s="889"/>
      <c r="F43" s="891"/>
      <c r="G43" s="894"/>
      <c r="H43" s="897"/>
      <c r="I43" s="902"/>
      <c r="J43" s="903"/>
      <c r="K43" s="944"/>
      <c r="L43" s="916"/>
      <c r="M43" s="175"/>
      <c r="N43" s="176"/>
      <c r="O43" s="177"/>
      <c r="P43" s="874"/>
      <c r="Q43" s="47"/>
      <c r="R43" s="923"/>
      <c r="S43" s="48"/>
      <c r="T43" s="926"/>
      <c r="U43" s="49"/>
      <c r="V43" s="926"/>
      <c r="W43" s="49"/>
      <c r="X43" s="926"/>
      <c r="Y43" s="49"/>
      <c r="Z43" s="926"/>
      <c r="AA43" s="49"/>
      <c r="AB43" s="926"/>
      <c r="AC43" s="49"/>
      <c r="AD43" s="926"/>
      <c r="AE43" s="49"/>
      <c r="AF43" s="907"/>
      <c r="AG43" s="50"/>
      <c r="AH43" s="907"/>
      <c r="AI43" s="49"/>
      <c r="AJ43" s="910"/>
      <c r="AK43" s="104">
        <f t="shared" si="112"/>
        <v>0</v>
      </c>
      <c r="AL43" s="51">
        <v>1224</v>
      </c>
      <c r="AM43" s="52">
        <v>1915.5</v>
      </c>
      <c r="AN43" s="52">
        <v>1987.5</v>
      </c>
      <c r="AO43" s="52">
        <v>3784</v>
      </c>
      <c r="AP43" s="52">
        <v>6957.5</v>
      </c>
      <c r="AQ43" s="52">
        <v>1067</v>
      </c>
      <c r="AR43" s="53">
        <f t="shared" si="113"/>
        <v>16935.5</v>
      </c>
      <c r="AS43" s="54">
        <v>8710.5</v>
      </c>
      <c r="AT43" s="52">
        <v>8225</v>
      </c>
      <c r="AU43" s="53">
        <f t="shared" si="114"/>
        <v>16935.5</v>
      </c>
      <c r="AV43" s="54"/>
      <c r="AW43" s="52"/>
      <c r="AX43" s="52"/>
      <c r="AY43" s="52"/>
      <c r="AZ43" s="55"/>
      <c r="BA43" s="56" t="s">
        <v>1979</v>
      </c>
      <c r="BB43" s="56" t="s">
        <v>1980</v>
      </c>
      <c r="BC43" s="57" t="s">
        <v>1994</v>
      </c>
    </row>
    <row r="44" spans="1:55" ht="17.25" customHeight="1" x14ac:dyDescent="0.2">
      <c r="A44" s="877"/>
      <c r="B44" s="879"/>
      <c r="C44" s="882"/>
      <c r="D44" s="885"/>
      <c r="E44" s="889"/>
      <c r="F44" s="891"/>
      <c r="G44" s="894"/>
      <c r="H44" s="897"/>
      <c r="I44" s="902"/>
      <c r="J44" s="903"/>
      <c r="K44" s="944"/>
      <c r="L44" s="916"/>
      <c r="M44" s="175"/>
      <c r="N44" s="176"/>
      <c r="O44" s="177"/>
      <c r="P44" s="874"/>
      <c r="Q44" s="47"/>
      <c r="R44" s="923"/>
      <c r="S44" s="48"/>
      <c r="T44" s="926"/>
      <c r="U44" s="49"/>
      <c r="V44" s="926"/>
      <c r="W44" s="49"/>
      <c r="X44" s="926"/>
      <c r="Y44" s="49"/>
      <c r="Z44" s="926"/>
      <c r="AA44" s="49"/>
      <c r="AB44" s="926"/>
      <c r="AC44" s="49"/>
      <c r="AD44" s="926"/>
      <c r="AE44" s="49"/>
      <c r="AF44" s="907"/>
      <c r="AG44" s="50"/>
      <c r="AH44" s="907"/>
      <c r="AI44" s="49"/>
      <c r="AJ44" s="910"/>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877"/>
      <c r="B45" s="880"/>
      <c r="C45" s="883"/>
      <c r="D45" s="886"/>
      <c r="E45" s="889"/>
      <c r="F45" s="892"/>
      <c r="G45" s="895"/>
      <c r="H45" s="898"/>
      <c r="I45" s="902"/>
      <c r="J45" s="903"/>
      <c r="K45" s="945"/>
      <c r="L45" s="916"/>
      <c r="M45" s="178"/>
      <c r="N45" s="179"/>
      <c r="O45" s="180"/>
      <c r="P45" s="875"/>
      <c r="Q45" s="108"/>
      <c r="R45" s="923"/>
      <c r="S45" s="109"/>
      <c r="T45" s="926"/>
      <c r="U45" s="110"/>
      <c r="V45" s="926"/>
      <c r="W45" s="110"/>
      <c r="X45" s="926"/>
      <c r="Y45" s="110"/>
      <c r="Z45" s="926"/>
      <c r="AA45" s="110"/>
      <c r="AB45" s="926"/>
      <c r="AC45" s="110"/>
      <c r="AD45" s="926"/>
      <c r="AE45" s="110"/>
      <c r="AF45" s="907"/>
      <c r="AG45" s="111"/>
      <c r="AH45" s="907"/>
      <c r="AI45" s="110"/>
      <c r="AJ45" s="911"/>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x14ac:dyDescent="0.25">
      <c r="A46" s="878"/>
      <c r="B46" s="881"/>
      <c r="C46" s="884"/>
      <c r="D46" s="887"/>
      <c r="E46" s="890"/>
      <c r="F46" s="893"/>
      <c r="G46" s="896"/>
      <c r="H46" s="899"/>
      <c r="I46" s="904"/>
      <c r="J46" s="905"/>
      <c r="K46" s="946"/>
      <c r="L46" s="917"/>
      <c r="M46" s="181"/>
      <c r="N46" s="182"/>
      <c r="O46" s="183"/>
      <c r="P46" s="118"/>
      <c r="Q46" s="118"/>
      <c r="R46" s="924"/>
      <c r="S46" s="184"/>
      <c r="T46" s="927"/>
      <c r="U46" s="185"/>
      <c r="V46" s="927"/>
      <c r="W46" s="185"/>
      <c r="X46" s="927"/>
      <c r="Y46" s="185"/>
      <c r="Z46" s="927"/>
      <c r="AA46" s="185"/>
      <c r="AB46" s="927"/>
      <c r="AC46" s="185"/>
      <c r="AD46" s="927"/>
      <c r="AE46" s="185"/>
      <c r="AF46" s="908"/>
      <c r="AG46" s="186"/>
      <c r="AH46" s="90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6">
        <v>5</v>
      </c>
      <c r="B48" s="162" t="s">
        <v>1705</v>
      </c>
      <c r="C48" s="163" t="s">
        <v>1706</v>
      </c>
      <c r="D48" s="164" t="s">
        <v>21</v>
      </c>
      <c r="E48" s="164" t="s">
        <v>1893</v>
      </c>
      <c r="F48" s="163" t="s">
        <v>1707</v>
      </c>
      <c r="G48" s="165" t="s">
        <v>1679</v>
      </c>
      <c r="H48" s="165" t="s">
        <v>1680</v>
      </c>
      <c r="I48" s="166" t="s">
        <v>1909</v>
      </c>
      <c r="J48" s="167">
        <f>+$N$3</f>
        <v>2018</v>
      </c>
      <c r="K48" s="165" t="s">
        <v>1926</v>
      </c>
      <c r="L48" s="166" t="s">
        <v>1941</v>
      </c>
      <c r="M48" s="163" t="s">
        <v>1708</v>
      </c>
      <c r="N48" s="163" t="s">
        <v>1709</v>
      </c>
      <c r="O48" s="163" t="s">
        <v>1710</v>
      </c>
      <c r="P48" s="163" t="s">
        <v>1711</v>
      </c>
      <c r="Q48" s="163" t="s">
        <v>1942</v>
      </c>
      <c r="R48" s="168">
        <f t="shared" ref="R48" si="115">SUM(R49:R60)</f>
        <v>0</v>
      </c>
      <c r="S48" s="169">
        <f t="shared" ref="S48" si="116">SUM(S49:S60)</f>
        <v>0</v>
      </c>
      <c r="T48" s="170">
        <f t="shared" ref="T48" si="117">SUM(T49:T60)</f>
        <v>0</v>
      </c>
      <c r="U48" s="171">
        <f t="shared" ref="U48" si="118">SUM(U49:U60)</f>
        <v>0</v>
      </c>
      <c r="V48" s="170">
        <f t="shared" ref="V48" si="119">SUM(V49:V60)</f>
        <v>0</v>
      </c>
      <c r="W48" s="171">
        <f t="shared" ref="W48" si="120">SUM(W49:W60)</f>
        <v>0</v>
      </c>
      <c r="X48" s="170">
        <f t="shared" ref="X48" si="121">SUM(X49:X60)</f>
        <v>0</v>
      </c>
      <c r="Y48" s="171">
        <f t="shared" ref="Y48" si="122">SUM(Y49:Y60)</f>
        <v>0</v>
      </c>
      <c r="Z48" s="170">
        <f t="shared" ref="Z48" si="123">SUM(Z49:Z60)</f>
        <v>0</v>
      </c>
      <c r="AA48" s="171">
        <f t="shared" ref="AA48" si="124">SUM(AA49:AA60)</f>
        <v>0</v>
      </c>
      <c r="AB48" s="170">
        <f t="shared" ref="AB48" si="125">SUM(AB49:AB60)</f>
        <v>0</v>
      </c>
      <c r="AC48" s="171">
        <f t="shared" ref="AC48" si="126">SUM(AC49:AC60)</f>
        <v>0</v>
      </c>
      <c r="AD48" s="170">
        <f t="shared" ref="AD48" si="127">SUM(AD49:AD60)</f>
        <v>0</v>
      </c>
      <c r="AE48" s="171">
        <f t="shared" ref="AE48" si="128">SUM(AE49:AE60)</f>
        <v>0</v>
      </c>
      <c r="AF48" s="170">
        <f t="shared" ref="AF48" si="129">SUM(AF49:AF60)</f>
        <v>4894062</v>
      </c>
      <c r="AG48" s="172">
        <f t="shared" ref="AG48:AI48" si="130">SUM(AG49:AG60)</f>
        <v>4894062</v>
      </c>
      <c r="AH48" s="170">
        <f t="shared" si="130"/>
        <v>0</v>
      </c>
      <c r="AI48" s="171">
        <f t="shared" si="130"/>
        <v>0</v>
      </c>
      <c r="AJ48" s="173">
        <f t="shared" ref="AJ48" si="131">SUM(AJ49:AJ60)</f>
        <v>4894062</v>
      </c>
      <c r="AK48" s="174">
        <f t="shared" ref="AK48" si="132">SUM(AK49:AK60)</f>
        <v>4894062</v>
      </c>
      <c r="AL48" s="41">
        <f t="shared" ref="AL48" si="133">SUM(AL49:AL60)</f>
        <v>0</v>
      </c>
      <c r="AM48" s="42">
        <f t="shared" ref="AM48" si="134">SUM(AM49:AM60)</f>
        <v>0</v>
      </c>
      <c r="AN48" s="42">
        <f t="shared" ref="AN48" si="135">SUM(AN49:AN60)</f>
        <v>13937.5</v>
      </c>
      <c r="AO48" s="42">
        <f t="shared" ref="AO48" si="136">SUM(AO49:AO60)</f>
        <v>26718</v>
      </c>
      <c r="AP48" s="42">
        <f t="shared" ref="AP48" si="137">SUM(AP49:AP60)</f>
        <v>48756.5</v>
      </c>
      <c r="AQ48" s="42">
        <f t="shared" ref="AQ48" si="138">SUM(AQ49:AQ60)</f>
        <v>7489</v>
      </c>
      <c r="AR48" s="43">
        <f t="shared" ref="AR48" si="139">SUM(AR49:AR60)</f>
        <v>96901</v>
      </c>
      <c r="AS48" s="105">
        <f t="shared" ref="AS48" si="140">SUM(AS49:AS60)</f>
        <v>49854</v>
      </c>
      <c r="AT48" s="42">
        <f t="shared" ref="AT48" si="141">SUM(AT49:AT60)</f>
        <v>47040</v>
      </c>
      <c r="AU48" s="43">
        <f t="shared" ref="AU48" si="142">SUM(AU49:AU60)</f>
        <v>96865</v>
      </c>
      <c r="AV48" s="105">
        <f t="shared" ref="AV48" si="143">SUM(AV49:AV60)</f>
        <v>0</v>
      </c>
      <c r="AW48" s="42">
        <f t="shared" ref="AW48" si="144">SUM(AW49:AW60)</f>
        <v>0</v>
      </c>
      <c r="AX48" s="42">
        <f t="shared" ref="AX48" si="145">SUM(AX49:AX60)</f>
        <v>0</v>
      </c>
      <c r="AY48" s="42">
        <f t="shared" ref="AY48" si="146">SUM(AY49:AY60)</f>
        <v>0</v>
      </c>
      <c r="AZ48" s="106">
        <f t="shared" ref="AZ48" si="147">SUM(AZ49:AZ60)</f>
        <v>0</v>
      </c>
      <c r="BA48" s="44" t="s">
        <v>1685</v>
      </c>
      <c r="BB48" s="44" t="s">
        <v>1944</v>
      </c>
      <c r="BC48" s="45" t="s">
        <v>1687</v>
      </c>
    </row>
    <row r="49" spans="1:55" ht="48.75" customHeight="1" x14ac:dyDescent="0.2">
      <c r="A49" s="877"/>
      <c r="B49" s="879" t="str">
        <f>VLOOKUP($D$9,'PROYECTOS REGISTRADOS'!$A$2:$D$82,4,0)</f>
        <v>Desarrollo de estrategias en ciencia, tecnología e innvación Tocancipá, Cundinamarca, Centro Oriente</v>
      </c>
      <c r="C49" s="882" t="str">
        <f>VLOOKUP($D$9,'PROYECTOS REGISTRADOS'!$A$2:$D$82,3,0)</f>
        <v>2016-25817-0014</v>
      </c>
      <c r="D49" s="885" t="s">
        <v>923</v>
      </c>
      <c r="E49" s="888" t="str">
        <f>IF(D49=0,"0-0",(VLOOKUP(D49,'CONSOLIDADO PLAN DESARROLLO'!$EL$9:$ET$304,2,0)))</f>
        <v>Implementar programas de emprendimiento juvenil asociado a aplicaciones de ciencia y tecnología</v>
      </c>
      <c r="F49" s="891" t="str">
        <f>IF(D49=0,"0-0",(VLOOKUP(D49,'CONSOLIDADO PLAN DESARROLLO'!$EL$9:$ET$304,3,0)))</f>
        <v>N° de programas implementados</v>
      </c>
      <c r="G49" s="894">
        <f>IF(D49=0,"0-0",(VLOOKUP(D49,'CONSOLIDADO PLAN DESARROLLO'!$EL$9:$ET$304,4,0)))</f>
        <v>0</v>
      </c>
      <c r="H49" s="897">
        <f>IF(D49=0,"0-0",(VLOOKUP(D49,'CONSOLIDADO PLAN DESARROLLO'!$EL$9:$ET$304,5,0)))</f>
        <v>1</v>
      </c>
      <c r="I49" s="900">
        <f>IF(D49=0,"0-0",(VLOOKUP(D49,'CONSOLIDADO PLAN DESARROLLO'!$EL$9:$ET$304,$R$3,0)))</f>
        <v>0.3</v>
      </c>
      <c r="J49" s="901"/>
      <c r="K49" s="944">
        <v>0.3</v>
      </c>
      <c r="L49" s="915">
        <v>0.3</v>
      </c>
      <c r="M49" s="819" t="s">
        <v>1935</v>
      </c>
      <c r="N49" s="818" t="s">
        <v>1931</v>
      </c>
      <c r="O49" s="818">
        <v>1</v>
      </c>
      <c r="P49" s="874">
        <v>0.3</v>
      </c>
      <c r="Q49" s="47">
        <v>0.3</v>
      </c>
      <c r="R49" s="922">
        <f>VLOOKUP($D49,'[5]Tablero Logro Metas 2018'!AK7:AS302,3,0)</f>
        <v>0</v>
      </c>
      <c r="S49" s="48"/>
      <c r="T49" s="925">
        <f>VLOOKUP($D49,'[5]Tablero Logro Metas 2018'!AK7:AS302,4,0)</f>
        <v>0</v>
      </c>
      <c r="U49" s="49"/>
      <c r="V49" s="925">
        <f>VLOOKUP($D49,'[5]Tablero Logro Metas 2018'!AK7:AS302,5,0)</f>
        <v>0</v>
      </c>
      <c r="W49" s="49"/>
      <c r="X49" s="925">
        <f>VLOOKUP($D49,'[5]Tablero Logro Metas 2018'!AK7:AS302,6,0)</f>
        <v>0</v>
      </c>
      <c r="Y49" s="49"/>
      <c r="Z49" s="925">
        <f>VLOOKUP($D49,'[5]Tablero Logro Metas 2018'!AK7:AS302,7,0)</f>
        <v>0</v>
      </c>
      <c r="AA49" s="49">
        <v>0</v>
      </c>
      <c r="AB49" s="925">
        <f>VLOOKUP($D49,'[5]Tablero Logro Metas 2018'!AK7:AS302,8,0)</f>
        <v>0</v>
      </c>
      <c r="AC49" s="49"/>
      <c r="AD49" s="925">
        <f>VLOOKUP($D49,'[5]Tablero Logro Metas 2018'!AK7:AS302,9,0)</f>
        <v>0</v>
      </c>
      <c r="AE49" s="49"/>
      <c r="AF49" s="906">
        <f>4894062</f>
        <v>4894062</v>
      </c>
      <c r="AG49" s="50">
        <f>4894062</f>
        <v>4894062</v>
      </c>
      <c r="AH49" s="906"/>
      <c r="AI49" s="49"/>
      <c r="AJ49" s="909">
        <f>+R49+T49+V49+X49+Z49+AB49+AD49+AF49+AH49</f>
        <v>4894062</v>
      </c>
      <c r="AK49" s="104">
        <f t="shared" ref="AK49:AK59" si="148">AC49+AE49+AG49+S49+U49+W49+Y49+AA49+AI49</f>
        <v>4894062</v>
      </c>
      <c r="AL49" s="51"/>
      <c r="AM49" s="52"/>
      <c r="AN49" s="52"/>
      <c r="AO49" s="52">
        <v>150</v>
      </c>
      <c r="AP49" s="52">
        <v>30</v>
      </c>
      <c r="AQ49" s="52">
        <v>20</v>
      </c>
      <c r="AR49" s="53">
        <f t="shared" ref="AR49:AR59" si="149">SUM(AL49:AQ49)</f>
        <v>200</v>
      </c>
      <c r="AS49" s="54">
        <v>125</v>
      </c>
      <c r="AT49" s="52">
        <v>75</v>
      </c>
      <c r="AU49" s="53">
        <f t="shared" ref="AU49:AU53" si="150">SUM(AS49:AT49)</f>
        <v>200</v>
      </c>
      <c r="AV49" s="54"/>
      <c r="AW49" s="52"/>
      <c r="AX49" s="52"/>
      <c r="AY49" s="52"/>
      <c r="AZ49" s="55"/>
      <c r="BA49" s="56" t="s">
        <v>1981</v>
      </c>
      <c r="BB49" s="56" t="s">
        <v>1956</v>
      </c>
      <c r="BC49" s="57" t="s">
        <v>1994</v>
      </c>
    </row>
    <row r="50" spans="1:55" ht="17.25" customHeight="1" x14ac:dyDescent="0.2">
      <c r="A50" s="877"/>
      <c r="B50" s="879"/>
      <c r="C50" s="882"/>
      <c r="D50" s="885"/>
      <c r="E50" s="889"/>
      <c r="F50" s="891"/>
      <c r="G50" s="894"/>
      <c r="H50" s="897"/>
      <c r="I50" s="902"/>
      <c r="J50" s="903"/>
      <c r="K50" s="944"/>
      <c r="L50" s="916"/>
      <c r="M50" s="175"/>
      <c r="N50" s="176"/>
      <c r="O50" s="177"/>
      <c r="P50" s="874"/>
      <c r="Q50" s="47"/>
      <c r="R50" s="923"/>
      <c r="S50" s="48"/>
      <c r="T50" s="926"/>
      <c r="U50" s="49"/>
      <c r="V50" s="926"/>
      <c r="W50" s="49"/>
      <c r="X50" s="926"/>
      <c r="Y50" s="49"/>
      <c r="Z50" s="926"/>
      <c r="AA50" s="49"/>
      <c r="AB50" s="926"/>
      <c r="AC50" s="49"/>
      <c r="AD50" s="926"/>
      <c r="AE50" s="49"/>
      <c r="AF50" s="907"/>
      <c r="AG50" s="50"/>
      <c r="AH50" s="907"/>
      <c r="AI50" s="49"/>
      <c r="AJ50" s="910"/>
      <c r="AK50" s="104">
        <f t="shared" si="148"/>
        <v>0</v>
      </c>
      <c r="AL50" s="51"/>
      <c r="AM50" s="52"/>
      <c r="AN50" s="52"/>
      <c r="AO50" s="52"/>
      <c r="AP50" s="52"/>
      <c r="AQ50" s="52"/>
      <c r="AR50" s="53">
        <f t="shared" si="149"/>
        <v>0</v>
      </c>
      <c r="AS50" s="54"/>
      <c r="AT50" s="52"/>
      <c r="AU50" s="53">
        <f t="shared" si="150"/>
        <v>0</v>
      </c>
      <c r="AV50" s="54"/>
      <c r="AW50" s="52"/>
      <c r="AX50" s="52"/>
      <c r="AY50" s="52"/>
      <c r="AZ50" s="55"/>
      <c r="BA50" s="56" t="s">
        <v>1982</v>
      </c>
      <c r="BB50" s="56" t="s">
        <v>1956</v>
      </c>
      <c r="BC50" s="57" t="s">
        <v>1994</v>
      </c>
    </row>
    <row r="51" spans="1:55" ht="17.25" customHeight="1" x14ac:dyDescent="0.2">
      <c r="A51" s="877"/>
      <c r="B51" s="879"/>
      <c r="C51" s="882"/>
      <c r="D51" s="885"/>
      <c r="E51" s="889"/>
      <c r="F51" s="891"/>
      <c r="G51" s="894"/>
      <c r="H51" s="897"/>
      <c r="I51" s="902"/>
      <c r="J51" s="903"/>
      <c r="K51" s="944"/>
      <c r="L51" s="916"/>
      <c r="M51" s="175"/>
      <c r="N51" s="176"/>
      <c r="O51" s="177"/>
      <c r="P51" s="874"/>
      <c r="Q51" s="47"/>
      <c r="R51" s="923"/>
      <c r="S51" s="48"/>
      <c r="T51" s="926"/>
      <c r="U51" s="49"/>
      <c r="V51" s="926"/>
      <c r="W51" s="49"/>
      <c r="X51" s="926"/>
      <c r="Y51" s="49"/>
      <c r="Z51" s="926"/>
      <c r="AA51" s="49"/>
      <c r="AB51" s="926"/>
      <c r="AC51" s="49"/>
      <c r="AD51" s="926"/>
      <c r="AE51" s="49"/>
      <c r="AF51" s="907"/>
      <c r="AG51" s="50"/>
      <c r="AH51" s="907"/>
      <c r="AI51" s="49"/>
      <c r="AJ51" s="910"/>
      <c r="AK51" s="104">
        <f t="shared" si="148"/>
        <v>0</v>
      </c>
      <c r="AL51" s="51"/>
      <c r="AM51" s="52"/>
      <c r="AN51" s="52">
        <v>25</v>
      </c>
      <c r="AO51" s="52">
        <v>75</v>
      </c>
      <c r="AP51" s="52"/>
      <c r="AQ51" s="52"/>
      <c r="AR51" s="53">
        <f t="shared" si="149"/>
        <v>100</v>
      </c>
      <c r="AS51" s="54">
        <v>45</v>
      </c>
      <c r="AT51" s="52">
        <v>55</v>
      </c>
      <c r="AU51" s="53">
        <f t="shared" si="150"/>
        <v>100</v>
      </c>
      <c r="AV51" s="54"/>
      <c r="AW51" s="52"/>
      <c r="AX51" s="52"/>
      <c r="AY51" s="52"/>
      <c r="AZ51" s="55"/>
      <c r="BA51" s="56" t="s">
        <v>1983</v>
      </c>
      <c r="BB51" s="56" t="s">
        <v>1985</v>
      </c>
      <c r="BC51" s="57" t="s">
        <v>1994</v>
      </c>
    </row>
    <row r="52" spans="1:55" ht="17.25" customHeight="1" x14ac:dyDescent="0.2">
      <c r="A52" s="877"/>
      <c r="B52" s="879"/>
      <c r="C52" s="882"/>
      <c r="D52" s="885"/>
      <c r="E52" s="889"/>
      <c r="F52" s="891"/>
      <c r="G52" s="894"/>
      <c r="H52" s="897"/>
      <c r="I52" s="902"/>
      <c r="J52" s="903"/>
      <c r="K52" s="944"/>
      <c r="L52" s="916"/>
      <c r="M52" s="175"/>
      <c r="N52" s="176"/>
      <c r="O52" s="177"/>
      <c r="P52" s="874"/>
      <c r="Q52" s="47"/>
      <c r="R52" s="923"/>
      <c r="S52" s="48"/>
      <c r="T52" s="926"/>
      <c r="U52" s="49"/>
      <c r="V52" s="926"/>
      <c r="W52" s="49"/>
      <c r="X52" s="926"/>
      <c r="Y52" s="49"/>
      <c r="Z52" s="926"/>
      <c r="AA52" s="49"/>
      <c r="AB52" s="926"/>
      <c r="AC52" s="49"/>
      <c r="AD52" s="926"/>
      <c r="AE52" s="49"/>
      <c r="AF52" s="907"/>
      <c r="AG52" s="50"/>
      <c r="AH52" s="907"/>
      <c r="AI52" s="49"/>
      <c r="AJ52" s="910"/>
      <c r="AK52" s="104">
        <f t="shared" si="148"/>
        <v>0</v>
      </c>
      <c r="AL52" s="51"/>
      <c r="AM52" s="52"/>
      <c r="AN52" s="52">
        <v>1987.5</v>
      </c>
      <c r="AO52" s="52">
        <v>3784</v>
      </c>
      <c r="AP52" s="52">
        <v>6957.5</v>
      </c>
      <c r="AQ52" s="52">
        <v>1067</v>
      </c>
      <c r="AR52" s="53">
        <f t="shared" si="149"/>
        <v>13796</v>
      </c>
      <c r="AS52" s="54">
        <v>7095</v>
      </c>
      <c r="AT52" s="52">
        <v>6700</v>
      </c>
      <c r="AU52" s="53">
        <f t="shared" si="150"/>
        <v>13795</v>
      </c>
      <c r="AV52" s="54"/>
      <c r="AW52" s="52"/>
      <c r="AX52" s="52"/>
      <c r="AY52" s="52"/>
      <c r="AZ52" s="55"/>
      <c r="BA52" s="56" t="s">
        <v>1984</v>
      </c>
      <c r="BB52" s="56" t="s">
        <v>1956</v>
      </c>
      <c r="BC52" s="57" t="s">
        <v>1994</v>
      </c>
    </row>
    <row r="53" spans="1:55" ht="17.25" customHeight="1" x14ac:dyDescent="0.2">
      <c r="A53" s="877"/>
      <c r="B53" s="879"/>
      <c r="C53" s="882"/>
      <c r="D53" s="885"/>
      <c r="E53" s="889"/>
      <c r="F53" s="891"/>
      <c r="G53" s="894"/>
      <c r="H53" s="897"/>
      <c r="I53" s="902"/>
      <c r="J53" s="903"/>
      <c r="K53" s="944"/>
      <c r="L53" s="916"/>
      <c r="M53" s="175"/>
      <c r="N53" s="176"/>
      <c r="O53" s="177"/>
      <c r="P53" s="874"/>
      <c r="Q53" s="47"/>
      <c r="R53" s="923"/>
      <c r="S53" s="48"/>
      <c r="T53" s="926"/>
      <c r="U53" s="49"/>
      <c r="V53" s="926"/>
      <c r="W53" s="49"/>
      <c r="X53" s="926"/>
      <c r="Y53" s="49"/>
      <c r="Z53" s="926"/>
      <c r="AA53" s="49"/>
      <c r="AB53" s="926"/>
      <c r="AC53" s="49"/>
      <c r="AD53" s="926"/>
      <c r="AE53" s="49"/>
      <c r="AF53" s="907"/>
      <c r="AG53" s="50"/>
      <c r="AH53" s="907"/>
      <c r="AI53" s="49"/>
      <c r="AJ53" s="910"/>
      <c r="AK53" s="104">
        <f t="shared" si="148"/>
        <v>0</v>
      </c>
      <c r="AL53" s="51"/>
      <c r="AM53" s="52"/>
      <c r="AN53" s="52">
        <v>1987.5</v>
      </c>
      <c r="AO53" s="52">
        <v>3784</v>
      </c>
      <c r="AP53" s="52">
        <v>6957.5</v>
      </c>
      <c r="AQ53" s="52">
        <v>1067</v>
      </c>
      <c r="AR53" s="53">
        <f t="shared" si="149"/>
        <v>13796</v>
      </c>
      <c r="AS53" s="54">
        <v>7095</v>
      </c>
      <c r="AT53" s="52">
        <v>6700</v>
      </c>
      <c r="AU53" s="53">
        <f t="shared" si="150"/>
        <v>13795</v>
      </c>
      <c r="AV53" s="54"/>
      <c r="AW53" s="52"/>
      <c r="AX53" s="52"/>
      <c r="AY53" s="52"/>
      <c r="AZ53" s="55"/>
      <c r="BA53" s="56" t="s">
        <v>1986</v>
      </c>
      <c r="BB53" s="56" t="s">
        <v>1988</v>
      </c>
      <c r="BC53" s="57" t="s">
        <v>1994</v>
      </c>
    </row>
    <row r="54" spans="1:55" ht="17.25" customHeight="1" x14ac:dyDescent="0.2">
      <c r="A54" s="877"/>
      <c r="B54" s="880"/>
      <c r="C54" s="883"/>
      <c r="D54" s="886"/>
      <c r="E54" s="889"/>
      <c r="F54" s="892"/>
      <c r="G54" s="895"/>
      <c r="H54" s="898"/>
      <c r="I54" s="902"/>
      <c r="J54" s="903"/>
      <c r="K54" s="945"/>
      <c r="L54" s="916"/>
      <c r="M54" s="178"/>
      <c r="N54" s="179"/>
      <c r="O54" s="180"/>
      <c r="P54" s="875"/>
      <c r="Q54" s="108"/>
      <c r="R54" s="923"/>
      <c r="S54" s="109"/>
      <c r="T54" s="926"/>
      <c r="U54" s="110"/>
      <c r="V54" s="926"/>
      <c r="W54" s="110"/>
      <c r="X54" s="926"/>
      <c r="Y54" s="110"/>
      <c r="Z54" s="926"/>
      <c r="AA54" s="110"/>
      <c r="AB54" s="926"/>
      <c r="AC54" s="110"/>
      <c r="AD54" s="926"/>
      <c r="AE54" s="110"/>
      <c r="AF54" s="907"/>
      <c r="AG54" s="111"/>
      <c r="AH54" s="907"/>
      <c r="AI54" s="110"/>
      <c r="AJ54" s="910"/>
      <c r="AK54" s="104"/>
      <c r="AL54" s="112"/>
      <c r="AM54" s="113"/>
      <c r="AN54" s="113"/>
      <c r="AO54" s="113">
        <v>5</v>
      </c>
      <c r="AP54" s="113">
        <v>24</v>
      </c>
      <c r="AQ54" s="113"/>
      <c r="AR54" s="53">
        <f t="shared" si="149"/>
        <v>29</v>
      </c>
      <c r="AS54" s="114">
        <v>19</v>
      </c>
      <c r="AT54" s="113">
        <v>10</v>
      </c>
      <c r="AU54" s="53"/>
      <c r="AV54" s="114"/>
      <c r="AW54" s="113"/>
      <c r="AX54" s="113"/>
      <c r="AY54" s="113"/>
      <c r="AZ54" s="115"/>
      <c r="BA54" s="116" t="s">
        <v>1987</v>
      </c>
      <c r="BB54" s="116" t="s">
        <v>1956</v>
      </c>
      <c r="BC54" s="57" t="s">
        <v>1994</v>
      </c>
    </row>
    <row r="55" spans="1:55" ht="17.25" customHeight="1" x14ac:dyDescent="0.2">
      <c r="A55" s="877"/>
      <c r="B55" s="880"/>
      <c r="C55" s="883"/>
      <c r="D55" s="886"/>
      <c r="E55" s="889"/>
      <c r="F55" s="892"/>
      <c r="G55" s="895"/>
      <c r="H55" s="898"/>
      <c r="I55" s="902"/>
      <c r="J55" s="903"/>
      <c r="K55" s="945"/>
      <c r="L55" s="916"/>
      <c r="M55" s="178"/>
      <c r="N55" s="179"/>
      <c r="O55" s="180"/>
      <c r="P55" s="875"/>
      <c r="Q55" s="108"/>
      <c r="R55" s="923"/>
      <c r="S55" s="109"/>
      <c r="T55" s="926"/>
      <c r="U55" s="110"/>
      <c r="V55" s="926"/>
      <c r="W55" s="110"/>
      <c r="X55" s="926"/>
      <c r="Y55" s="110"/>
      <c r="Z55" s="926"/>
      <c r="AA55" s="110"/>
      <c r="AB55" s="926"/>
      <c r="AC55" s="110"/>
      <c r="AD55" s="926"/>
      <c r="AE55" s="110"/>
      <c r="AF55" s="907"/>
      <c r="AG55" s="111"/>
      <c r="AH55" s="907"/>
      <c r="AI55" s="110"/>
      <c r="AJ55" s="910"/>
      <c r="AK55" s="104"/>
      <c r="AL55" s="112"/>
      <c r="AM55" s="113"/>
      <c r="AN55" s="113">
        <v>1987.5</v>
      </c>
      <c r="AO55" s="113">
        <v>3784</v>
      </c>
      <c r="AP55" s="113">
        <v>6957.5</v>
      </c>
      <c r="AQ55" s="113">
        <v>1067</v>
      </c>
      <c r="AR55" s="53">
        <f t="shared" si="149"/>
        <v>13796</v>
      </c>
      <c r="AS55" s="114">
        <v>7095</v>
      </c>
      <c r="AT55" s="113">
        <v>6700</v>
      </c>
      <c r="AU55" s="53">
        <v>13795</v>
      </c>
      <c r="AV55" s="114"/>
      <c r="AW55" s="113"/>
      <c r="AX55" s="113"/>
      <c r="AY55" s="113"/>
      <c r="AZ55" s="115"/>
      <c r="BA55" s="116" t="s">
        <v>1989</v>
      </c>
      <c r="BB55" s="116" t="s">
        <v>1956</v>
      </c>
      <c r="BC55" s="57" t="s">
        <v>1994</v>
      </c>
    </row>
    <row r="56" spans="1:55" ht="17.25" customHeight="1" x14ac:dyDescent="0.2">
      <c r="A56" s="877"/>
      <c r="B56" s="880"/>
      <c r="C56" s="883"/>
      <c r="D56" s="886"/>
      <c r="E56" s="889"/>
      <c r="F56" s="892"/>
      <c r="G56" s="895"/>
      <c r="H56" s="898"/>
      <c r="I56" s="902"/>
      <c r="J56" s="903"/>
      <c r="K56" s="945"/>
      <c r="L56" s="916"/>
      <c r="M56" s="178"/>
      <c r="N56" s="179"/>
      <c r="O56" s="180"/>
      <c r="P56" s="875"/>
      <c r="Q56" s="108"/>
      <c r="R56" s="923"/>
      <c r="S56" s="109"/>
      <c r="T56" s="926"/>
      <c r="U56" s="110"/>
      <c r="V56" s="926"/>
      <c r="W56" s="110"/>
      <c r="X56" s="926"/>
      <c r="Y56" s="110"/>
      <c r="Z56" s="926"/>
      <c r="AA56" s="110"/>
      <c r="AB56" s="926"/>
      <c r="AC56" s="110"/>
      <c r="AD56" s="926"/>
      <c r="AE56" s="110"/>
      <c r="AF56" s="907"/>
      <c r="AG56" s="111"/>
      <c r="AH56" s="907"/>
      <c r="AI56" s="110"/>
      <c r="AJ56" s="910"/>
      <c r="AK56" s="104"/>
      <c r="AL56" s="112"/>
      <c r="AM56" s="113"/>
      <c r="AN56" s="113">
        <v>1987.5</v>
      </c>
      <c r="AO56" s="113">
        <v>3784</v>
      </c>
      <c r="AP56" s="113">
        <v>6957.5</v>
      </c>
      <c r="AQ56" s="113">
        <v>1067</v>
      </c>
      <c r="AR56" s="53">
        <f t="shared" si="149"/>
        <v>13796</v>
      </c>
      <c r="AS56" s="114">
        <v>7095</v>
      </c>
      <c r="AT56" s="113">
        <v>6700</v>
      </c>
      <c r="AU56" s="53">
        <v>13795</v>
      </c>
      <c r="AV56" s="114"/>
      <c r="AW56" s="113"/>
      <c r="AX56" s="113"/>
      <c r="AY56" s="113"/>
      <c r="AZ56" s="115"/>
      <c r="BA56" s="116" t="s">
        <v>1990</v>
      </c>
      <c r="BB56" s="116" t="s">
        <v>1956</v>
      </c>
      <c r="BC56" s="57" t="s">
        <v>1994</v>
      </c>
    </row>
    <row r="57" spans="1:55" ht="17.25" customHeight="1" x14ac:dyDescent="0.2">
      <c r="A57" s="877"/>
      <c r="B57" s="880"/>
      <c r="C57" s="883"/>
      <c r="D57" s="886"/>
      <c r="E57" s="889"/>
      <c r="F57" s="892"/>
      <c r="G57" s="895"/>
      <c r="H57" s="898"/>
      <c r="I57" s="902"/>
      <c r="J57" s="903"/>
      <c r="K57" s="945"/>
      <c r="L57" s="916"/>
      <c r="M57" s="178"/>
      <c r="N57" s="179"/>
      <c r="O57" s="180"/>
      <c r="P57" s="875"/>
      <c r="Q57" s="108"/>
      <c r="R57" s="923"/>
      <c r="S57" s="109"/>
      <c r="T57" s="926"/>
      <c r="U57" s="110"/>
      <c r="V57" s="926"/>
      <c r="W57" s="110"/>
      <c r="X57" s="926"/>
      <c r="Y57" s="110"/>
      <c r="Z57" s="926"/>
      <c r="AA57" s="110"/>
      <c r="AB57" s="926"/>
      <c r="AC57" s="110"/>
      <c r="AD57" s="926"/>
      <c r="AE57" s="110"/>
      <c r="AF57" s="907"/>
      <c r="AG57" s="111"/>
      <c r="AH57" s="907"/>
      <c r="AI57" s="110"/>
      <c r="AJ57" s="910"/>
      <c r="AK57" s="104"/>
      <c r="AL57" s="112"/>
      <c r="AM57" s="113"/>
      <c r="AN57" s="113">
        <v>1987.5</v>
      </c>
      <c r="AO57" s="113">
        <v>3784</v>
      </c>
      <c r="AP57" s="113">
        <v>6957.5</v>
      </c>
      <c r="AQ57" s="113">
        <v>1067</v>
      </c>
      <c r="AR57" s="53">
        <f t="shared" si="149"/>
        <v>13796</v>
      </c>
      <c r="AS57" s="114">
        <v>7095</v>
      </c>
      <c r="AT57" s="113">
        <v>6700</v>
      </c>
      <c r="AU57" s="53">
        <v>13795</v>
      </c>
      <c r="AV57" s="114"/>
      <c r="AW57" s="113"/>
      <c r="AX57" s="113"/>
      <c r="AY57" s="113"/>
      <c r="AZ57" s="115"/>
      <c r="BA57" s="116" t="s">
        <v>1991</v>
      </c>
      <c r="BB57" s="116" t="s">
        <v>1956</v>
      </c>
      <c r="BC57" s="57" t="s">
        <v>1994</v>
      </c>
    </row>
    <row r="58" spans="1:55" ht="17.25" customHeight="1" x14ac:dyDescent="0.2">
      <c r="A58" s="877"/>
      <c r="B58" s="880"/>
      <c r="C58" s="883"/>
      <c r="D58" s="886"/>
      <c r="E58" s="889"/>
      <c r="F58" s="892"/>
      <c r="G58" s="895"/>
      <c r="H58" s="898"/>
      <c r="I58" s="902"/>
      <c r="J58" s="903"/>
      <c r="K58" s="945"/>
      <c r="L58" s="916"/>
      <c r="M58" s="178"/>
      <c r="N58" s="179"/>
      <c r="O58" s="180"/>
      <c r="P58" s="875"/>
      <c r="Q58" s="108"/>
      <c r="R58" s="923"/>
      <c r="S58" s="109"/>
      <c r="T58" s="926"/>
      <c r="U58" s="110"/>
      <c r="V58" s="926"/>
      <c r="W58" s="110"/>
      <c r="X58" s="926"/>
      <c r="Y58" s="110"/>
      <c r="Z58" s="926"/>
      <c r="AA58" s="110"/>
      <c r="AB58" s="926"/>
      <c r="AC58" s="110"/>
      <c r="AD58" s="926"/>
      <c r="AE58" s="110"/>
      <c r="AF58" s="907"/>
      <c r="AG58" s="111"/>
      <c r="AH58" s="907"/>
      <c r="AI58" s="110"/>
      <c r="AJ58" s="910"/>
      <c r="AK58" s="104"/>
      <c r="AL58" s="112"/>
      <c r="AM58" s="113"/>
      <c r="AN58" s="113">
        <v>1987.5</v>
      </c>
      <c r="AO58" s="113">
        <v>3784</v>
      </c>
      <c r="AP58" s="113">
        <v>6957.5</v>
      </c>
      <c r="AQ58" s="113">
        <v>1067</v>
      </c>
      <c r="AR58" s="53">
        <f t="shared" si="149"/>
        <v>13796</v>
      </c>
      <c r="AS58" s="114">
        <v>7095</v>
      </c>
      <c r="AT58" s="113">
        <v>6700</v>
      </c>
      <c r="AU58" s="53">
        <v>13795</v>
      </c>
      <c r="AV58" s="114"/>
      <c r="AW58" s="113"/>
      <c r="AX58" s="113"/>
      <c r="AY58" s="113"/>
      <c r="AZ58" s="115"/>
      <c r="BA58" s="116" t="s">
        <v>1992</v>
      </c>
      <c r="BB58" s="116" t="s">
        <v>1956</v>
      </c>
      <c r="BC58" s="57" t="s">
        <v>1994</v>
      </c>
    </row>
    <row r="59" spans="1:55" ht="17.25" customHeight="1" x14ac:dyDescent="0.2">
      <c r="A59" s="877"/>
      <c r="B59" s="880"/>
      <c r="C59" s="883"/>
      <c r="D59" s="886"/>
      <c r="E59" s="889"/>
      <c r="F59" s="892"/>
      <c r="G59" s="895"/>
      <c r="H59" s="898"/>
      <c r="I59" s="902"/>
      <c r="J59" s="903"/>
      <c r="K59" s="945"/>
      <c r="L59" s="916"/>
      <c r="M59" s="178"/>
      <c r="N59" s="179"/>
      <c r="O59" s="180"/>
      <c r="P59" s="875"/>
      <c r="Q59" s="108"/>
      <c r="R59" s="923"/>
      <c r="S59" s="109"/>
      <c r="T59" s="926"/>
      <c r="U59" s="110"/>
      <c r="V59" s="926"/>
      <c r="W59" s="110"/>
      <c r="X59" s="926"/>
      <c r="Y59" s="110"/>
      <c r="Z59" s="926"/>
      <c r="AA59" s="110"/>
      <c r="AB59" s="926"/>
      <c r="AC59" s="110"/>
      <c r="AD59" s="926"/>
      <c r="AE59" s="110"/>
      <c r="AF59" s="907"/>
      <c r="AG59" s="111"/>
      <c r="AH59" s="907"/>
      <c r="AI59" s="110"/>
      <c r="AJ59" s="911"/>
      <c r="AK59" s="104">
        <f t="shared" si="148"/>
        <v>0</v>
      </c>
      <c r="AL59" s="112"/>
      <c r="AM59" s="113"/>
      <c r="AN59" s="113">
        <v>1987.5</v>
      </c>
      <c r="AO59" s="113">
        <v>3784</v>
      </c>
      <c r="AP59" s="113">
        <v>6957.5</v>
      </c>
      <c r="AQ59" s="113">
        <v>1067</v>
      </c>
      <c r="AR59" s="53">
        <f t="shared" si="149"/>
        <v>13796</v>
      </c>
      <c r="AS59" s="114">
        <v>7095</v>
      </c>
      <c r="AT59" s="113">
        <v>6700</v>
      </c>
      <c r="AU59" s="53">
        <f>SUM(AS59:AT59)</f>
        <v>13795</v>
      </c>
      <c r="AV59" s="114"/>
      <c r="AW59" s="113"/>
      <c r="AX59" s="113"/>
      <c r="AY59" s="113"/>
      <c r="AZ59" s="115"/>
      <c r="BA59" s="116" t="s">
        <v>1993</v>
      </c>
      <c r="BB59" s="116" t="s">
        <v>1956</v>
      </c>
      <c r="BC59" s="57" t="s">
        <v>1994</v>
      </c>
    </row>
    <row r="60" spans="1:55" ht="9.9499999999999993" customHeight="1" thickBot="1" x14ac:dyDescent="0.25">
      <c r="A60" s="878"/>
      <c r="B60" s="881"/>
      <c r="C60" s="884"/>
      <c r="D60" s="887"/>
      <c r="E60" s="890"/>
      <c r="F60" s="893"/>
      <c r="G60" s="896"/>
      <c r="H60" s="899"/>
      <c r="I60" s="904"/>
      <c r="J60" s="905"/>
      <c r="K60" s="946"/>
      <c r="L60" s="917"/>
      <c r="M60" s="181"/>
      <c r="N60" s="182"/>
      <c r="O60" s="183"/>
      <c r="P60" s="118"/>
      <c r="Q60" s="118"/>
      <c r="R60" s="924"/>
      <c r="S60" s="184"/>
      <c r="T60" s="927"/>
      <c r="U60" s="185"/>
      <c r="V60" s="927"/>
      <c r="W60" s="185"/>
      <c r="X60" s="927"/>
      <c r="Y60" s="185"/>
      <c r="Z60" s="927"/>
      <c r="AA60" s="185"/>
      <c r="AB60" s="927"/>
      <c r="AC60" s="185"/>
      <c r="AD60" s="927"/>
      <c r="AE60" s="185"/>
      <c r="AF60" s="908"/>
      <c r="AG60" s="186"/>
      <c r="AH60" s="908"/>
      <c r="AI60" s="185"/>
      <c r="AJ60" s="119"/>
      <c r="AK60" s="120"/>
      <c r="AL60" s="187"/>
      <c r="AM60" s="188"/>
      <c r="AN60" s="188"/>
      <c r="AO60" s="188"/>
      <c r="AP60" s="188"/>
      <c r="AQ60" s="188"/>
      <c r="AR60" s="121"/>
      <c r="AS60" s="189"/>
      <c r="AT60" s="188"/>
      <c r="AU60" s="121"/>
      <c r="AV60" s="189"/>
      <c r="AW60" s="188"/>
      <c r="AX60" s="188"/>
      <c r="AY60" s="188"/>
      <c r="AZ60" s="190"/>
      <c r="BA60" s="191"/>
      <c r="BB60" s="191"/>
      <c r="BC60" s="192"/>
    </row>
    <row r="61" spans="1:55" ht="6" customHeight="1" x14ac:dyDescent="0.2">
      <c r="A61" s="157"/>
      <c r="B61" s="193"/>
      <c r="C61" s="193"/>
      <c r="D61" s="193"/>
      <c r="E61" s="193"/>
      <c r="F61" s="193"/>
      <c r="G61" s="193"/>
      <c r="H61" s="193"/>
      <c r="I61" s="921"/>
      <c r="J61" s="921"/>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4"/>
      <c r="AL61" s="194"/>
      <c r="AM61" s="194"/>
      <c r="AN61" s="194"/>
      <c r="AO61" s="194"/>
      <c r="AP61" s="194"/>
      <c r="AQ61" s="195"/>
      <c r="AR61" s="194"/>
      <c r="AS61" s="194"/>
      <c r="AT61" s="194"/>
      <c r="AU61" s="194"/>
      <c r="AV61" s="194"/>
      <c r="AW61" s="194"/>
      <c r="AX61" s="194"/>
      <c r="AY61" s="194"/>
      <c r="AZ61" s="194"/>
      <c r="BA61" s="194"/>
      <c r="BB61" s="194"/>
      <c r="BC61" s="157"/>
    </row>
    <row r="62" spans="1:55" ht="72" hidden="1" customHeight="1" x14ac:dyDescent="0.2">
      <c r="A62" s="876">
        <v>6</v>
      </c>
      <c r="B62" s="162" t="s">
        <v>1705</v>
      </c>
      <c r="C62" s="163" t="s">
        <v>1706</v>
      </c>
      <c r="D62" s="164" t="s">
        <v>21</v>
      </c>
      <c r="E62" s="164" t="s">
        <v>1893</v>
      </c>
      <c r="F62" s="163" t="s">
        <v>1707</v>
      </c>
      <c r="G62" s="165" t="s">
        <v>1679</v>
      </c>
      <c r="H62" s="165" t="s">
        <v>1680</v>
      </c>
      <c r="I62" s="166" t="s">
        <v>1909</v>
      </c>
      <c r="J62" s="167">
        <f>+$N$3</f>
        <v>2018</v>
      </c>
      <c r="K62" s="165" t="s">
        <v>1926</v>
      </c>
      <c r="L62" s="166" t="s">
        <v>1927</v>
      </c>
      <c r="M62" s="163" t="s">
        <v>1708</v>
      </c>
      <c r="N62" s="163" t="s">
        <v>1709</v>
      </c>
      <c r="O62" s="163" t="s">
        <v>1710</v>
      </c>
      <c r="P62" s="163" t="s">
        <v>1711</v>
      </c>
      <c r="Q62" s="163" t="s">
        <v>1712</v>
      </c>
      <c r="R62" s="168">
        <f t="shared" ref="R62" si="151">SUM(R63:R69)</f>
        <v>0</v>
      </c>
      <c r="S62" s="169">
        <f t="shared" ref="S62" si="152">SUM(S63:S69)</f>
        <v>0</v>
      </c>
      <c r="T62" s="170">
        <f t="shared" ref="T62" si="153">SUM(T63:T69)</f>
        <v>0</v>
      </c>
      <c r="U62" s="171">
        <f t="shared" ref="U62" si="154">SUM(U63:U69)</f>
        <v>0</v>
      </c>
      <c r="V62" s="170">
        <f t="shared" ref="V62" si="155">SUM(V63:V69)</f>
        <v>0</v>
      </c>
      <c r="W62" s="171">
        <f t="shared" ref="W62" si="156">SUM(W63:W69)</f>
        <v>0</v>
      </c>
      <c r="X62" s="170">
        <f t="shared" ref="X62" si="157">SUM(X63:X69)</f>
        <v>0</v>
      </c>
      <c r="Y62" s="171">
        <f t="shared" ref="Y62" si="158">SUM(Y63:Y69)</f>
        <v>0</v>
      </c>
      <c r="Z62" s="170">
        <f t="shared" ref="Z62" si="159">SUM(Z63:Z69)</f>
        <v>0</v>
      </c>
      <c r="AA62" s="171">
        <f t="shared" ref="AA62" si="160">SUM(AA63:AA69)</f>
        <v>0</v>
      </c>
      <c r="AB62" s="170">
        <f t="shared" ref="AB62" si="161">SUM(AB63:AB69)</f>
        <v>0</v>
      </c>
      <c r="AC62" s="171">
        <f t="shared" ref="AC62" si="162">SUM(AC63:AC69)</f>
        <v>0</v>
      </c>
      <c r="AD62" s="170">
        <f t="shared" ref="AD62" si="163">SUM(AD63:AD69)</f>
        <v>0</v>
      </c>
      <c r="AE62" s="171">
        <f t="shared" ref="AE62" si="164">SUM(AE63:AE69)</f>
        <v>0</v>
      </c>
      <c r="AF62" s="170">
        <f t="shared" ref="AF62" si="165">SUM(AF63:AF69)</f>
        <v>0</v>
      </c>
      <c r="AG62" s="172">
        <f t="shared" ref="AG62" si="166">SUM(AG63:AG69)</f>
        <v>0</v>
      </c>
      <c r="AH62" s="869"/>
      <c r="AI62" s="869"/>
      <c r="AJ62" s="173">
        <f t="shared" ref="AJ62" si="167">SUM(AJ63:AJ69)</f>
        <v>0</v>
      </c>
      <c r="AK62" s="174">
        <f t="shared" ref="AK62" si="168">SUM(AK63:AK69)</f>
        <v>0</v>
      </c>
      <c r="AL62" s="41">
        <f t="shared" ref="AL62" si="169">SUM(AL63:AL69)</f>
        <v>0</v>
      </c>
      <c r="AM62" s="42">
        <f t="shared" ref="AM62" si="170">SUM(AM63:AM69)</f>
        <v>0</v>
      </c>
      <c r="AN62" s="42">
        <f t="shared" ref="AN62" si="171">SUM(AN63:AN69)</f>
        <v>0</v>
      </c>
      <c r="AO62" s="42">
        <f t="shared" ref="AO62" si="172">SUM(AO63:AO69)</f>
        <v>0</v>
      </c>
      <c r="AP62" s="42">
        <f t="shared" ref="AP62" si="173">SUM(AP63:AP69)</f>
        <v>0</v>
      </c>
      <c r="AQ62" s="42">
        <f t="shared" ref="AQ62" si="174">SUM(AQ63:AQ69)</f>
        <v>0</v>
      </c>
      <c r="AR62" s="43">
        <f t="shared" ref="AR62" si="175">SUM(AR63:AR69)</f>
        <v>0</v>
      </c>
      <c r="AS62" s="105">
        <f t="shared" ref="AS62" si="176">SUM(AS63:AS69)</f>
        <v>0</v>
      </c>
      <c r="AT62" s="42">
        <f t="shared" ref="AT62" si="177">SUM(AT63:AT69)</f>
        <v>0</v>
      </c>
      <c r="AU62" s="43">
        <f t="shared" ref="AU62" si="178">SUM(AU63:AU69)</f>
        <v>0</v>
      </c>
      <c r="AV62" s="105">
        <f t="shared" ref="AV62" si="179">SUM(AV63:AV69)</f>
        <v>0</v>
      </c>
      <c r="AW62" s="42">
        <f t="shared" ref="AW62" si="180">SUM(AW63:AW69)</f>
        <v>0</v>
      </c>
      <c r="AX62" s="42">
        <f t="shared" ref="AX62" si="181">SUM(AX63:AX69)</f>
        <v>0</v>
      </c>
      <c r="AY62" s="42">
        <f t="shared" ref="AY62" si="182">SUM(AY63:AY69)</f>
        <v>0</v>
      </c>
      <c r="AZ62" s="106">
        <f t="shared" ref="AZ62" si="183">SUM(AZ63:AZ69)</f>
        <v>0</v>
      </c>
      <c r="BA62" s="44" t="s">
        <v>1685</v>
      </c>
      <c r="BB62" s="44" t="s">
        <v>1686</v>
      </c>
      <c r="BC62" s="45" t="s">
        <v>1687</v>
      </c>
    </row>
    <row r="63" spans="1:55" ht="17.25" hidden="1" customHeight="1" x14ac:dyDescent="0.2">
      <c r="A63" s="877"/>
      <c r="B63" s="879" t="str">
        <f>VLOOKUP($D$9,'PROYECTOS REGISTRADOS'!$A$2:$D$82,4,0)</f>
        <v>Desarrollo de estrategias en ciencia, tecnología e innvación Tocancipá, Cundinamarca, Centro Oriente</v>
      </c>
      <c r="C63" s="882" t="str">
        <f>VLOOKUP($D$9,'PROYECTOS REGISTRADOS'!$A$2:$D$82,3,0)</f>
        <v>2016-25817-0014</v>
      </c>
      <c r="D63" s="885"/>
      <c r="E63" s="888" t="str">
        <f>IF(D63=0,"0-0",(VLOOKUP(D63,'CONSOLIDADO PLAN DESARROLLO'!$EL$9:$ET$304,2,0)))</f>
        <v>0-0</v>
      </c>
      <c r="F63" s="891" t="str">
        <f>IF(D63=0,"0-0",(VLOOKUP(D63,'CONSOLIDADO PLAN DESARROLLO'!$EL$9:$ET$304,3,0)))</f>
        <v>0-0</v>
      </c>
      <c r="G63" s="894" t="str">
        <f>IF(D63=0,"0-0",(VLOOKUP(D63,'CONSOLIDADO PLAN DESARROLLO'!$EL$9:$ET$304,4,0)))</f>
        <v>0-0</v>
      </c>
      <c r="H63" s="897" t="str">
        <f>IF(D63=0,"0-0",(VLOOKUP(D63,'CONSOLIDADO PLAN DESARROLLO'!$EL$9:$ET$304,5,0)))</f>
        <v>0-0</v>
      </c>
      <c r="I63" s="900" t="str">
        <f>IF(D63=0,"0-0",(VLOOKUP(D63,'CONSOLIDADO PLAN DESARROLLO'!$EL$9:$ET$304,$R$3,0)))</f>
        <v>0-0</v>
      </c>
      <c r="J63" s="901"/>
      <c r="K63" s="912"/>
      <c r="L63" s="915"/>
      <c r="M63" s="175"/>
      <c r="N63" s="176"/>
      <c r="O63" s="177"/>
      <c r="P63" s="46"/>
      <c r="Q63" s="47"/>
      <c r="R63" s="918"/>
      <c r="S63" s="48"/>
      <c r="T63" s="906"/>
      <c r="U63" s="49"/>
      <c r="V63" s="906"/>
      <c r="W63" s="49"/>
      <c r="X63" s="906"/>
      <c r="Y63" s="49"/>
      <c r="Z63" s="906"/>
      <c r="AA63" s="49"/>
      <c r="AB63" s="906"/>
      <c r="AC63" s="49"/>
      <c r="AD63" s="906"/>
      <c r="AE63" s="49"/>
      <c r="AF63" s="906"/>
      <c r="AG63" s="50"/>
      <c r="AH63" s="870"/>
      <c r="AI63" s="870"/>
      <c r="AJ63" s="909">
        <f>+R63+T63+V63+X63+Z63+AB63+AD63+AF63</f>
        <v>0</v>
      </c>
      <c r="AK63" s="104">
        <f t="shared" ref="AK63:AK68" si="184">AC63+AE63+AG63+S63+U63+W63+Y63+AA63</f>
        <v>0</v>
      </c>
      <c r="AL63" s="51"/>
      <c r="AM63" s="52"/>
      <c r="AN63" s="52"/>
      <c r="AO63" s="52"/>
      <c r="AP63" s="52"/>
      <c r="AQ63" s="52"/>
      <c r="AR63" s="53">
        <f t="shared" ref="AR63:AR68" si="185">SUM(AL63:AQ63)</f>
        <v>0</v>
      </c>
      <c r="AS63" s="54"/>
      <c r="AT63" s="52"/>
      <c r="AU63" s="53">
        <f t="shared" ref="AU63:AU67" si="186">SUM(AS63:AT63)</f>
        <v>0</v>
      </c>
      <c r="AV63" s="54"/>
      <c r="AW63" s="52"/>
      <c r="AX63" s="52"/>
      <c r="AY63" s="52"/>
      <c r="AZ63" s="55"/>
      <c r="BA63" s="56"/>
      <c r="BB63" s="56"/>
      <c r="BC63" s="57"/>
    </row>
    <row r="64" spans="1:55" ht="17.25" hidden="1" customHeight="1" x14ac:dyDescent="0.2">
      <c r="A64" s="877"/>
      <c r="B64" s="879"/>
      <c r="C64" s="882"/>
      <c r="D64" s="885"/>
      <c r="E64" s="889"/>
      <c r="F64" s="891"/>
      <c r="G64" s="894"/>
      <c r="H64" s="897"/>
      <c r="I64" s="902"/>
      <c r="J64" s="903"/>
      <c r="K64" s="912"/>
      <c r="L64" s="916"/>
      <c r="M64" s="175"/>
      <c r="N64" s="176"/>
      <c r="O64" s="177"/>
      <c r="P64" s="46"/>
      <c r="Q64" s="47"/>
      <c r="R64" s="919"/>
      <c r="S64" s="48"/>
      <c r="T64" s="907"/>
      <c r="U64" s="49"/>
      <c r="V64" s="907"/>
      <c r="W64" s="49"/>
      <c r="X64" s="907"/>
      <c r="Y64" s="49"/>
      <c r="Z64" s="907"/>
      <c r="AA64" s="49"/>
      <c r="AB64" s="907"/>
      <c r="AC64" s="49"/>
      <c r="AD64" s="907"/>
      <c r="AE64" s="49"/>
      <c r="AF64" s="907"/>
      <c r="AG64" s="50"/>
      <c r="AH64" s="871"/>
      <c r="AI64" s="871"/>
      <c r="AJ64" s="910"/>
      <c r="AK64" s="104">
        <f t="shared" si="184"/>
        <v>0</v>
      </c>
      <c r="AL64" s="51"/>
      <c r="AM64" s="52"/>
      <c r="AN64" s="52"/>
      <c r="AO64" s="52"/>
      <c r="AP64" s="52"/>
      <c r="AQ64" s="52"/>
      <c r="AR64" s="53">
        <f t="shared" si="185"/>
        <v>0</v>
      </c>
      <c r="AS64" s="54"/>
      <c r="AT64" s="52"/>
      <c r="AU64" s="53">
        <f t="shared" si="186"/>
        <v>0</v>
      </c>
      <c r="AV64" s="54"/>
      <c r="AW64" s="52"/>
      <c r="AX64" s="52"/>
      <c r="AY64" s="52"/>
      <c r="AZ64" s="55"/>
      <c r="BA64" s="56"/>
      <c r="BB64" s="56"/>
      <c r="BC64" s="57"/>
    </row>
    <row r="65" spans="1:55" ht="17.25" hidden="1" customHeight="1" x14ac:dyDescent="0.2">
      <c r="A65" s="877"/>
      <c r="B65" s="879"/>
      <c r="C65" s="882"/>
      <c r="D65" s="885"/>
      <c r="E65" s="889"/>
      <c r="F65" s="891"/>
      <c r="G65" s="894"/>
      <c r="H65" s="897"/>
      <c r="I65" s="902"/>
      <c r="J65" s="903"/>
      <c r="K65" s="912"/>
      <c r="L65" s="916"/>
      <c r="M65" s="175"/>
      <c r="N65" s="176"/>
      <c r="O65" s="177"/>
      <c r="P65" s="46"/>
      <c r="Q65" s="47"/>
      <c r="R65" s="919"/>
      <c r="S65" s="48"/>
      <c r="T65" s="907"/>
      <c r="U65" s="49"/>
      <c r="V65" s="907"/>
      <c r="W65" s="49"/>
      <c r="X65" s="907"/>
      <c r="Y65" s="49"/>
      <c r="Z65" s="907"/>
      <c r="AA65" s="49"/>
      <c r="AB65" s="907"/>
      <c r="AC65" s="49"/>
      <c r="AD65" s="907"/>
      <c r="AE65" s="49"/>
      <c r="AF65" s="907"/>
      <c r="AG65" s="50"/>
      <c r="AH65" s="871"/>
      <c r="AI65" s="871"/>
      <c r="AJ65" s="910"/>
      <c r="AK65" s="104">
        <f t="shared" si="184"/>
        <v>0</v>
      </c>
      <c r="AL65" s="51"/>
      <c r="AM65" s="52"/>
      <c r="AN65" s="52"/>
      <c r="AO65" s="52"/>
      <c r="AP65" s="52"/>
      <c r="AQ65" s="52"/>
      <c r="AR65" s="53">
        <f t="shared" si="185"/>
        <v>0</v>
      </c>
      <c r="AS65" s="54"/>
      <c r="AT65" s="52"/>
      <c r="AU65" s="53">
        <f t="shared" si="186"/>
        <v>0</v>
      </c>
      <c r="AV65" s="54"/>
      <c r="AW65" s="52"/>
      <c r="AX65" s="52"/>
      <c r="AY65" s="52"/>
      <c r="AZ65" s="55"/>
      <c r="BA65" s="56"/>
      <c r="BB65" s="56"/>
      <c r="BC65" s="57"/>
    </row>
    <row r="66" spans="1:55" ht="17.25" hidden="1" customHeight="1" x14ac:dyDescent="0.2">
      <c r="A66" s="877"/>
      <c r="B66" s="879"/>
      <c r="C66" s="882"/>
      <c r="D66" s="885"/>
      <c r="E66" s="889"/>
      <c r="F66" s="891"/>
      <c r="G66" s="894"/>
      <c r="H66" s="897"/>
      <c r="I66" s="902"/>
      <c r="J66" s="903"/>
      <c r="K66" s="912"/>
      <c r="L66" s="916"/>
      <c r="M66" s="175"/>
      <c r="N66" s="176"/>
      <c r="O66" s="177"/>
      <c r="P66" s="46"/>
      <c r="Q66" s="47"/>
      <c r="R66" s="919"/>
      <c r="S66" s="48"/>
      <c r="T66" s="907"/>
      <c r="U66" s="49"/>
      <c r="V66" s="907"/>
      <c r="W66" s="49"/>
      <c r="X66" s="907"/>
      <c r="Y66" s="49"/>
      <c r="Z66" s="907"/>
      <c r="AA66" s="49"/>
      <c r="AB66" s="907"/>
      <c r="AC66" s="49"/>
      <c r="AD66" s="907"/>
      <c r="AE66" s="49"/>
      <c r="AF66" s="907"/>
      <c r="AG66" s="50"/>
      <c r="AH66" s="871"/>
      <c r="AI66" s="871"/>
      <c r="AJ66" s="910"/>
      <c r="AK66" s="104">
        <f t="shared" si="184"/>
        <v>0</v>
      </c>
      <c r="AL66" s="51"/>
      <c r="AM66" s="52"/>
      <c r="AN66" s="52"/>
      <c r="AO66" s="52"/>
      <c r="AP66" s="52"/>
      <c r="AQ66" s="52"/>
      <c r="AR66" s="53">
        <f t="shared" si="185"/>
        <v>0</v>
      </c>
      <c r="AS66" s="54"/>
      <c r="AT66" s="52"/>
      <c r="AU66" s="53">
        <f t="shared" si="186"/>
        <v>0</v>
      </c>
      <c r="AV66" s="54"/>
      <c r="AW66" s="52"/>
      <c r="AX66" s="52"/>
      <c r="AY66" s="52"/>
      <c r="AZ66" s="55"/>
      <c r="BA66" s="56"/>
      <c r="BB66" s="56"/>
      <c r="BC66" s="57"/>
    </row>
    <row r="67" spans="1:55" ht="17.25" hidden="1" customHeight="1" x14ac:dyDescent="0.2">
      <c r="A67" s="877"/>
      <c r="B67" s="879"/>
      <c r="C67" s="882"/>
      <c r="D67" s="885"/>
      <c r="E67" s="889"/>
      <c r="F67" s="891"/>
      <c r="G67" s="894"/>
      <c r="H67" s="897"/>
      <c r="I67" s="902"/>
      <c r="J67" s="903"/>
      <c r="K67" s="912"/>
      <c r="L67" s="916"/>
      <c r="M67" s="175"/>
      <c r="N67" s="176"/>
      <c r="O67" s="177"/>
      <c r="P67" s="46"/>
      <c r="Q67" s="47"/>
      <c r="R67" s="919"/>
      <c r="S67" s="48"/>
      <c r="T67" s="907"/>
      <c r="U67" s="49"/>
      <c r="V67" s="907"/>
      <c r="W67" s="49"/>
      <c r="X67" s="907"/>
      <c r="Y67" s="49"/>
      <c r="Z67" s="907"/>
      <c r="AA67" s="49"/>
      <c r="AB67" s="907"/>
      <c r="AC67" s="49"/>
      <c r="AD67" s="907"/>
      <c r="AE67" s="49"/>
      <c r="AF67" s="907"/>
      <c r="AG67" s="50"/>
      <c r="AH67" s="871"/>
      <c r="AI67" s="871"/>
      <c r="AJ67" s="910"/>
      <c r="AK67" s="104">
        <f t="shared" si="184"/>
        <v>0</v>
      </c>
      <c r="AL67" s="51"/>
      <c r="AM67" s="52"/>
      <c r="AN67" s="52"/>
      <c r="AO67" s="52"/>
      <c r="AP67" s="52"/>
      <c r="AQ67" s="52"/>
      <c r="AR67" s="53">
        <f t="shared" si="185"/>
        <v>0</v>
      </c>
      <c r="AS67" s="54"/>
      <c r="AT67" s="52"/>
      <c r="AU67" s="53">
        <f t="shared" si="186"/>
        <v>0</v>
      </c>
      <c r="AV67" s="54"/>
      <c r="AW67" s="52"/>
      <c r="AX67" s="52"/>
      <c r="AY67" s="52"/>
      <c r="AZ67" s="55"/>
      <c r="BA67" s="56"/>
      <c r="BB67" s="56"/>
      <c r="BC67" s="57"/>
    </row>
    <row r="68" spans="1:55" ht="17.25" hidden="1" customHeight="1" x14ac:dyDescent="0.2">
      <c r="A68" s="877"/>
      <c r="B68" s="880"/>
      <c r="C68" s="883"/>
      <c r="D68" s="886"/>
      <c r="E68" s="889"/>
      <c r="F68" s="892"/>
      <c r="G68" s="895"/>
      <c r="H68" s="898"/>
      <c r="I68" s="902"/>
      <c r="J68" s="903"/>
      <c r="K68" s="913"/>
      <c r="L68" s="916"/>
      <c r="M68" s="178"/>
      <c r="N68" s="179"/>
      <c r="O68" s="180"/>
      <c r="P68" s="107"/>
      <c r="Q68" s="108"/>
      <c r="R68" s="919"/>
      <c r="S68" s="109"/>
      <c r="T68" s="907"/>
      <c r="U68" s="110"/>
      <c r="V68" s="907"/>
      <c r="W68" s="110"/>
      <c r="X68" s="907"/>
      <c r="Y68" s="110"/>
      <c r="Z68" s="907"/>
      <c r="AA68" s="110"/>
      <c r="AB68" s="907"/>
      <c r="AC68" s="110"/>
      <c r="AD68" s="907"/>
      <c r="AE68" s="110"/>
      <c r="AF68" s="907"/>
      <c r="AG68" s="111"/>
      <c r="AH68" s="871"/>
      <c r="AI68" s="871"/>
      <c r="AJ68" s="911"/>
      <c r="AK68" s="104">
        <f t="shared" si="184"/>
        <v>0</v>
      </c>
      <c r="AL68" s="112"/>
      <c r="AM68" s="113"/>
      <c r="AN68" s="113"/>
      <c r="AO68" s="113"/>
      <c r="AP68" s="113"/>
      <c r="AQ68" s="113"/>
      <c r="AR68" s="53">
        <f t="shared" si="185"/>
        <v>0</v>
      </c>
      <c r="AS68" s="114"/>
      <c r="AT68" s="113"/>
      <c r="AU68" s="53">
        <f>SUM(AS68:AT68)</f>
        <v>0</v>
      </c>
      <c r="AV68" s="114"/>
      <c r="AW68" s="113"/>
      <c r="AX68" s="113"/>
      <c r="AY68" s="113"/>
      <c r="AZ68" s="115"/>
      <c r="BA68" s="116"/>
      <c r="BB68" s="116"/>
      <c r="BC68" s="117"/>
    </row>
    <row r="69" spans="1:55" ht="9.9499999999999993" hidden="1" customHeight="1" thickBot="1" x14ac:dyDescent="0.25">
      <c r="A69" s="878"/>
      <c r="B69" s="881"/>
      <c r="C69" s="884"/>
      <c r="D69" s="887"/>
      <c r="E69" s="890"/>
      <c r="F69" s="893"/>
      <c r="G69" s="896"/>
      <c r="H69" s="899"/>
      <c r="I69" s="904"/>
      <c r="J69" s="905"/>
      <c r="K69" s="914"/>
      <c r="L69" s="917"/>
      <c r="M69" s="181"/>
      <c r="N69" s="182"/>
      <c r="O69" s="183"/>
      <c r="P69" s="118"/>
      <c r="Q69" s="118"/>
      <c r="R69" s="920"/>
      <c r="S69" s="184"/>
      <c r="T69" s="908"/>
      <c r="U69" s="185"/>
      <c r="V69" s="908"/>
      <c r="W69" s="185"/>
      <c r="X69" s="908"/>
      <c r="Y69" s="185"/>
      <c r="Z69" s="908"/>
      <c r="AA69" s="185"/>
      <c r="AB69" s="908"/>
      <c r="AC69" s="185"/>
      <c r="AD69" s="908"/>
      <c r="AE69" s="185"/>
      <c r="AF69" s="908"/>
      <c r="AG69" s="186"/>
      <c r="AH69" s="872"/>
      <c r="AI69" s="872"/>
      <c r="AJ69" s="119"/>
      <c r="AK69" s="120"/>
      <c r="AL69" s="187"/>
      <c r="AM69" s="188"/>
      <c r="AN69" s="188"/>
      <c r="AO69" s="188"/>
      <c r="AP69" s="188"/>
      <c r="AQ69" s="188"/>
      <c r="AR69" s="121"/>
      <c r="AS69" s="189"/>
      <c r="AT69" s="188"/>
      <c r="AU69" s="121"/>
      <c r="AV69" s="189"/>
      <c r="AW69" s="188"/>
      <c r="AX69" s="188"/>
      <c r="AY69" s="188"/>
      <c r="AZ69" s="190"/>
      <c r="BA69" s="191"/>
      <c r="BB69" s="191"/>
      <c r="BC69" s="192"/>
    </row>
    <row r="70" spans="1:55" ht="6" hidden="1" customHeight="1" x14ac:dyDescent="0.2">
      <c r="A70" s="157"/>
      <c r="B70" s="193"/>
      <c r="C70" s="193"/>
      <c r="D70" s="193"/>
      <c r="E70" s="193"/>
      <c r="F70" s="193"/>
      <c r="G70" s="193"/>
      <c r="H70" s="193"/>
      <c r="I70" s="921"/>
      <c r="J70" s="921"/>
      <c r="K70" s="193"/>
      <c r="L70" s="193"/>
      <c r="M70" s="193"/>
      <c r="N70" s="193"/>
      <c r="O70" s="193"/>
      <c r="P70" s="193"/>
      <c r="Q70" s="193"/>
      <c r="R70" s="193"/>
      <c r="S70" s="193"/>
      <c r="T70" s="193"/>
      <c r="U70" s="193"/>
      <c r="V70" s="193"/>
      <c r="W70" s="193"/>
      <c r="X70" s="193"/>
      <c r="Y70" s="193"/>
      <c r="Z70" s="193"/>
      <c r="AA70" s="193"/>
      <c r="AB70" s="193"/>
      <c r="AC70" s="193"/>
      <c r="AD70" s="193"/>
      <c r="AE70" s="193"/>
      <c r="AF70" s="193"/>
      <c r="AG70" s="193"/>
      <c r="AH70" s="193"/>
      <c r="AI70" s="193"/>
      <c r="AJ70" s="193"/>
      <c r="AK70" s="194"/>
      <c r="AL70" s="194"/>
      <c r="AM70" s="194"/>
      <c r="AN70" s="194"/>
      <c r="AO70" s="194"/>
      <c r="AP70" s="194"/>
      <c r="AQ70" s="195"/>
      <c r="AR70" s="194"/>
      <c r="AS70" s="194"/>
      <c r="AT70" s="194"/>
      <c r="AU70" s="194"/>
      <c r="AV70" s="194"/>
      <c r="AW70" s="194"/>
      <c r="AX70" s="194"/>
      <c r="AY70" s="194"/>
      <c r="AZ70" s="194"/>
      <c r="BA70" s="194"/>
      <c r="BB70" s="194"/>
      <c r="BC70" s="157"/>
    </row>
    <row r="71" spans="1:55" ht="72" hidden="1" customHeight="1" x14ac:dyDescent="0.2">
      <c r="A71" s="876">
        <v>7</v>
      </c>
      <c r="B71" s="162" t="s">
        <v>1705</v>
      </c>
      <c r="C71" s="163" t="s">
        <v>1706</v>
      </c>
      <c r="D71" s="164" t="s">
        <v>21</v>
      </c>
      <c r="E71" s="164" t="s">
        <v>1893</v>
      </c>
      <c r="F71" s="163" t="s">
        <v>1707</v>
      </c>
      <c r="G71" s="165" t="s">
        <v>1679</v>
      </c>
      <c r="H71" s="165" t="s">
        <v>1680</v>
      </c>
      <c r="I71" s="166" t="s">
        <v>1909</v>
      </c>
      <c r="J71" s="167">
        <f>+$N$3</f>
        <v>2018</v>
      </c>
      <c r="K71" s="165" t="s">
        <v>1926</v>
      </c>
      <c r="L71" s="166" t="s">
        <v>1927</v>
      </c>
      <c r="M71" s="163" t="s">
        <v>1708</v>
      </c>
      <c r="N71" s="163" t="s">
        <v>1709</v>
      </c>
      <c r="O71" s="163" t="s">
        <v>1710</v>
      </c>
      <c r="P71" s="163" t="s">
        <v>1711</v>
      </c>
      <c r="Q71" s="163" t="s">
        <v>1712</v>
      </c>
      <c r="R71" s="168">
        <f t="shared" ref="R71" si="187">SUM(R72:R78)</f>
        <v>0</v>
      </c>
      <c r="S71" s="169">
        <f t="shared" ref="S71" si="188">SUM(S72:S78)</f>
        <v>0</v>
      </c>
      <c r="T71" s="170">
        <f t="shared" ref="T71" si="189">SUM(T72:T78)</f>
        <v>0</v>
      </c>
      <c r="U71" s="171">
        <f t="shared" ref="U71" si="190">SUM(U72:U78)</f>
        <v>0</v>
      </c>
      <c r="V71" s="170">
        <f t="shared" ref="V71" si="191">SUM(V72:V78)</f>
        <v>0</v>
      </c>
      <c r="W71" s="171">
        <f t="shared" ref="W71" si="192">SUM(W72:W78)</f>
        <v>0</v>
      </c>
      <c r="X71" s="170">
        <f t="shared" ref="X71" si="193">SUM(X72:X78)</f>
        <v>0</v>
      </c>
      <c r="Y71" s="171">
        <f t="shared" ref="Y71" si="194">SUM(Y72:Y78)</f>
        <v>0</v>
      </c>
      <c r="Z71" s="170">
        <f t="shared" ref="Z71" si="195">SUM(Z72:Z78)</f>
        <v>0</v>
      </c>
      <c r="AA71" s="171">
        <f t="shared" ref="AA71" si="196">SUM(AA72:AA78)</f>
        <v>0</v>
      </c>
      <c r="AB71" s="170">
        <f t="shared" ref="AB71" si="197">SUM(AB72:AB78)</f>
        <v>0</v>
      </c>
      <c r="AC71" s="171">
        <f t="shared" ref="AC71" si="198">SUM(AC72:AC78)</f>
        <v>0</v>
      </c>
      <c r="AD71" s="170">
        <f t="shared" ref="AD71" si="199">SUM(AD72:AD78)</f>
        <v>0</v>
      </c>
      <c r="AE71" s="171">
        <f t="shared" ref="AE71" si="200">SUM(AE72:AE78)</f>
        <v>0</v>
      </c>
      <c r="AF71" s="170">
        <f t="shared" ref="AF71" si="201">SUM(AF72:AF78)</f>
        <v>0</v>
      </c>
      <c r="AG71" s="172">
        <f t="shared" ref="AG71" si="202">SUM(AG72:AG78)</f>
        <v>0</v>
      </c>
      <c r="AH71" s="869"/>
      <c r="AI71" s="869"/>
      <c r="AJ71" s="173">
        <f t="shared" ref="AJ71" si="203">SUM(AJ72:AJ78)</f>
        <v>0</v>
      </c>
      <c r="AK71" s="174">
        <f t="shared" ref="AK71" si="204">SUM(AK72:AK78)</f>
        <v>0</v>
      </c>
      <c r="AL71" s="41">
        <f t="shared" ref="AL71" si="205">SUM(AL72:AL78)</f>
        <v>0</v>
      </c>
      <c r="AM71" s="42">
        <f t="shared" ref="AM71" si="206">SUM(AM72:AM78)</f>
        <v>0</v>
      </c>
      <c r="AN71" s="42">
        <f t="shared" ref="AN71" si="207">SUM(AN72:AN78)</f>
        <v>0</v>
      </c>
      <c r="AO71" s="42">
        <f t="shared" ref="AO71" si="208">SUM(AO72:AO78)</f>
        <v>0</v>
      </c>
      <c r="AP71" s="42">
        <f t="shared" ref="AP71" si="209">SUM(AP72:AP78)</f>
        <v>0</v>
      </c>
      <c r="AQ71" s="42">
        <f t="shared" ref="AQ71" si="210">SUM(AQ72:AQ78)</f>
        <v>0</v>
      </c>
      <c r="AR71" s="43">
        <f t="shared" ref="AR71" si="211">SUM(AR72:AR78)</f>
        <v>0</v>
      </c>
      <c r="AS71" s="105">
        <f t="shared" ref="AS71" si="212">SUM(AS72:AS78)</f>
        <v>0</v>
      </c>
      <c r="AT71" s="42">
        <f t="shared" ref="AT71" si="213">SUM(AT72:AT78)</f>
        <v>0</v>
      </c>
      <c r="AU71" s="43">
        <f t="shared" ref="AU71" si="214">SUM(AU72:AU78)</f>
        <v>0</v>
      </c>
      <c r="AV71" s="105">
        <f t="shared" ref="AV71" si="215">SUM(AV72:AV78)</f>
        <v>0</v>
      </c>
      <c r="AW71" s="42">
        <f t="shared" ref="AW71" si="216">SUM(AW72:AW78)</f>
        <v>0</v>
      </c>
      <c r="AX71" s="42">
        <f t="shared" ref="AX71" si="217">SUM(AX72:AX78)</f>
        <v>0</v>
      </c>
      <c r="AY71" s="42">
        <f t="shared" ref="AY71" si="218">SUM(AY72:AY78)</f>
        <v>0</v>
      </c>
      <c r="AZ71" s="106">
        <f t="shared" ref="AZ71" si="219">SUM(AZ72:AZ78)</f>
        <v>0</v>
      </c>
      <c r="BA71" s="44" t="s">
        <v>1685</v>
      </c>
      <c r="BB71" s="44" t="s">
        <v>1686</v>
      </c>
      <c r="BC71" s="45" t="s">
        <v>1687</v>
      </c>
    </row>
    <row r="72" spans="1:55" ht="17.25" hidden="1" customHeight="1" x14ac:dyDescent="0.2">
      <c r="A72" s="877"/>
      <c r="B72" s="879" t="str">
        <f>VLOOKUP($D$9,'PROYECTOS REGISTRADOS'!$A$2:$D$82,4,0)</f>
        <v>Desarrollo de estrategias en ciencia, tecnología e innvación Tocancipá, Cundinamarca, Centro Oriente</v>
      </c>
      <c r="C72" s="882" t="str">
        <f>VLOOKUP($D$9,'PROYECTOS REGISTRADOS'!$A$2:$D$82,3,0)</f>
        <v>2016-25817-0014</v>
      </c>
      <c r="D72" s="885"/>
      <c r="E72" s="888" t="str">
        <f>IF(D72=0,"0-0",(VLOOKUP(D72,'CONSOLIDADO PLAN DESARROLLO'!$EL$9:$ET$304,2,0)))</f>
        <v>0-0</v>
      </c>
      <c r="F72" s="891" t="str">
        <f>IF(D72=0,"0-0",(VLOOKUP(D72,'CONSOLIDADO PLAN DESARROLLO'!$EL$9:$ET$304,3,0)))</f>
        <v>0-0</v>
      </c>
      <c r="G72" s="894" t="str">
        <f>IF(D72=0,"0-0",(VLOOKUP(D72,'CONSOLIDADO PLAN DESARROLLO'!$EL$9:$ET$304,4,0)))</f>
        <v>0-0</v>
      </c>
      <c r="H72" s="897" t="str">
        <f>IF(D72=0,"0-0",(VLOOKUP(D72,'CONSOLIDADO PLAN DESARROLLO'!$EL$9:$ET$304,5,0)))</f>
        <v>0-0</v>
      </c>
      <c r="I72" s="900" t="str">
        <f>IF(D72=0,"0-0",(VLOOKUP(D72,'CONSOLIDADO PLAN DESARROLLO'!$EL$9:$ET$304,$R$3,0)))</f>
        <v>0-0</v>
      </c>
      <c r="J72" s="901"/>
      <c r="K72" s="912"/>
      <c r="L72" s="915"/>
      <c r="M72" s="175"/>
      <c r="N72" s="176"/>
      <c r="O72" s="177"/>
      <c r="P72" s="46"/>
      <c r="Q72" s="47"/>
      <c r="R72" s="918"/>
      <c r="S72" s="48"/>
      <c r="T72" s="906"/>
      <c r="U72" s="49"/>
      <c r="V72" s="906"/>
      <c r="W72" s="49"/>
      <c r="X72" s="906"/>
      <c r="Y72" s="49"/>
      <c r="Z72" s="906"/>
      <c r="AA72" s="49"/>
      <c r="AB72" s="906"/>
      <c r="AC72" s="49"/>
      <c r="AD72" s="906"/>
      <c r="AE72" s="49"/>
      <c r="AF72" s="906"/>
      <c r="AG72" s="50"/>
      <c r="AH72" s="870"/>
      <c r="AI72" s="870"/>
      <c r="AJ72" s="909">
        <f>+R72+T72+V72+X72+Z72+AB72+AD72+AF72</f>
        <v>0</v>
      </c>
      <c r="AK72" s="104">
        <f t="shared" ref="AK72:AK77" si="220">AC72+AE72+AG72+S72+U72+W72+Y72+AA72</f>
        <v>0</v>
      </c>
      <c r="AL72" s="51"/>
      <c r="AM72" s="52"/>
      <c r="AN72" s="52"/>
      <c r="AO72" s="52"/>
      <c r="AP72" s="52"/>
      <c r="AQ72" s="52"/>
      <c r="AR72" s="53">
        <f t="shared" ref="AR72:AR77" si="221">SUM(AL72:AQ72)</f>
        <v>0</v>
      </c>
      <c r="AS72" s="54"/>
      <c r="AT72" s="52"/>
      <c r="AU72" s="53">
        <f t="shared" ref="AU72:AU76" si="222">SUM(AS72:AT72)</f>
        <v>0</v>
      </c>
      <c r="AV72" s="54"/>
      <c r="AW72" s="52"/>
      <c r="AX72" s="52"/>
      <c r="AY72" s="52"/>
      <c r="AZ72" s="55"/>
      <c r="BA72" s="56"/>
      <c r="BB72" s="56"/>
      <c r="BC72" s="57"/>
    </row>
    <row r="73" spans="1:55" ht="17.25" hidden="1" customHeight="1" x14ac:dyDescent="0.2">
      <c r="A73" s="877"/>
      <c r="B73" s="879"/>
      <c r="C73" s="882"/>
      <c r="D73" s="885"/>
      <c r="E73" s="889"/>
      <c r="F73" s="891"/>
      <c r="G73" s="894"/>
      <c r="H73" s="897"/>
      <c r="I73" s="902"/>
      <c r="J73" s="903"/>
      <c r="K73" s="912"/>
      <c r="L73" s="916"/>
      <c r="M73" s="175"/>
      <c r="N73" s="176"/>
      <c r="O73" s="177"/>
      <c r="P73" s="46"/>
      <c r="Q73" s="47"/>
      <c r="R73" s="919"/>
      <c r="S73" s="48"/>
      <c r="T73" s="907"/>
      <c r="U73" s="49"/>
      <c r="V73" s="907"/>
      <c r="W73" s="49"/>
      <c r="X73" s="907"/>
      <c r="Y73" s="49"/>
      <c r="Z73" s="907"/>
      <c r="AA73" s="49"/>
      <c r="AB73" s="907"/>
      <c r="AC73" s="49"/>
      <c r="AD73" s="907"/>
      <c r="AE73" s="49"/>
      <c r="AF73" s="907"/>
      <c r="AG73" s="50"/>
      <c r="AH73" s="871"/>
      <c r="AI73" s="871"/>
      <c r="AJ73" s="910"/>
      <c r="AK73" s="104">
        <f t="shared" si="220"/>
        <v>0</v>
      </c>
      <c r="AL73" s="51"/>
      <c r="AM73" s="52"/>
      <c r="AN73" s="52"/>
      <c r="AO73" s="52"/>
      <c r="AP73" s="52"/>
      <c r="AQ73" s="52"/>
      <c r="AR73" s="53">
        <f t="shared" si="221"/>
        <v>0</v>
      </c>
      <c r="AS73" s="54"/>
      <c r="AT73" s="52"/>
      <c r="AU73" s="53">
        <f t="shared" si="222"/>
        <v>0</v>
      </c>
      <c r="AV73" s="54"/>
      <c r="AW73" s="52"/>
      <c r="AX73" s="52"/>
      <c r="AY73" s="52"/>
      <c r="AZ73" s="55"/>
      <c r="BA73" s="56"/>
      <c r="BB73" s="56"/>
      <c r="BC73" s="57"/>
    </row>
    <row r="74" spans="1:55" ht="17.25" hidden="1" customHeight="1" x14ac:dyDescent="0.2">
      <c r="A74" s="877"/>
      <c r="B74" s="879"/>
      <c r="C74" s="882"/>
      <c r="D74" s="885"/>
      <c r="E74" s="889"/>
      <c r="F74" s="891"/>
      <c r="G74" s="894"/>
      <c r="H74" s="897"/>
      <c r="I74" s="902"/>
      <c r="J74" s="903"/>
      <c r="K74" s="912"/>
      <c r="L74" s="916"/>
      <c r="M74" s="175"/>
      <c r="N74" s="176"/>
      <c r="O74" s="177"/>
      <c r="P74" s="46"/>
      <c r="Q74" s="47"/>
      <c r="R74" s="919"/>
      <c r="S74" s="48"/>
      <c r="T74" s="907"/>
      <c r="U74" s="49"/>
      <c r="V74" s="907"/>
      <c r="W74" s="49"/>
      <c r="X74" s="907"/>
      <c r="Y74" s="49"/>
      <c r="Z74" s="907"/>
      <c r="AA74" s="49"/>
      <c r="AB74" s="907"/>
      <c r="AC74" s="49"/>
      <c r="AD74" s="907"/>
      <c r="AE74" s="49"/>
      <c r="AF74" s="907"/>
      <c r="AG74" s="50"/>
      <c r="AH74" s="871"/>
      <c r="AI74" s="871"/>
      <c r="AJ74" s="910"/>
      <c r="AK74" s="104">
        <f t="shared" si="220"/>
        <v>0</v>
      </c>
      <c r="AL74" s="51"/>
      <c r="AM74" s="52"/>
      <c r="AN74" s="52"/>
      <c r="AO74" s="52"/>
      <c r="AP74" s="52"/>
      <c r="AQ74" s="52"/>
      <c r="AR74" s="53">
        <f t="shared" si="221"/>
        <v>0</v>
      </c>
      <c r="AS74" s="54"/>
      <c r="AT74" s="52"/>
      <c r="AU74" s="53">
        <f t="shared" si="222"/>
        <v>0</v>
      </c>
      <c r="AV74" s="54"/>
      <c r="AW74" s="52"/>
      <c r="AX74" s="52"/>
      <c r="AY74" s="52"/>
      <c r="AZ74" s="55"/>
      <c r="BA74" s="56"/>
      <c r="BB74" s="56"/>
      <c r="BC74" s="57"/>
    </row>
    <row r="75" spans="1:55" ht="17.25" hidden="1" customHeight="1" x14ac:dyDescent="0.2">
      <c r="A75" s="877"/>
      <c r="B75" s="879"/>
      <c r="C75" s="882"/>
      <c r="D75" s="885"/>
      <c r="E75" s="889"/>
      <c r="F75" s="891"/>
      <c r="G75" s="894"/>
      <c r="H75" s="897"/>
      <c r="I75" s="902"/>
      <c r="J75" s="903"/>
      <c r="K75" s="912"/>
      <c r="L75" s="916"/>
      <c r="M75" s="175"/>
      <c r="N75" s="176"/>
      <c r="O75" s="177"/>
      <c r="P75" s="46"/>
      <c r="Q75" s="47"/>
      <c r="R75" s="919"/>
      <c r="S75" s="48"/>
      <c r="T75" s="907"/>
      <c r="U75" s="49"/>
      <c r="V75" s="907"/>
      <c r="W75" s="49"/>
      <c r="X75" s="907"/>
      <c r="Y75" s="49"/>
      <c r="Z75" s="907"/>
      <c r="AA75" s="49"/>
      <c r="AB75" s="907"/>
      <c r="AC75" s="49"/>
      <c r="AD75" s="907"/>
      <c r="AE75" s="49"/>
      <c r="AF75" s="907"/>
      <c r="AG75" s="50"/>
      <c r="AH75" s="871"/>
      <c r="AI75" s="871"/>
      <c r="AJ75" s="910"/>
      <c r="AK75" s="104">
        <f t="shared" si="220"/>
        <v>0</v>
      </c>
      <c r="AL75" s="51"/>
      <c r="AM75" s="52"/>
      <c r="AN75" s="52"/>
      <c r="AO75" s="52"/>
      <c r="AP75" s="52"/>
      <c r="AQ75" s="52"/>
      <c r="AR75" s="53">
        <f t="shared" si="221"/>
        <v>0</v>
      </c>
      <c r="AS75" s="54"/>
      <c r="AT75" s="52"/>
      <c r="AU75" s="53">
        <f t="shared" si="222"/>
        <v>0</v>
      </c>
      <c r="AV75" s="54"/>
      <c r="AW75" s="52"/>
      <c r="AX75" s="52"/>
      <c r="AY75" s="52"/>
      <c r="AZ75" s="55"/>
      <c r="BA75" s="56"/>
      <c r="BB75" s="56"/>
      <c r="BC75" s="57"/>
    </row>
    <row r="76" spans="1:55" ht="17.25" hidden="1" customHeight="1" x14ac:dyDescent="0.2">
      <c r="A76" s="877"/>
      <c r="B76" s="879"/>
      <c r="C76" s="882"/>
      <c r="D76" s="885"/>
      <c r="E76" s="889"/>
      <c r="F76" s="891"/>
      <c r="G76" s="894"/>
      <c r="H76" s="897"/>
      <c r="I76" s="902"/>
      <c r="J76" s="903"/>
      <c r="K76" s="912"/>
      <c r="L76" s="916"/>
      <c r="M76" s="175"/>
      <c r="N76" s="176"/>
      <c r="O76" s="177"/>
      <c r="P76" s="46"/>
      <c r="Q76" s="47"/>
      <c r="R76" s="919"/>
      <c r="S76" s="48"/>
      <c r="T76" s="907"/>
      <c r="U76" s="49"/>
      <c r="V76" s="907"/>
      <c r="W76" s="49"/>
      <c r="X76" s="907"/>
      <c r="Y76" s="49"/>
      <c r="Z76" s="907"/>
      <c r="AA76" s="49"/>
      <c r="AB76" s="907"/>
      <c r="AC76" s="49"/>
      <c r="AD76" s="907"/>
      <c r="AE76" s="49"/>
      <c r="AF76" s="907"/>
      <c r="AG76" s="50"/>
      <c r="AH76" s="871"/>
      <c r="AI76" s="871"/>
      <c r="AJ76" s="910"/>
      <c r="AK76" s="104">
        <f t="shared" si="220"/>
        <v>0</v>
      </c>
      <c r="AL76" s="51"/>
      <c r="AM76" s="52"/>
      <c r="AN76" s="52"/>
      <c r="AO76" s="52"/>
      <c r="AP76" s="52"/>
      <c r="AQ76" s="52"/>
      <c r="AR76" s="53">
        <f t="shared" si="221"/>
        <v>0</v>
      </c>
      <c r="AS76" s="54"/>
      <c r="AT76" s="52"/>
      <c r="AU76" s="53">
        <f t="shared" si="222"/>
        <v>0</v>
      </c>
      <c r="AV76" s="54"/>
      <c r="AW76" s="52"/>
      <c r="AX76" s="52"/>
      <c r="AY76" s="52"/>
      <c r="AZ76" s="55"/>
      <c r="BA76" s="56"/>
      <c r="BB76" s="56"/>
      <c r="BC76" s="57"/>
    </row>
    <row r="77" spans="1:55" ht="17.25" hidden="1" customHeight="1" x14ac:dyDescent="0.2">
      <c r="A77" s="877"/>
      <c r="B77" s="880"/>
      <c r="C77" s="883"/>
      <c r="D77" s="886"/>
      <c r="E77" s="889"/>
      <c r="F77" s="892"/>
      <c r="G77" s="895"/>
      <c r="H77" s="898"/>
      <c r="I77" s="902"/>
      <c r="J77" s="903"/>
      <c r="K77" s="913"/>
      <c r="L77" s="916"/>
      <c r="M77" s="178"/>
      <c r="N77" s="179"/>
      <c r="O77" s="180"/>
      <c r="P77" s="107"/>
      <c r="Q77" s="108"/>
      <c r="R77" s="919"/>
      <c r="S77" s="109"/>
      <c r="T77" s="907"/>
      <c r="U77" s="110"/>
      <c r="V77" s="907"/>
      <c r="W77" s="110"/>
      <c r="X77" s="907"/>
      <c r="Y77" s="110"/>
      <c r="Z77" s="907"/>
      <c r="AA77" s="110"/>
      <c r="AB77" s="907"/>
      <c r="AC77" s="110"/>
      <c r="AD77" s="907"/>
      <c r="AE77" s="110"/>
      <c r="AF77" s="907"/>
      <c r="AG77" s="111"/>
      <c r="AH77" s="871"/>
      <c r="AI77" s="871"/>
      <c r="AJ77" s="911"/>
      <c r="AK77" s="104">
        <f t="shared" si="220"/>
        <v>0</v>
      </c>
      <c r="AL77" s="112"/>
      <c r="AM77" s="113"/>
      <c r="AN77" s="113"/>
      <c r="AO77" s="113"/>
      <c r="AP77" s="113"/>
      <c r="AQ77" s="113"/>
      <c r="AR77" s="53">
        <f t="shared" si="221"/>
        <v>0</v>
      </c>
      <c r="AS77" s="114"/>
      <c r="AT77" s="113"/>
      <c r="AU77" s="53">
        <f>SUM(AS77:AT77)</f>
        <v>0</v>
      </c>
      <c r="AV77" s="114"/>
      <c r="AW77" s="113"/>
      <c r="AX77" s="113"/>
      <c r="AY77" s="113"/>
      <c r="AZ77" s="115"/>
      <c r="BA77" s="116"/>
      <c r="BB77" s="116"/>
      <c r="BC77" s="117"/>
    </row>
    <row r="78" spans="1:55" ht="9.9499999999999993" hidden="1" customHeight="1" thickBot="1" x14ac:dyDescent="0.25">
      <c r="A78" s="878"/>
      <c r="B78" s="881"/>
      <c r="C78" s="884"/>
      <c r="D78" s="887"/>
      <c r="E78" s="890"/>
      <c r="F78" s="893"/>
      <c r="G78" s="896"/>
      <c r="H78" s="899"/>
      <c r="I78" s="904"/>
      <c r="J78" s="905"/>
      <c r="K78" s="914"/>
      <c r="L78" s="917"/>
      <c r="M78" s="181"/>
      <c r="N78" s="182"/>
      <c r="O78" s="183"/>
      <c r="P78" s="118"/>
      <c r="Q78" s="118"/>
      <c r="R78" s="920"/>
      <c r="S78" s="184"/>
      <c r="T78" s="908"/>
      <c r="U78" s="185"/>
      <c r="V78" s="908"/>
      <c r="W78" s="185"/>
      <c r="X78" s="908"/>
      <c r="Y78" s="185"/>
      <c r="Z78" s="908"/>
      <c r="AA78" s="185"/>
      <c r="AB78" s="908"/>
      <c r="AC78" s="185"/>
      <c r="AD78" s="908"/>
      <c r="AE78" s="185"/>
      <c r="AF78" s="908"/>
      <c r="AG78" s="186"/>
      <c r="AH78" s="872"/>
      <c r="AI78" s="872"/>
      <c r="AJ78" s="119"/>
      <c r="AK78" s="120"/>
      <c r="AL78" s="187"/>
      <c r="AM78" s="188"/>
      <c r="AN78" s="188"/>
      <c r="AO78" s="188"/>
      <c r="AP78" s="188"/>
      <c r="AQ78" s="188"/>
      <c r="AR78" s="121"/>
      <c r="AS78" s="189"/>
      <c r="AT78" s="188"/>
      <c r="AU78" s="121"/>
      <c r="AV78" s="189"/>
      <c r="AW78" s="188"/>
      <c r="AX78" s="188"/>
      <c r="AY78" s="188"/>
      <c r="AZ78" s="190"/>
      <c r="BA78" s="191"/>
      <c r="BB78" s="191"/>
      <c r="BC78" s="192"/>
    </row>
    <row r="79" spans="1:55" ht="6" hidden="1" customHeight="1" x14ac:dyDescent="0.2">
      <c r="A79" s="157"/>
      <c r="B79" s="193"/>
      <c r="C79" s="193"/>
      <c r="D79" s="193"/>
      <c r="E79" s="193"/>
      <c r="F79" s="193"/>
      <c r="G79" s="193"/>
      <c r="H79" s="193"/>
      <c r="I79" s="921"/>
      <c r="J79" s="921"/>
      <c r="K79" s="193"/>
      <c r="L79" s="193"/>
      <c r="M79" s="193"/>
      <c r="N79" s="193"/>
      <c r="O79" s="193"/>
      <c r="P79" s="193"/>
      <c r="Q79" s="193"/>
      <c r="R79" s="193"/>
      <c r="S79" s="193"/>
      <c r="T79" s="193"/>
      <c r="U79" s="193"/>
      <c r="V79" s="193"/>
      <c r="W79" s="193"/>
      <c r="X79" s="193"/>
      <c r="Y79" s="193"/>
      <c r="Z79" s="193"/>
      <c r="AA79" s="193"/>
      <c r="AB79" s="193"/>
      <c r="AC79" s="193"/>
      <c r="AD79" s="193"/>
      <c r="AE79" s="193"/>
      <c r="AF79" s="193"/>
      <c r="AG79" s="193"/>
      <c r="AH79" s="193"/>
      <c r="AI79" s="193"/>
      <c r="AJ79" s="193"/>
      <c r="AK79" s="194"/>
      <c r="AL79" s="194"/>
      <c r="AM79" s="194"/>
      <c r="AN79" s="194"/>
      <c r="AO79" s="194"/>
      <c r="AP79" s="194"/>
      <c r="AQ79" s="195"/>
      <c r="AR79" s="194"/>
      <c r="AS79" s="194"/>
      <c r="AT79" s="194"/>
      <c r="AU79" s="194"/>
      <c r="AV79" s="194"/>
      <c r="AW79" s="194"/>
      <c r="AX79" s="194"/>
      <c r="AY79" s="194"/>
      <c r="AZ79" s="194"/>
      <c r="BA79" s="194"/>
      <c r="BB79" s="194"/>
      <c r="BC79" s="157"/>
    </row>
    <row r="80" spans="1:55" ht="72" hidden="1" customHeight="1" x14ac:dyDescent="0.2">
      <c r="A80" s="876">
        <v>8</v>
      </c>
      <c r="B80" s="162" t="s">
        <v>1705</v>
      </c>
      <c r="C80" s="163" t="s">
        <v>1706</v>
      </c>
      <c r="D80" s="164" t="s">
        <v>21</v>
      </c>
      <c r="E80" s="164" t="s">
        <v>1893</v>
      </c>
      <c r="F80" s="163" t="s">
        <v>1707</v>
      </c>
      <c r="G80" s="165" t="s">
        <v>1679</v>
      </c>
      <c r="H80" s="165" t="s">
        <v>1680</v>
      </c>
      <c r="I80" s="166" t="s">
        <v>1909</v>
      </c>
      <c r="J80" s="167">
        <f>+$N$3</f>
        <v>2018</v>
      </c>
      <c r="K80" s="165" t="s">
        <v>1926</v>
      </c>
      <c r="L80" s="166" t="s">
        <v>1927</v>
      </c>
      <c r="M80" s="163" t="s">
        <v>1708</v>
      </c>
      <c r="N80" s="163" t="s">
        <v>1709</v>
      </c>
      <c r="O80" s="163" t="s">
        <v>1710</v>
      </c>
      <c r="P80" s="163" t="s">
        <v>1711</v>
      </c>
      <c r="Q80" s="163" t="s">
        <v>1712</v>
      </c>
      <c r="R80" s="168">
        <f t="shared" ref="R80" si="223">SUM(R81:R87)</f>
        <v>0</v>
      </c>
      <c r="S80" s="169">
        <f t="shared" ref="S80" si="224">SUM(S81:S87)</f>
        <v>0</v>
      </c>
      <c r="T80" s="170">
        <f t="shared" ref="T80" si="225">SUM(T81:T87)</f>
        <v>0</v>
      </c>
      <c r="U80" s="171">
        <f t="shared" ref="U80" si="226">SUM(U81:U87)</f>
        <v>0</v>
      </c>
      <c r="V80" s="170">
        <f t="shared" ref="V80" si="227">SUM(V81:V87)</f>
        <v>0</v>
      </c>
      <c r="W80" s="171">
        <f t="shared" ref="W80" si="228">SUM(W81:W87)</f>
        <v>0</v>
      </c>
      <c r="X80" s="170">
        <f t="shared" ref="X80" si="229">SUM(X81:X87)</f>
        <v>0</v>
      </c>
      <c r="Y80" s="171">
        <f t="shared" ref="Y80" si="230">SUM(Y81:Y87)</f>
        <v>0</v>
      </c>
      <c r="Z80" s="170">
        <f t="shared" ref="Z80" si="231">SUM(Z81:Z87)</f>
        <v>0</v>
      </c>
      <c r="AA80" s="171">
        <f t="shared" ref="AA80" si="232">SUM(AA81:AA87)</f>
        <v>0</v>
      </c>
      <c r="AB80" s="170">
        <f t="shared" ref="AB80" si="233">SUM(AB81:AB87)</f>
        <v>0</v>
      </c>
      <c r="AC80" s="171">
        <f t="shared" ref="AC80" si="234">SUM(AC81:AC87)</f>
        <v>0</v>
      </c>
      <c r="AD80" s="170">
        <f t="shared" ref="AD80" si="235">SUM(AD81:AD87)</f>
        <v>0</v>
      </c>
      <c r="AE80" s="171">
        <f t="shared" ref="AE80" si="236">SUM(AE81:AE87)</f>
        <v>0</v>
      </c>
      <c r="AF80" s="170">
        <f t="shared" ref="AF80" si="237">SUM(AF81:AF87)</f>
        <v>0</v>
      </c>
      <c r="AG80" s="172">
        <f t="shared" ref="AG80" si="238">SUM(AG81:AG87)</f>
        <v>0</v>
      </c>
      <c r="AH80" s="869"/>
      <c r="AI80" s="869"/>
      <c r="AJ80" s="173">
        <f t="shared" ref="AJ80" si="239">SUM(AJ81:AJ87)</f>
        <v>0</v>
      </c>
      <c r="AK80" s="174">
        <f t="shared" ref="AK80" si="240">SUM(AK81:AK87)</f>
        <v>0</v>
      </c>
      <c r="AL80" s="41">
        <f t="shared" ref="AL80" si="241">SUM(AL81:AL87)</f>
        <v>0</v>
      </c>
      <c r="AM80" s="42">
        <f t="shared" ref="AM80" si="242">SUM(AM81:AM87)</f>
        <v>0</v>
      </c>
      <c r="AN80" s="42">
        <f t="shared" ref="AN80" si="243">SUM(AN81:AN87)</f>
        <v>0</v>
      </c>
      <c r="AO80" s="42">
        <f t="shared" ref="AO80" si="244">SUM(AO81:AO87)</f>
        <v>0</v>
      </c>
      <c r="AP80" s="42">
        <f t="shared" ref="AP80" si="245">SUM(AP81:AP87)</f>
        <v>0</v>
      </c>
      <c r="AQ80" s="42">
        <f t="shared" ref="AQ80" si="246">SUM(AQ81:AQ87)</f>
        <v>0</v>
      </c>
      <c r="AR80" s="43">
        <f t="shared" ref="AR80" si="247">SUM(AR81:AR87)</f>
        <v>0</v>
      </c>
      <c r="AS80" s="105">
        <f t="shared" ref="AS80" si="248">SUM(AS81:AS87)</f>
        <v>0</v>
      </c>
      <c r="AT80" s="42">
        <f t="shared" ref="AT80" si="249">SUM(AT81:AT87)</f>
        <v>0</v>
      </c>
      <c r="AU80" s="43">
        <f t="shared" ref="AU80" si="250">SUM(AU81:AU87)</f>
        <v>0</v>
      </c>
      <c r="AV80" s="105">
        <f t="shared" ref="AV80" si="251">SUM(AV81:AV87)</f>
        <v>0</v>
      </c>
      <c r="AW80" s="42">
        <f t="shared" ref="AW80" si="252">SUM(AW81:AW87)</f>
        <v>0</v>
      </c>
      <c r="AX80" s="42">
        <f t="shared" ref="AX80" si="253">SUM(AX81:AX87)</f>
        <v>0</v>
      </c>
      <c r="AY80" s="42">
        <f t="shared" ref="AY80" si="254">SUM(AY81:AY87)</f>
        <v>0</v>
      </c>
      <c r="AZ80" s="106">
        <f t="shared" ref="AZ80" si="255">SUM(AZ81:AZ87)</f>
        <v>0</v>
      </c>
      <c r="BA80" s="44" t="s">
        <v>1685</v>
      </c>
      <c r="BB80" s="44" t="s">
        <v>1686</v>
      </c>
      <c r="BC80" s="45" t="s">
        <v>1687</v>
      </c>
    </row>
    <row r="81" spans="1:55" ht="17.25" hidden="1" customHeight="1" x14ac:dyDescent="0.2">
      <c r="A81" s="877"/>
      <c r="B81" s="879" t="str">
        <f>VLOOKUP($D$9,'PROYECTOS REGISTRADOS'!$A$2:$D$82,4,0)</f>
        <v>Desarrollo de estrategias en ciencia, tecnología e innvación Tocancipá, Cundinamarca, Centro Oriente</v>
      </c>
      <c r="C81" s="882" t="str">
        <f>VLOOKUP($D$9,'PROYECTOS REGISTRADOS'!$A$2:$D$82,3,0)</f>
        <v>2016-25817-0014</v>
      </c>
      <c r="D81" s="885"/>
      <c r="E81" s="888" t="str">
        <f>IF(D81=0,"0-0",(VLOOKUP(D81,'CONSOLIDADO PLAN DESARROLLO'!$EL$9:$ET$304,2,0)))</f>
        <v>0-0</v>
      </c>
      <c r="F81" s="891" t="str">
        <f>IF(D81=0,"0-0",(VLOOKUP(D81,'CONSOLIDADO PLAN DESARROLLO'!$EL$9:$ET$304,3,0)))</f>
        <v>0-0</v>
      </c>
      <c r="G81" s="894" t="str">
        <f>IF(D81=0,"0-0",(VLOOKUP(D81,'CONSOLIDADO PLAN DESARROLLO'!$EL$9:$ET$304,4,0)))</f>
        <v>0-0</v>
      </c>
      <c r="H81" s="897" t="str">
        <f>IF(D81=0,"0-0",(VLOOKUP(D81,'CONSOLIDADO PLAN DESARROLLO'!$EL$9:$ET$304,5,0)))</f>
        <v>0-0</v>
      </c>
      <c r="I81" s="900" t="str">
        <f>IF(D81=0,"0-0",(VLOOKUP(D81,'CONSOLIDADO PLAN DESARROLLO'!$EL$9:$ET$304,$R$3,0)))</f>
        <v>0-0</v>
      </c>
      <c r="J81" s="901"/>
      <c r="K81" s="912"/>
      <c r="L81" s="915"/>
      <c r="M81" s="175"/>
      <c r="N81" s="176"/>
      <c r="O81" s="177"/>
      <c r="P81" s="46"/>
      <c r="Q81" s="47"/>
      <c r="R81" s="918"/>
      <c r="S81" s="48"/>
      <c r="T81" s="906"/>
      <c r="U81" s="49"/>
      <c r="V81" s="906"/>
      <c r="W81" s="49"/>
      <c r="X81" s="906"/>
      <c r="Y81" s="49"/>
      <c r="Z81" s="906"/>
      <c r="AA81" s="49"/>
      <c r="AB81" s="906"/>
      <c r="AC81" s="49"/>
      <c r="AD81" s="906"/>
      <c r="AE81" s="49"/>
      <c r="AF81" s="906"/>
      <c r="AG81" s="50"/>
      <c r="AH81" s="870"/>
      <c r="AI81" s="870"/>
      <c r="AJ81" s="909">
        <f>+R81+T81+V81+X81+Z81+AB81+AD81+AF81</f>
        <v>0</v>
      </c>
      <c r="AK81" s="104">
        <f t="shared" ref="AK81:AK86" si="256">AC81+AE81+AG81+S81+U81+W81+Y81+AA81</f>
        <v>0</v>
      </c>
      <c r="AL81" s="51"/>
      <c r="AM81" s="52"/>
      <c r="AN81" s="52"/>
      <c r="AO81" s="52"/>
      <c r="AP81" s="52"/>
      <c r="AQ81" s="52"/>
      <c r="AR81" s="53">
        <f t="shared" ref="AR81:AR86" si="257">SUM(AL81:AQ81)</f>
        <v>0</v>
      </c>
      <c r="AS81" s="54"/>
      <c r="AT81" s="52"/>
      <c r="AU81" s="53">
        <f t="shared" ref="AU81:AU85" si="258">SUM(AS81:AT81)</f>
        <v>0</v>
      </c>
      <c r="AV81" s="54"/>
      <c r="AW81" s="52"/>
      <c r="AX81" s="52"/>
      <c r="AY81" s="52"/>
      <c r="AZ81" s="55"/>
      <c r="BA81" s="56"/>
      <c r="BB81" s="56"/>
      <c r="BC81" s="57"/>
    </row>
    <row r="82" spans="1:55" ht="17.25" hidden="1" customHeight="1" x14ac:dyDescent="0.2">
      <c r="A82" s="877"/>
      <c r="B82" s="879"/>
      <c r="C82" s="882"/>
      <c r="D82" s="885"/>
      <c r="E82" s="889"/>
      <c r="F82" s="891"/>
      <c r="G82" s="894"/>
      <c r="H82" s="897"/>
      <c r="I82" s="902"/>
      <c r="J82" s="903"/>
      <c r="K82" s="912"/>
      <c r="L82" s="916"/>
      <c r="M82" s="175"/>
      <c r="N82" s="176"/>
      <c r="O82" s="177"/>
      <c r="P82" s="46"/>
      <c r="Q82" s="47"/>
      <c r="R82" s="919"/>
      <c r="S82" s="48"/>
      <c r="T82" s="907"/>
      <c r="U82" s="49"/>
      <c r="V82" s="907"/>
      <c r="W82" s="49"/>
      <c r="X82" s="907"/>
      <c r="Y82" s="49"/>
      <c r="Z82" s="907"/>
      <c r="AA82" s="49"/>
      <c r="AB82" s="907"/>
      <c r="AC82" s="49"/>
      <c r="AD82" s="907"/>
      <c r="AE82" s="49"/>
      <c r="AF82" s="907"/>
      <c r="AG82" s="50"/>
      <c r="AH82" s="871"/>
      <c r="AI82" s="871"/>
      <c r="AJ82" s="910"/>
      <c r="AK82" s="104">
        <f t="shared" si="256"/>
        <v>0</v>
      </c>
      <c r="AL82" s="51"/>
      <c r="AM82" s="52"/>
      <c r="AN82" s="52"/>
      <c r="AO82" s="52"/>
      <c r="AP82" s="52"/>
      <c r="AQ82" s="52"/>
      <c r="AR82" s="53">
        <f t="shared" si="257"/>
        <v>0</v>
      </c>
      <c r="AS82" s="54"/>
      <c r="AT82" s="52"/>
      <c r="AU82" s="53">
        <f t="shared" si="258"/>
        <v>0</v>
      </c>
      <c r="AV82" s="54"/>
      <c r="AW82" s="52"/>
      <c r="AX82" s="52"/>
      <c r="AY82" s="52"/>
      <c r="AZ82" s="55"/>
      <c r="BA82" s="56"/>
      <c r="BB82" s="56"/>
      <c r="BC82" s="57"/>
    </row>
    <row r="83" spans="1:55" ht="17.25" hidden="1" customHeight="1" x14ac:dyDescent="0.2">
      <c r="A83" s="877"/>
      <c r="B83" s="879"/>
      <c r="C83" s="882"/>
      <c r="D83" s="885"/>
      <c r="E83" s="889"/>
      <c r="F83" s="891"/>
      <c r="G83" s="894"/>
      <c r="H83" s="897"/>
      <c r="I83" s="902"/>
      <c r="J83" s="903"/>
      <c r="K83" s="912"/>
      <c r="L83" s="916"/>
      <c r="M83" s="175"/>
      <c r="N83" s="176"/>
      <c r="O83" s="177"/>
      <c r="P83" s="46"/>
      <c r="Q83" s="47"/>
      <c r="R83" s="919"/>
      <c r="S83" s="48"/>
      <c r="T83" s="907"/>
      <c r="U83" s="49"/>
      <c r="V83" s="907"/>
      <c r="W83" s="49"/>
      <c r="X83" s="907"/>
      <c r="Y83" s="49"/>
      <c r="Z83" s="907"/>
      <c r="AA83" s="49"/>
      <c r="AB83" s="907"/>
      <c r="AC83" s="49"/>
      <c r="AD83" s="907"/>
      <c r="AE83" s="49"/>
      <c r="AF83" s="907"/>
      <c r="AG83" s="50"/>
      <c r="AH83" s="871"/>
      <c r="AI83" s="871"/>
      <c r="AJ83" s="910"/>
      <c r="AK83" s="104">
        <f t="shared" si="256"/>
        <v>0</v>
      </c>
      <c r="AL83" s="51"/>
      <c r="AM83" s="52"/>
      <c r="AN83" s="52"/>
      <c r="AO83" s="52"/>
      <c r="AP83" s="52"/>
      <c r="AQ83" s="52"/>
      <c r="AR83" s="53">
        <f t="shared" si="257"/>
        <v>0</v>
      </c>
      <c r="AS83" s="54"/>
      <c r="AT83" s="52"/>
      <c r="AU83" s="53">
        <f t="shared" si="258"/>
        <v>0</v>
      </c>
      <c r="AV83" s="54"/>
      <c r="AW83" s="52"/>
      <c r="AX83" s="52"/>
      <c r="AY83" s="52"/>
      <c r="AZ83" s="55"/>
      <c r="BA83" s="56"/>
      <c r="BB83" s="56"/>
      <c r="BC83" s="57"/>
    </row>
    <row r="84" spans="1:55" ht="17.25" hidden="1" customHeight="1" x14ac:dyDescent="0.2">
      <c r="A84" s="877"/>
      <c r="B84" s="879"/>
      <c r="C84" s="882"/>
      <c r="D84" s="885"/>
      <c r="E84" s="889"/>
      <c r="F84" s="891"/>
      <c r="G84" s="894"/>
      <c r="H84" s="897"/>
      <c r="I84" s="902"/>
      <c r="J84" s="903"/>
      <c r="K84" s="912"/>
      <c r="L84" s="916"/>
      <c r="M84" s="175"/>
      <c r="N84" s="176"/>
      <c r="O84" s="177"/>
      <c r="P84" s="46"/>
      <c r="Q84" s="47"/>
      <c r="R84" s="919"/>
      <c r="S84" s="48"/>
      <c r="T84" s="907"/>
      <c r="U84" s="49"/>
      <c r="V84" s="907"/>
      <c r="W84" s="49"/>
      <c r="X84" s="907"/>
      <c r="Y84" s="49"/>
      <c r="Z84" s="907"/>
      <c r="AA84" s="49"/>
      <c r="AB84" s="907"/>
      <c r="AC84" s="49"/>
      <c r="AD84" s="907"/>
      <c r="AE84" s="49"/>
      <c r="AF84" s="907"/>
      <c r="AG84" s="50"/>
      <c r="AH84" s="871"/>
      <c r="AI84" s="871"/>
      <c r="AJ84" s="910"/>
      <c r="AK84" s="104">
        <f t="shared" si="256"/>
        <v>0</v>
      </c>
      <c r="AL84" s="51"/>
      <c r="AM84" s="52"/>
      <c r="AN84" s="52"/>
      <c r="AO84" s="52"/>
      <c r="AP84" s="52"/>
      <c r="AQ84" s="52"/>
      <c r="AR84" s="53">
        <f t="shared" si="257"/>
        <v>0</v>
      </c>
      <c r="AS84" s="54"/>
      <c r="AT84" s="52"/>
      <c r="AU84" s="53">
        <f t="shared" si="258"/>
        <v>0</v>
      </c>
      <c r="AV84" s="54"/>
      <c r="AW84" s="52"/>
      <c r="AX84" s="52"/>
      <c r="AY84" s="52"/>
      <c r="AZ84" s="55"/>
      <c r="BA84" s="56"/>
      <c r="BB84" s="56"/>
      <c r="BC84" s="57"/>
    </row>
    <row r="85" spans="1:55" ht="17.25" hidden="1" customHeight="1" x14ac:dyDescent="0.2">
      <c r="A85" s="877"/>
      <c r="B85" s="879"/>
      <c r="C85" s="882"/>
      <c r="D85" s="885"/>
      <c r="E85" s="889"/>
      <c r="F85" s="891"/>
      <c r="G85" s="894"/>
      <c r="H85" s="897"/>
      <c r="I85" s="902"/>
      <c r="J85" s="903"/>
      <c r="K85" s="912"/>
      <c r="L85" s="916"/>
      <c r="M85" s="175"/>
      <c r="N85" s="176"/>
      <c r="O85" s="177"/>
      <c r="P85" s="46"/>
      <c r="Q85" s="47"/>
      <c r="R85" s="919"/>
      <c r="S85" s="48"/>
      <c r="T85" s="907"/>
      <c r="U85" s="49"/>
      <c r="V85" s="907"/>
      <c r="W85" s="49"/>
      <c r="X85" s="907"/>
      <c r="Y85" s="49"/>
      <c r="Z85" s="907"/>
      <c r="AA85" s="49"/>
      <c r="AB85" s="907"/>
      <c r="AC85" s="49"/>
      <c r="AD85" s="907"/>
      <c r="AE85" s="49"/>
      <c r="AF85" s="907"/>
      <c r="AG85" s="50"/>
      <c r="AH85" s="871"/>
      <c r="AI85" s="871"/>
      <c r="AJ85" s="910"/>
      <c r="AK85" s="104">
        <f t="shared" si="256"/>
        <v>0</v>
      </c>
      <c r="AL85" s="51"/>
      <c r="AM85" s="52"/>
      <c r="AN85" s="52"/>
      <c r="AO85" s="52"/>
      <c r="AP85" s="52"/>
      <c r="AQ85" s="52"/>
      <c r="AR85" s="53">
        <f t="shared" si="257"/>
        <v>0</v>
      </c>
      <c r="AS85" s="54"/>
      <c r="AT85" s="52"/>
      <c r="AU85" s="53">
        <f t="shared" si="258"/>
        <v>0</v>
      </c>
      <c r="AV85" s="54"/>
      <c r="AW85" s="52"/>
      <c r="AX85" s="52"/>
      <c r="AY85" s="52"/>
      <c r="AZ85" s="55"/>
      <c r="BA85" s="56"/>
      <c r="BB85" s="56"/>
      <c r="BC85" s="57"/>
    </row>
    <row r="86" spans="1:55" ht="17.25" hidden="1" customHeight="1" x14ac:dyDescent="0.2">
      <c r="A86" s="877"/>
      <c r="B86" s="880"/>
      <c r="C86" s="883"/>
      <c r="D86" s="886"/>
      <c r="E86" s="889"/>
      <c r="F86" s="892"/>
      <c r="G86" s="895"/>
      <c r="H86" s="898"/>
      <c r="I86" s="902"/>
      <c r="J86" s="903"/>
      <c r="K86" s="913"/>
      <c r="L86" s="916"/>
      <c r="M86" s="178"/>
      <c r="N86" s="179"/>
      <c r="O86" s="180"/>
      <c r="P86" s="107"/>
      <c r="Q86" s="108"/>
      <c r="R86" s="919"/>
      <c r="S86" s="109"/>
      <c r="T86" s="907"/>
      <c r="U86" s="110"/>
      <c r="V86" s="907"/>
      <c r="W86" s="110"/>
      <c r="X86" s="907"/>
      <c r="Y86" s="110"/>
      <c r="Z86" s="907"/>
      <c r="AA86" s="110"/>
      <c r="AB86" s="907"/>
      <c r="AC86" s="110"/>
      <c r="AD86" s="907"/>
      <c r="AE86" s="110"/>
      <c r="AF86" s="907"/>
      <c r="AG86" s="111"/>
      <c r="AH86" s="871"/>
      <c r="AI86" s="871"/>
      <c r="AJ86" s="911"/>
      <c r="AK86" s="104">
        <f t="shared" si="256"/>
        <v>0</v>
      </c>
      <c r="AL86" s="112"/>
      <c r="AM86" s="113"/>
      <c r="AN86" s="113"/>
      <c r="AO86" s="113"/>
      <c r="AP86" s="113"/>
      <c r="AQ86" s="113"/>
      <c r="AR86" s="53">
        <f t="shared" si="257"/>
        <v>0</v>
      </c>
      <c r="AS86" s="114"/>
      <c r="AT86" s="113"/>
      <c r="AU86" s="53">
        <f>SUM(AS86:AT86)</f>
        <v>0</v>
      </c>
      <c r="AV86" s="114"/>
      <c r="AW86" s="113"/>
      <c r="AX86" s="113"/>
      <c r="AY86" s="113"/>
      <c r="AZ86" s="115"/>
      <c r="BA86" s="116"/>
      <c r="BB86" s="116"/>
      <c r="BC86" s="117"/>
    </row>
    <row r="87" spans="1:55" ht="9.9499999999999993" hidden="1" customHeight="1" thickBot="1" x14ac:dyDescent="0.25">
      <c r="A87" s="878"/>
      <c r="B87" s="881"/>
      <c r="C87" s="884"/>
      <c r="D87" s="887"/>
      <c r="E87" s="890"/>
      <c r="F87" s="893"/>
      <c r="G87" s="896"/>
      <c r="H87" s="899"/>
      <c r="I87" s="904"/>
      <c r="J87" s="905"/>
      <c r="K87" s="914"/>
      <c r="L87" s="917"/>
      <c r="M87" s="181"/>
      <c r="N87" s="182"/>
      <c r="O87" s="183"/>
      <c r="P87" s="118"/>
      <c r="Q87" s="118"/>
      <c r="R87" s="920"/>
      <c r="S87" s="184"/>
      <c r="T87" s="908"/>
      <c r="U87" s="185"/>
      <c r="V87" s="908"/>
      <c r="W87" s="185"/>
      <c r="X87" s="908"/>
      <c r="Y87" s="185"/>
      <c r="Z87" s="908"/>
      <c r="AA87" s="185"/>
      <c r="AB87" s="908"/>
      <c r="AC87" s="185"/>
      <c r="AD87" s="908"/>
      <c r="AE87" s="185"/>
      <c r="AF87" s="908"/>
      <c r="AG87" s="186"/>
      <c r="AH87" s="872"/>
      <c r="AI87" s="872"/>
      <c r="AJ87" s="119"/>
      <c r="AK87" s="120"/>
      <c r="AL87" s="187"/>
      <c r="AM87" s="188"/>
      <c r="AN87" s="188"/>
      <c r="AO87" s="188"/>
      <c r="AP87" s="188"/>
      <c r="AQ87" s="188"/>
      <c r="AR87" s="121"/>
      <c r="AS87" s="189"/>
      <c r="AT87" s="188"/>
      <c r="AU87" s="121"/>
      <c r="AV87" s="189"/>
      <c r="AW87" s="188"/>
      <c r="AX87" s="188"/>
      <c r="AY87" s="188"/>
      <c r="AZ87" s="190"/>
      <c r="BA87" s="191"/>
      <c r="BB87" s="191"/>
      <c r="BC87" s="192"/>
    </row>
    <row r="88" spans="1:55" ht="6" hidden="1" customHeight="1" x14ac:dyDescent="0.2">
      <c r="A88" s="157"/>
      <c r="B88" s="193"/>
      <c r="C88" s="193"/>
      <c r="D88" s="193"/>
      <c r="E88" s="193"/>
      <c r="F88" s="193"/>
      <c r="G88" s="193"/>
      <c r="H88" s="193"/>
      <c r="I88" s="921"/>
      <c r="J88" s="921"/>
      <c r="K88" s="193"/>
      <c r="L88" s="193"/>
      <c r="M88" s="193"/>
      <c r="N88" s="193"/>
      <c r="O88" s="193"/>
      <c r="P88" s="193"/>
      <c r="Q88" s="193"/>
      <c r="R88" s="193"/>
      <c r="S88" s="193"/>
      <c r="T88" s="193"/>
      <c r="U88" s="193"/>
      <c r="V88" s="193"/>
      <c r="W88" s="193"/>
      <c r="X88" s="193"/>
      <c r="Y88" s="193"/>
      <c r="Z88" s="193"/>
      <c r="AA88" s="193"/>
      <c r="AB88" s="193"/>
      <c r="AC88" s="193"/>
      <c r="AD88" s="193"/>
      <c r="AE88" s="193"/>
      <c r="AF88" s="193"/>
      <c r="AG88" s="193"/>
      <c r="AH88" s="193"/>
      <c r="AI88" s="193"/>
      <c r="AJ88" s="193"/>
      <c r="AK88" s="194"/>
      <c r="AL88" s="194"/>
      <c r="AM88" s="194"/>
      <c r="AN88" s="194"/>
      <c r="AO88" s="194"/>
      <c r="AP88" s="194"/>
      <c r="AQ88" s="195"/>
      <c r="AR88" s="194"/>
      <c r="AS88" s="194"/>
      <c r="AT88" s="194"/>
      <c r="AU88" s="194"/>
      <c r="AV88" s="194"/>
      <c r="AW88" s="194"/>
      <c r="AX88" s="194"/>
      <c r="AY88" s="194"/>
      <c r="AZ88" s="194"/>
      <c r="BA88" s="194"/>
      <c r="BB88" s="194"/>
      <c r="BC88" s="157"/>
    </row>
    <row r="89" spans="1:55" ht="72" hidden="1" customHeight="1" x14ac:dyDescent="0.2">
      <c r="A89" s="876">
        <v>9</v>
      </c>
      <c r="B89" s="162" t="s">
        <v>1705</v>
      </c>
      <c r="C89" s="163" t="s">
        <v>1706</v>
      </c>
      <c r="D89" s="164" t="s">
        <v>21</v>
      </c>
      <c r="E89" s="164" t="s">
        <v>1893</v>
      </c>
      <c r="F89" s="163" t="s">
        <v>1707</v>
      </c>
      <c r="G89" s="165" t="s">
        <v>1679</v>
      </c>
      <c r="H89" s="165" t="s">
        <v>1680</v>
      </c>
      <c r="I89" s="166" t="s">
        <v>1909</v>
      </c>
      <c r="J89" s="167">
        <f>+$N$3</f>
        <v>2018</v>
      </c>
      <c r="K89" s="165" t="s">
        <v>1926</v>
      </c>
      <c r="L89" s="166" t="s">
        <v>1927</v>
      </c>
      <c r="M89" s="163" t="s">
        <v>1708</v>
      </c>
      <c r="N89" s="163" t="s">
        <v>1709</v>
      </c>
      <c r="O89" s="163" t="s">
        <v>1710</v>
      </c>
      <c r="P89" s="163" t="s">
        <v>1711</v>
      </c>
      <c r="Q89" s="163" t="s">
        <v>1712</v>
      </c>
      <c r="R89" s="168">
        <f t="shared" ref="R89" si="259">SUM(R90:R96)</f>
        <v>0</v>
      </c>
      <c r="S89" s="169">
        <f t="shared" ref="S89" si="260">SUM(S90:S96)</f>
        <v>0</v>
      </c>
      <c r="T89" s="170">
        <f t="shared" ref="T89" si="261">SUM(T90:T96)</f>
        <v>0</v>
      </c>
      <c r="U89" s="171">
        <f t="shared" ref="U89" si="262">SUM(U90:U96)</f>
        <v>0</v>
      </c>
      <c r="V89" s="170">
        <f t="shared" ref="V89" si="263">SUM(V90:V96)</f>
        <v>0</v>
      </c>
      <c r="W89" s="171">
        <f t="shared" ref="W89" si="264">SUM(W90:W96)</f>
        <v>0</v>
      </c>
      <c r="X89" s="170">
        <f t="shared" ref="X89" si="265">SUM(X90:X96)</f>
        <v>0</v>
      </c>
      <c r="Y89" s="171">
        <f t="shared" ref="Y89" si="266">SUM(Y90:Y96)</f>
        <v>0</v>
      </c>
      <c r="Z89" s="170">
        <f t="shared" ref="Z89" si="267">SUM(Z90:Z96)</f>
        <v>0</v>
      </c>
      <c r="AA89" s="171">
        <f t="shared" ref="AA89" si="268">SUM(AA90:AA96)</f>
        <v>0</v>
      </c>
      <c r="AB89" s="170">
        <f t="shared" ref="AB89" si="269">SUM(AB90:AB96)</f>
        <v>0</v>
      </c>
      <c r="AC89" s="171">
        <f t="shared" ref="AC89" si="270">SUM(AC90:AC96)</f>
        <v>0</v>
      </c>
      <c r="AD89" s="170">
        <f t="shared" ref="AD89" si="271">SUM(AD90:AD96)</f>
        <v>0</v>
      </c>
      <c r="AE89" s="171">
        <f t="shared" ref="AE89" si="272">SUM(AE90:AE96)</f>
        <v>0</v>
      </c>
      <c r="AF89" s="170">
        <f t="shared" ref="AF89" si="273">SUM(AF90:AF96)</f>
        <v>0</v>
      </c>
      <c r="AG89" s="172">
        <f t="shared" ref="AG89" si="274">SUM(AG90:AG96)</f>
        <v>0</v>
      </c>
      <c r="AH89" s="869"/>
      <c r="AI89" s="869"/>
      <c r="AJ89" s="173">
        <f t="shared" ref="AJ89" si="275">SUM(AJ90:AJ96)</f>
        <v>0</v>
      </c>
      <c r="AK89" s="174">
        <f t="shared" ref="AK89" si="276">SUM(AK90:AK96)</f>
        <v>0</v>
      </c>
      <c r="AL89" s="41">
        <f t="shared" ref="AL89" si="277">SUM(AL90:AL96)</f>
        <v>0</v>
      </c>
      <c r="AM89" s="42">
        <f t="shared" ref="AM89" si="278">SUM(AM90:AM96)</f>
        <v>0</v>
      </c>
      <c r="AN89" s="42">
        <f t="shared" ref="AN89" si="279">SUM(AN90:AN96)</f>
        <v>0</v>
      </c>
      <c r="AO89" s="42">
        <f t="shared" ref="AO89" si="280">SUM(AO90:AO96)</f>
        <v>0</v>
      </c>
      <c r="AP89" s="42">
        <f t="shared" ref="AP89" si="281">SUM(AP90:AP96)</f>
        <v>0</v>
      </c>
      <c r="AQ89" s="42">
        <f t="shared" ref="AQ89" si="282">SUM(AQ90:AQ96)</f>
        <v>0</v>
      </c>
      <c r="AR89" s="43">
        <f t="shared" ref="AR89" si="283">SUM(AR90:AR96)</f>
        <v>0</v>
      </c>
      <c r="AS89" s="105">
        <f t="shared" ref="AS89" si="284">SUM(AS90:AS96)</f>
        <v>0</v>
      </c>
      <c r="AT89" s="42">
        <f t="shared" ref="AT89" si="285">SUM(AT90:AT96)</f>
        <v>0</v>
      </c>
      <c r="AU89" s="43">
        <f t="shared" ref="AU89" si="286">SUM(AU90:AU96)</f>
        <v>0</v>
      </c>
      <c r="AV89" s="105">
        <f t="shared" ref="AV89" si="287">SUM(AV90:AV96)</f>
        <v>0</v>
      </c>
      <c r="AW89" s="42">
        <f t="shared" ref="AW89" si="288">SUM(AW90:AW96)</f>
        <v>0</v>
      </c>
      <c r="AX89" s="42">
        <f t="shared" ref="AX89" si="289">SUM(AX90:AX96)</f>
        <v>0</v>
      </c>
      <c r="AY89" s="42">
        <f t="shared" ref="AY89" si="290">SUM(AY90:AY96)</f>
        <v>0</v>
      </c>
      <c r="AZ89" s="106">
        <f t="shared" ref="AZ89" si="291">SUM(AZ90:AZ96)</f>
        <v>0</v>
      </c>
      <c r="BA89" s="44" t="s">
        <v>1685</v>
      </c>
      <c r="BB89" s="44" t="s">
        <v>1686</v>
      </c>
      <c r="BC89" s="45" t="s">
        <v>1687</v>
      </c>
    </row>
    <row r="90" spans="1:55" ht="17.25" hidden="1" customHeight="1" x14ac:dyDescent="0.2">
      <c r="A90" s="877"/>
      <c r="B90" s="879" t="str">
        <f>VLOOKUP($D$9,'PROYECTOS REGISTRADOS'!$A$2:$D$82,4,0)</f>
        <v>Desarrollo de estrategias en ciencia, tecnología e innvación Tocancipá, Cundinamarca, Centro Oriente</v>
      </c>
      <c r="C90" s="882" t="str">
        <f>VLOOKUP($D$9,'PROYECTOS REGISTRADOS'!$A$2:$D$82,3,0)</f>
        <v>2016-25817-0014</v>
      </c>
      <c r="D90" s="885"/>
      <c r="E90" s="888" t="str">
        <f>IF(D90=0,"0-0",(VLOOKUP(D90,'CONSOLIDADO PLAN DESARROLLO'!$EL$9:$ET$304,2,0)))</f>
        <v>0-0</v>
      </c>
      <c r="F90" s="891" t="str">
        <f>IF(D90=0,"0-0",(VLOOKUP(D90,'CONSOLIDADO PLAN DESARROLLO'!$EL$9:$ET$304,3,0)))</f>
        <v>0-0</v>
      </c>
      <c r="G90" s="894" t="str">
        <f>IF(D90=0,"0-0",(VLOOKUP(D90,'CONSOLIDADO PLAN DESARROLLO'!$EL$9:$ET$304,4,0)))</f>
        <v>0-0</v>
      </c>
      <c r="H90" s="897" t="str">
        <f>IF(D90=0,"0-0",(VLOOKUP(D90,'CONSOLIDADO PLAN DESARROLLO'!$EL$9:$ET$304,5,0)))</f>
        <v>0-0</v>
      </c>
      <c r="I90" s="900" t="str">
        <f>IF(D90=0,"0-0",(VLOOKUP(D90,'CONSOLIDADO PLAN DESARROLLO'!$EL$9:$ET$304,$R$3,0)))</f>
        <v>0-0</v>
      </c>
      <c r="J90" s="901"/>
      <c r="K90" s="912"/>
      <c r="L90" s="915"/>
      <c r="M90" s="175"/>
      <c r="N90" s="176"/>
      <c r="O90" s="177"/>
      <c r="P90" s="46"/>
      <c r="Q90" s="47"/>
      <c r="R90" s="918"/>
      <c r="S90" s="48"/>
      <c r="T90" s="906"/>
      <c r="U90" s="49"/>
      <c r="V90" s="906"/>
      <c r="W90" s="49"/>
      <c r="X90" s="906"/>
      <c r="Y90" s="49"/>
      <c r="Z90" s="906"/>
      <c r="AA90" s="49"/>
      <c r="AB90" s="906"/>
      <c r="AC90" s="49"/>
      <c r="AD90" s="906"/>
      <c r="AE90" s="49"/>
      <c r="AF90" s="906"/>
      <c r="AG90" s="50"/>
      <c r="AH90" s="870"/>
      <c r="AI90" s="870"/>
      <c r="AJ90" s="909">
        <f>+R90+T90+V90+X90+Z90+AB90+AD90+AF90</f>
        <v>0</v>
      </c>
      <c r="AK90" s="104">
        <f t="shared" ref="AK90:AK95" si="292">AC90+AE90+AG90+S90+U90+W90+Y90+AA90</f>
        <v>0</v>
      </c>
      <c r="AL90" s="51"/>
      <c r="AM90" s="52"/>
      <c r="AN90" s="52"/>
      <c r="AO90" s="52"/>
      <c r="AP90" s="52"/>
      <c r="AQ90" s="52"/>
      <c r="AR90" s="53">
        <f t="shared" ref="AR90:AR95" si="293">SUM(AL90:AQ90)</f>
        <v>0</v>
      </c>
      <c r="AS90" s="54"/>
      <c r="AT90" s="52"/>
      <c r="AU90" s="53">
        <f t="shared" ref="AU90:AU94" si="294">SUM(AS90:AT90)</f>
        <v>0</v>
      </c>
      <c r="AV90" s="54"/>
      <c r="AW90" s="52"/>
      <c r="AX90" s="52"/>
      <c r="AY90" s="52"/>
      <c r="AZ90" s="55"/>
      <c r="BA90" s="56"/>
      <c r="BB90" s="56"/>
      <c r="BC90" s="57"/>
    </row>
    <row r="91" spans="1:55" ht="17.25" hidden="1" customHeight="1" x14ac:dyDescent="0.2">
      <c r="A91" s="877"/>
      <c r="B91" s="879"/>
      <c r="C91" s="882"/>
      <c r="D91" s="885"/>
      <c r="E91" s="889"/>
      <c r="F91" s="891"/>
      <c r="G91" s="894"/>
      <c r="H91" s="897"/>
      <c r="I91" s="902"/>
      <c r="J91" s="903"/>
      <c r="K91" s="912"/>
      <c r="L91" s="916"/>
      <c r="M91" s="175"/>
      <c r="N91" s="176"/>
      <c r="O91" s="177"/>
      <c r="P91" s="46"/>
      <c r="Q91" s="47"/>
      <c r="R91" s="919"/>
      <c r="S91" s="48"/>
      <c r="T91" s="907"/>
      <c r="U91" s="49"/>
      <c r="V91" s="907"/>
      <c r="W91" s="49"/>
      <c r="X91" s="907"/>
      <c r="Y91" s="49"/>
      <c r="Z91" s="907"/>
      <c r="AA91" s="49"/>
      <c r="AB91" s="907"/>
      <c r="AC91" s="49"/>
      <c r="AD91" s="907"/>
      <c r="AE91" s="49"/>
      <c r="AF91" s="907"/>
      <c r="AG91" s="50"/>
      <c r="AH91" s="871"/>
      <c r="AI91" s="871"/>
      <c r="AJ91" s="910"/>
      <c r="AK91" s="104">
        <f t="shared" si="292"/>
        <v>0</v>
      </c>
      <c r="AL91" s="51"/>
      <c r="AM91" s="52"/>
      <c r="AN91" s="52"/>
      <c r="AO91" s="52"/>
      <c r="AP91" s="52"/>
      <c r="AQ91" s="52"/>
      <c r="AR91" s="53">
        <f t="shared" si="293"/>
        <v>0</v>
      </c>
      <c r="AS91" s="54"/>
      <c r="AT91" s="52"/>
      <c r="AU91" s="53">
        <f t="shared" si="294"/>
        <v>0</v>
      </c>
      <c r="AV91" s="54"/>
      <c r="AW91" s="52"/>
      <c r="AX91" s="52"/>
      <c r="AY91" s="52"/>
      <c r="AZ91" s="55"/>
      <c r="BA91" s="56"/>
      <c r="BB91" s="56"/>
      <c r="BC91" s="57"/>
    </row>
    <row r="92" spans="1:55" ht="17.25" hidden="1" customHeight="1" x14ac:dyDescent="0.2">
      <c r="A92" s="877"/>
      <c r="B92" s="879"/>
      <c r="C92" s="882"/>
      <c r="D92" s="885"/>
      <c r="E92" s="889"/>
      <c r="F92" s="891"/>
      <c r="G92" s="894"/>
      <c r="H92" s="897"/>
      <c r="I92" s="902"/>
      <c r="J92" s="903"/>
      <c r="K92" s="912"/>
      <c r="L92" s="916"/>
      <c r="M92" s="175"/>
      <c r="N92" s="176"/>
      <c r="O92" s="177"/>
      <c r="P92" s="46"/>
      <c r="Q92" s="47"/>
      <c r="R92" s="919"/>
      <c r="S92" s="48"/>
      <c r="T92" s="907"/>
      <c r="U92" s="49"/>
      <c r="V92" s="907"/>
      <c r="W92" s="49"/>
      <c r="X92" s="907"/>
      <c r="Y92" s="49"/>
      <c r="Z92" s="907"/>
      <c r="AA92" s="49"/>
      <c r="AB92" s="907"/>
      <c r="AC92" s="49"/>
      <c r="AD92" s="907"/>
      <c r="AE92" s="49"/>
      <c r="AF92" s="907"/>
      <c r="AG92" s="50"/>
      <c r="AH92" s="871"/>
      <c r="AI92" s="871"/>
      <c r="AJ92" s="910"/>
      <c r="AK92" s="104">
        <f t="shared" si="292"/>
        <v>0</v>
      </c>
      <c r="AL92" s="51"/>
      <c r="AM92" s="52"/>
      <c r="AN92" s="52"/>
      <c r="AO92" s="52"/>
      <c r="AP92" s="52"/>
      <c r="AQ92" s="52"/>
      <c r="AR92" s="53">
        <f t="shared" si="293"/>
        <v>0</v>
      </c>
      <c r="AS92" s="54"/>
      <c r="AT92" s="52"/>
      <c r="AU92" s="53">
        <f t="shared" si="294"/>
        <v>0</v>
      </c>
      <c r="AV92" s="54"/>
      <c r="AW92" s="52"/>
      <c r="AX92" s="52"/>
      <c r="AY92" s="52"/>
      <c r="AZ92" s="55"/>
      <c r="BA92" s="56"/>
      <c r="BB92" s="56"/>
      <c r="BC92" s="57"/>
    </row>
    <row r="93" spans="1:55" ht="17.25" hidden="1" customHeight="1" x14ac:dyDescent="0.2">
      <c r="A93" s="877"/>
      <c r="B93" s="879"/>
      <c r="C93" s="882"/>
      <c r="D93" s="885"/>
      <c r="E93" s="889"/>
      <c r="F93" s="891"/>
      <c r="G93" s="894"/>
      <c r="H93" s="897"/>
      <c r="I93" s="902"/>
      <c r="J93" s="903"/>
      <c r="K93" s="912"/>
      <c r="L93" s="916"/>
      <c r="M93" s="175"/>
      <c r="N93" s="176"/>
      <c r="O93" s="177"/>
      <c r="P93" s="46"/>
      <c r="Q93" s="47"/>
      <c r="R93" s="919"/>
      <c r="S93" s="48"/>
      <c r="T93" s="907"/>
      <c r="U93" s="49"/>
      <c r="V93" s="907"/>
      <c r="W93" s="49"/>
      <c r="X93" s="907"/>
      <c r="Y93" s="49"/>
      <c r="Z93" s="907"/>
      <c r="AA93" s="49"/>
      <c r="AB93" s="907"/>
      <c r="AC93" s="49"/>
      <c r="AD93" s="907"/>
      <c r="AE93" s="49"/>
      <c r="AF93" s="907"/>
      <c r="AG93" s="50"/>
      <c r="AH93" s="871"/>
      <c r="AI93" s="871"/>
      <c r="AJ93" s="910"/>
      <c r="AK93" s="104">
        <f t="shared" si="292"/>
        <v>0</v>
      </c>
      <c r="AL93" s="51"/>
      <c r="AM93" s="52"/>
      <c r="AN93" s="52"/>
      <c r="AO93" s="52"/>
      <c r="AP93" s="52"/>
      <c r="AQ93" s="52"/>
      <c r="AR93" s="53">
        <f t="shared" si="293"/>
        <v>0</v>
      </c>
      <c r="AS93" s="54"/>
      <c r="AT93" s="52"/>
      <c r="AU93" s="53">
        <f t="shared" si="294"/>
        <v>0</v>
      </c>
      <c r="AV93" s="54"/>
      <c r="AW93" s="52"/>
      <c r="AX93" s="52"/>
      <c r="AY93" s="52"/>
      <c r="AZ93" s="55"/>
      <c r="BA93" s="56"/>
      <c r="BB93" s="56"/>
      <c r="BC93" s="57"/>
    </row>
    <row r="94" spans="1:55" ht="17.25" hidden="1" customHeight="1" x14ac:dyDescent="0.2">
      <c r="A94" s="877"/>
      <c r="B94" s="879"/>
      <c r="C94" s="882"/>
      <c r="D94" s="885"/>
      <c r="E94" s="889"/>
      <c r="F94" s="891"/>
      <c r="G94" s="894"/>
      <c r="H94" s="897"/>
      <c r="I94" s="902"/>
      <c r="J94" s="903"/>
      <c r="K94" s="912"/>
      <c r="L94" s="916"/>
      <c r="M94" s="175"/>
      <c r="N94" s="176"/>
      <c r="O94" s="177"/>
      <c r="P94" s="46"/>
      <c r="Q94" s="47"/>
      <c r="R94" s="919"/>
      <c r="S94" s="48"/>
      <c r="T94" s="907"/>
      <c r="U94" s="49"/>
      <c r="V94" s="907"/>
      <c r="W94" s="49"/>
      <c r="X94" s="907"/>
      <c r="Y94" s="49"/>
      <c r="Z94" s="907"/>
      <c r="AA94" s="49"/>
      <c r="AB94" s="907"/>
      <c r="AC94" s="49"/>
      <c r="AD94" s="907"/>
      <c r="AE94" s="49"/>
      <c r="AF94" s="907"/>
      <c r="AG94" s="50"/>
      <c r="AH94" s="871"/>
      <c r="AI94" s="871"/>
      <c r="AJ94" s="910"/>
      <c r="AK94" s="104">
        <f t="shared" si="292"/>
        <v>0</v>
      </c>
      <c r="AL94" s="51"/>
      <c r="AM94" s="52"/>
      <c r="AN94" s="52"/>
      <c r="AO94" s="52"/>
      <c r="AP94" s="52"/>
      <c r="AQ94" s="52"/>
      <c r="AR94" s="53">
        <f t="shared" si="293"/>
        <v>0</v>
      </c>
      <c r="AS94" s="54"/>
      <c r="AT94" s="52"/>
      <c r="AU94" s="53">
        <f t="shared" si="294"/>
        <v>0</v>
      </c>
      <c r="AV94" s="54"/>
      <c r="AW94" s="52"/>
      <c r="AX94" s="52"/>
      <c r="AY94" s="52"/>
      <c r="AZ94" s="55"/>
      <c r="BA94" s="56"/>
      <c r="BB94" s="56"/>
      <c r="BC94" s="57"/>
    </row>
    <row r="95" spans="1:55" ht="17.25" hidden="1" customHeight="1" x14ac:dyDescent="0.2">
      <c r="A95" s="877"/>
      <c r="B95" s="880"/>
      <c r="C95" s="883"/>
      <c r="D95" s="886"/>
      <c r="E95" s="889"/>
      <c r="F95" s="892"/>
      <c r="G95" s="895"/>
      <c r="H95" s="898"/>
      <c r="I95" s="902"/>
      <c r="J95" s="903"/>
      <c r="K95" s="913"/>
      <c r="L95" s="916"/>
      <c r="M95" s="178"/>
      <c r="N95" s="179"/>
      <c r="O95" s="180"/>
      <c r="P95" s="107"/>
      <c r="Q95" s="108"/>
      <c r="R95" s="919"/>
      <c r="S95" s="109"/>
      <c r="T95" s="907"/>
      <c r="U95" s="110"/>
      <c r="V95" s="907"/>
      <c r="W95" s="110"/>
      <c r="X95" s="907"/>
      <c r="Y95" s="110"/>
      <c r="Z95" s="907"/>
      <c r="AA95" s="110"/>
      <c r="AB95" s="907"/>
      <c r="AC95" s="110"/>
      <c r="AD95" s="907"/>
      <c r="AE95" s="110"/>
      <c r="AF95" s="907"/>
      <c r="AG95" s="111"/>
      <c r="AH95" s="871"/>
      <c r="AI95" s="871"/>
      <c r="AJ95" s="911"/>
      <c r="AK95" s="104">
        <f t="shared" si="292"/>
        <v>0</v>
      </c>
      <c r="AL95" s="112"/>
      <c r="AM95" s="113"/>
      <c r="AN95" s="113"/>
      <c r="AO95" s="113"/>
      <c r="AP95" s="113"/>
      <c r="AQ95" s="113"/>
      <c r="AR95" s="53">
        <f t="shared" si="293"/>
        <v>0</v>
      </c>
      <c r="AS95" s="114"/>
      <c r="AT95" s="113"/>
      <c r="AU95" s="53">
        <f>SUM(AS95:AT95)</f>
        <v>0</v>
      </c>
      <c r="AV95" s="114"/>
      <c r="AW95" s="113"/>
      <c r="AX95" s="113"/>
      <c r="AY95" s="113"/>
      <c r="AZ95" s="115"/>
      <c r="BA95" s="116"/>
      <c r="BB95" s="116"/>
      <c r="BC95" s="117"/>
    </row>
    <row r="96" spans="1:55" ht="9.9499999999999993" hidden="1" customHeight="1" thickBot="1" x14ac:dyDescent="0.25">
      <c r="A96" s="878"/>
      <c r="B96" s="881"/>
      <c r="C96" s="884"/>
      <c r="D96" s="887"/>
      <c r="E96" s="890"/>
      <c r="F96" s="893"/>
      <c r="G96" s="896"/>
      <c r="H96" s="899"/>
      <c r="I96" s="904"/>
      <c r="J96" s="905"/>
      <c r="K96" s="914"/>
      <c r="L96" s="917"/>
      <c r="M96" s="181"/>
      <c r="N96" s="182"/>
      <c r="O96" s="183"/>
      <c r="P96" s="118"/>
      <c r="Q96" s="118"/>
      <c r="R96" s="920"/>
      <c r="S96" s="184"/>
      <c r="T96" s="908"/>
      <c r="U96" s="185"/>
      <c r="V96" s="908"/>
      <c r="W96" s="185"/>
      <c r="X96" s="908"/>
      <c r="Y96" s="185"/>
      <c r="Z96" s="908"/>
      <c r="AA96" s="185"/>
      <c r="AB96" s="908"/>
      <c r="AC96" s="185"/>
      <c r="AD96" s="908"/>
      <c r="AE96" s="185"/>
      <c r="AF96" s="908"/>
      <c r="AG96" s="186"/>
      <c r="AH96" s="872"/>
      <c r="AI96" s="872"/>
      <c r="AJ96" s="119"/>
      <c r="AK96" s="120"/>
      <c r="AL96" s="187"/>
      <c r="AM96" s="188"/>
      <c r="AN96" s="188"/>
      <c r="AO96" s="188"/>
      <c r="AP96" s="188"/>
      <c r="AQ96" s="188"/>
      <c r="AR96" s="121"/>
      <c r="AS96" s="189"/>
      <c r="AT96" s="188"/>
      <c r="AU96" s="121"/>
      <c r="AV96" s="189"/>
      <c r="AW96" s="188"/>
      <c r="AX96" s="188"/>
      <c r="AY96" s="188"/>
      <c r="AZ96" s="190"/>
      <c r="BA96" s="191"/>
      <c r="BB96" s="191"/>
      <c r="BC96" s="192"/>
    </row>
    <row r="97" spans="1:55" ht="6" hidden="1" customHeight="1" x14ac:dyDescent="0.2">
      <c r="A97" s="157"/>
      <c r="B97" s="193"/>
      <c r="C97" s="193"/>
      <c r="D97" s="193"/>
      <c r="E97" s="193"/>
      <c r="F97" s="193"/>
      <c r="G97" s="193"/>
      <c r="H97" s="193"/>
      <c r="I97" s="921"/>
      <c r="J97" s="921"/>
      <c r="K97" s="193"/>
      <c r="L97" s="193"/>
      <c r="M97" s="193"/>
      <c r="N97" s="193"/>
      <c r="O97" s="193"/>
      <c r="P97" s="193"/>
      <c r="Q97" s="193"/>
      <c r="R97" s="193"/>
      <c r="S97" s="193"/>
      <c r="T97" s="193"/>
      <c r="U97" s="193"/>
      <c r="V97" s="193"/>
      <c r="W97" s="193"/>
      <c r="X97" s="193"/>
      <c r="Y97" s="193"/>
      <c r="Z97" s="193"/>
      <c r="AA97" s="193"/>
      <c r="AB97" s="193"/>
      <c r="AC97" s="193"/>
      <c r="AD97" s="193"/>
      <c r="AE97" s="193"/>
      <c r="AF97" s="193"/>
      <c r="AG97" s="193"/>
      <c r="AH97" s="193"/>
      <c r="AI97" s="193"/>
      <c r="AJ97" s="193"/>
      <c r="AK97" s="194"/>
      <c r="AL97" s="194"/>
      <c r="AM97" s="194"/>
      <c r="AN97" s="194"/>
      <c r="AO97" s="194"/>
      <c r="AP97" s="194"/>
      <c r="AQ97" s="195"/>
      <c r="AR97" s="194"/>
      <c r="AS97" s="194"/>
      <c r="AT97" s="194"/>
      <c r="AU97" s="194"/>
      <c r="AV97" s="194"/>
      <c r="AW97" s="194"/>
      <c r="AX97" s="194"/>
      <c r="AY97" s="194"/>
      <c r="AZ97" s="194"/>
      <c r="BA97" s="194"/>
      <c r="BB97" s="194"/>
      <c r="BC97" s="157"/>
    </row>
    <row r="98" spans="1:55" ht="72" hidden="1" customHeight="1" x14ac:dyDescent="0.2">
      <c r="A98" s="876">
        <v>10</v>
      </c>
      <c r="B98" s="162" t="s">
        <v>1705</v>
      </c>
      <c r="C98" s="163" t="s">
        <v>1706</v>
      </c>
      <c r="D98" s="164" t="s">
        <v>21</v>
      </c>
      <c r="E98" s="164" t="s">
        <v>1893</v>
      </c>
      <c r="F98" s="163" t="s">
        <v>1707</v>
      </c>
      <c r="G98" s="165" t="s">
        <v>1679</v>
      </c>
      <c r="H98" s="165" t="s">
        <v>1680</v>
      </c>
      <c r="I98" s="166" t="s">
        <v>1909</v>
      </c>
      <c r="J98" s="167">
        <f>+$N$3</f>
        <v>2018</v>
      </c>
      <c r="K98" s="165" t="s">
        <v>1926</v>
      </c>
      <c r="L98" s="166" t="s">
        <v>1927</v>
      </c>
      <c r="M98" s="163" t="s">
        <v>1708</v>
      </c>
      <c r="N98" s="163" t="s">
        <v>1709</v>
      </c>
      <c r="O98" s="163" t="s">
        <v>1710</v>
      </c>
      <c r="P98" s="163" t="s">
        <v>1711</v>
      </c>
      <c r="Q98" s="163" t="s">
        <v>1712</v>
      </c>
      <c r="R98" s="168">
        <f t="shared" ref="R98" si="295">SUM(R99:R105)</f>
        <v>0</v>
      </c>
      <c r="S98" s="169">
        <f t="shared" ref="S98" si="296">SUM(S99:S105)</f>
        <v>0</v>
      </c>
      <c r="T98" s="170">
        <f t="shared" ref="T98" si="297">SUM(T99:T105)</f>
        <v>0</v>
      </c>
      <c r="U98" s="171">
        <f t="shared" ref="U98" si="298">SUM(U99:U105)</f>
        <v>0</v>
      </c>
      <c r="V98" s="170">
        <f t="shared" ref="V98" si="299">SUM(V99:V105)</f>
        <v>0</v>
      </c>
      <c r="W98" s="171">
        <f t="shared" ref="W98" si="300">SUM(W99:W105)</f>
        <v>0</v>
      </c>
      <c r="X98" s="170">
        <f t="shared" ref="X98" si="301">SUM(X99:X105)</f>
        <v>0</v>
      </c>
      <c r="Y98" s="171">
        <f t="shared" ref="Y98" si="302">SUM(Y99:Y105)</f>
        <v>0</v>
      </c>
      <c r="Z98" s="170">
        <f t="shared" ref="Z98" si="303">SUM(Z99:Z105)</f>
        <v>0</v>
      </c>
      <c r="AA98" s="171">
        <f t="shared" ref="AA98" si="304">SUM(AA99:AA105)</f>
        <v>0</v>
      </c>
      <c r="AB98" s="170">
        <f t="shared" ref="AB98" si="305">SUM(AB99:AB105)</f>
        <v>0</v>
      </c>
      <c r="AC98" s="171">
        <f t="shared" ref="AC98" si="306">SUM(AC99:AC105)</f>
        <v>0</v>
      </c>
      <c r="AD98" s="170">
        <f t="shared" ref="AD98" si="307">SUM(AD99:AD105)</f>
        <v>0</v>
      </c>
      <c r="AE98" s="171">
        <f t="shared" ref="AE98" si="308">SUM(AE99:AE105)</f>
        <v>0</v>
      </c>
      <c r="AF98" s="170">
        <f t="shared" ref="AF98" si="309">SUM(AF99:AF105)</f>
        <v>0</v>
      </c>
      <c r="AG98" s="172">
        <f t="shared" ref="AG98" si="310">SUM(AG99:AG105)</f>
        <v>0</v>
      </c>
      <c r="AH98" s="869"/>
      <c r="AI98" s="869"/>
      <c r="AJ98" s="173">
        <f t="shared" ref="AJ98" si="311">SUM(AJ99:AJ105)</f>
        <v>0</v>
      </c>
      <c r="AK98" s="174">
        <f t="shared" ref="AK98" si="312">SUM(AK99:AK105)</f>
        <v>0</v>
      </c>
      <c r="AL98" s="41">
        <f t="shared" ref="AL98" si="313">SUM(AL99:AL105)</f>
        <v>0</v>
      </c>
      <c r="AM98" s="42">
        <f t="shared" ref="AM98" si="314">SUM(AM99:AM105)</f>
        <v>0</v>
      </c>
      <c r="AN98" s="42">
        <f t="shared" ref="AN98" si="315">SUM(AN99:AN105)</f>
        <v>0</v>
      </c>
      <c r="AO98" s="42">
        <f t="shared" ref="AO98" si="316">SUM(AO99:AO105)</f>
        <v>0</v>
      </c>
      <c r="AP98" s="42">
        <f t="shared" ref="AP98" si="317">SUM(AP99:AP105)</f>
        <v>0</v>
      </c>
      <c r="AQ98" s="42">
        <f t="shared" ref="AQ98" si="318">SUM(AQ99:AQ105)</f>
        <v>0</v>
      </c>
      <c r="AR98" s="43">
        <f t="shared" ref="AR98" si="319">SUM(AR99:AR105)</f>
        <v>0</v>
      </c>
      <c r="AS98" s="105">
        <f t="shared" ref="AS98" si="320">SUM(AS99:AS105)</f>
        <v>0</v>
      </c>
      <c r="AT98" s="42">
        <f t="shared" ref="AT98" si="321">SUM(AT99:AT105)</f>
        <v>0</v>
      </c>
      <c r="AU98" s="43">
        <f t="shared" ref="AU98" si="322">SUM(AU99:AU105)</f>
        <v>0</v>
      </c>
      <c r="AV98" s="105">
        <f t="shared" ref="AV98" si="323">SUM(AV99:AV105)</f>
        <v>0</v>
      </c>
      <c r="AW98" s="42">
        <f t="shared" ref="AW98" si="324">SUM(AW99:AW105)</f>
        <v>0</v>
      </c>
      <c r="AX98" s="42">
        <f t="shared" ref="AX98" si="325">SUM(AX99:AX105)</f>
        <v>0</v>
      </c>
      <c r="AY98" s="42">
        <f t="shared" ref="AY98" si="326">SUM(AY99:AY105)</f>
        <v>0</v>
      </c>
      <c r="AZ98" s="106">
        <f t="shared" ref="AZ98" si="327">SUM(AZ99:AZ105)</f>
        <v>0</v>
      </c>
      <c r="BA98" s="44" t="s">
        <v>1685</v>
      </c>
      <c r="BB98" s="44" t="s">
        <v>1686</v>
      </c>
      <c r="BC98" s="45" t="s">
        <v>1687</v>
      </c>
    </row>
    <row r="99" spans="1:55" ht="17.25" hidden="1" customHeight="1" x14ac:dyDescent="0.2">
      <c r="A99" s="877"/>
      <c r="B99" s="879" t="str">
        <f>VLOOKUP($D$9,'PROYECTOS REGISTRADOS'!$A$2:$D$82,4,0)</f>
        <v>Desarrollo de estrategias en ciencia, tecnología e innvación Tocancipá, Cundinamarca, Centro Oriente</v>
      </c>
      <c r="C99" s="882" t="str">
        <f>VLOOKUP($D$9,'PROYECTOS REGISTRADOS'!$A$2:$D$82,3,0)</f>
        <v>2016-25817-0014</v>
      </c>
      <c r="D99" s="885"/>
      <c r="E99" s="888" t="str">
        <f>IF(D99=0,"0-0",(VLOOKUP(D99,'CONSOLIDADO PLAN DESARROLLO'!$EL$9:$ET$304,2,0)))</f>
        <v>0-0</v>
      </c>
      <c r="F99" s="891" t="str">
        <f>IF(D99=0,"0-0",(VLOOKUP(D99,'CONSOLIDADO PLAN DESARROLLO'!$EL$9:$ET$304,3,0)))</f>
        <v>0-0</v>
      </c>
      <c r="G99" s="894" t="str">
        <f>IF(D99=0,"0-0",(VLOOKUP(D99,'CONSOLIDADO PLAN DESARROLLO'!$EL$9:$ET$304,4,0)))</f>
        <v>0-0</v>
      </c>
      <c r="H99" s="897" t="str">
        <f>IF(D99=0,"0-0",(VLOOKUP(D99,'CONSOLIDADO PLAN DESARROLLO'!$EL$9:$ET$304,5,0)))</f>
        <v>0-0</v>
      </c>
      <c r="I99" s="900" t="str">
        <f>IF(D99=0,"0-0",(VLOOKUP(D99,'CONSOLIDADO PLAN DESARROLLO'!$EL$9:$ET$304,$R$3,0)))</f>
        <v>0-0</v>
      </c>
      <c r="J99" s="901"/>
      <c r="K99" s="912"/>
      <c r="L99" s="915"/>
      <c r="M99" s="175"/>
      <c r="N99" s="176"/>
      <c r="O99" s="177"/>
      <c r="P99" s="46"/>
      <c r="Q99" s="47"/>
      <c r="R99" s="918"/>
      <c r="S99" s="48"/>
      <c r="T99" s="906"/>
      <c r="U99" s="49"/>
      <c r="V99" s="906"/>
      <c r="W99" s="49"/>
      <c r="X99" s="906"/>
      <c r="Y99" s="49"/>
      <c r="Z99" s="906"/>
      <c r="AA99" s="49"/>
      <c r="AB99" s="906"/>
      <c r="AC99" s="49"/>
      <c r="AD99" s="906"/>
      <c r="AE99" s="49"/>
      <c r="AF99" s="906"/>
      <c r="AG99" s="50"/>
      <c r="AH99" s="870"/>
      <c r="AI99" s="870"/>
      <c r="AJ99" s="909">
        <f>+R99+T99+V99+X99+Z99+AB99+AD99+AF99</f>
        <v>0</v>
      </c>
      <c r="AK99" s="104">
        <f t="shared" ref="AK99:AK104" si="328">AC99+AE99+AG99+S99+U99+W99+Y99+AA99</f>
        <v>0</v>
      </c>
      <c r="AL99" s="51"/>
      <c r="AM99" s="52"/>
      <c r="AN99" s="52"/>
      <c r="AO99" s="52"/>
      <c r="AP99" s="52"/>
      <c r="AQ99" s="52"/>
      <c r="AR99" s="53">
        <f t="shared" ref="AR99:AR104" si="329">SUM(AL99:AQ99)</f>
        <v>0</v>
      </c>
      <c r="AS99" s="54"/>
      <c r="AT99" s="52"/>
      <c r="AU99" s="53">
        <f t="shared" ref="AU99:AU103" si="330">SUM(AS99:AT99)</f>
        <v>0</v>
      </c>
      <c r="AV99" s="54"/>
      <c r="AW99" s="52"/>
      <c r="AX99" s="52"/>
      <c r="AY99" s="52"/>
      <c r="AZ99" s="55"/>
      <c r="BA99" s="56"/>
      <c r="BB99" s="56"/>
      <c r="BC99" s="57"/>
    </row>
    <row r="100" spans="1:55" ht="17.25" hidden="1" customHeight="1" x14ac:dyDescent="0.2">
      <c r="A100" s="877"/>
      <c r="B100" s="879"/>
      <c r="C100" s="882"/>
      <c r="D100" s="885"/>
      <c r="E100" s="889"/>
      <c r="F100" s="891"/>
      <c r="G100" s="894"/>
      <c r="H100" s="897"/>
      <c r="I100" s="902"/>
      <c r="J100" s="903"/>
      <c r="K100" s="912"/>
      <c r="L100" s="916"/>
      <c r="M100" s="175"/>
      <c r="N100" s="176"/>
      <c r="O100" s="177"/>
      <c r="P100" s="46"/>
      <c r="Q100" s="47"/>
      <c r="R100" s="919"/>
      <c r="S100" s="48"/>
      <c r="T100" s="907"/>
      <c r="U100" s="49"/>
      <c r="V100" s="907"/>
      <c r="W100" s="49"/>
      <c r="X100" s="907"/>
      <c r="Y100" s="49"/>
      <c r="Z100" s="907"/>
      <c r="AA100" s="49"/>
      <c r="AB100" s="907"/>
      <c r="AC100" s="49"/>
      <c r="AD100" s="907"/>
      <c r="AE100" s="49"/>
      <c r="AF100" s="907"/>
      <c r="AG100" s="50"/>
      <c r="AH100" s="871"/>
      <c r="AI100" s="871"/>
      <c r="AJ100" s="910"/>
      <c r="AK100" s="104">
        <f t="shared" si="328"/>
        <v>0</v>
      </c>
      <c r="AL100" s="51"/>
      <c r="AM100" s="52"/>
      <c r="AN100" s="52"/>
      <c r="AO100" s="52"/>
      <c r="AP100" s="52"/>
      <c r="AQ100" s="52"/>
      <c r="AR100" s="53">
        <f t="shared" si="329"/>
        <v>0</v>
      </c>
      <c r="AS100" s="54"/>
      <c r="AT100" s="52"/>
      <c r="AU100" s="53">
        <f t="shared" si="330"/>
        <v>0</v>
      </c>
      <c r="AV100" s="54"/>
      <c r="AW100" s="52"/>
      <c r="AX100" s="52"/>
      <c r="AY100" s="52"/>
      <c r="AZ100" s="55"/>
      <c r="BA100" s="56"/>
      <c r="BB100" s="56"/>
      <c r="BC100" s="57"/>
    </row>
    <row r="101" spans="1:55" ht="17.25" hidden="1" customHeight="1" x14ac:dyDescent="0.2">
      <c r="A101" s="877"/>
      <c r="B101" s="879"/>
      <c r="C101" s="882"/>
      <c r="D101" s="885"/>
      <c r="E101" s="889"/>
      <c r="F101" s="891"/>
      <c r="G101" s="894"/>
      <c r="H101" s="897"/>
      <c r="I101" s="902"/>
      <c r="J101" s="903"/>
      <c r="K101" s="912"/>
      <c r="L101" s="916"/>
      <c r="M101" s="175"/>
      <c r="N101" s="176"/>
      <c r="O101" s="177"/>
      <c r="P101" s="46"/>
      <c r="Q101" s="47"/>
      <c r="R101" s="919"/>
      <c r="S101" s="48"/>
      <c r="T101" s="907"/>
      <c r="U101" s="49"/>
      <c r="V101" s="907"/>
      <c r="W101" s="49"/>
      <c r="X101" s="907"/>
      <c r="Y101" s="49"/>
      <c r="Z101" s="907"/>
      <c r="AA101" s="49"/>
      <c r="AB101" s="907"/>
      <c r="AC101" s="49"/>
      <c r="AD101" s="907"/>
      <c r="AE101" s="49"/>
      <c r="AF101" s="907"/>
      <c r="AG101" s="50"/>
      <c r="AH101" s="871"/>
      <c r="AI101" s="871"/>
      <c r="AJ101" s="910"/>
      <c r="AK101" s="104">
        <f t="shared" si="328"/>
        <v>0</v>
      </c>
      <c r="AL101" s="51"/>
      <c r="AM101" s="52"/>
      <c r="AN101" s="52"/>
      <c r="AO101" s="52"/>
      <c r="AP101" s="52"/>
      <c r="AQ101" s="52"/>
      <c r="AR101" s="53">
        <f t="shared" si="329"/>
        <v>0</v>
      </c>
      <c r="AS101" s="54"/>
      <c r="AT101" s="52"/>
      <c r="AU101" s="53">
        <f t="shared" si="330"/>
        <v>0</v>
      </c>
      <c r="AV101" s="54"/>
      <c r="AW101" s="52"/>
      <c r="AX101" s="52"/>
      <c r="AY101" s="52"/>
      <c r="AZ101" s="55"/>
      <c r="BA101" s="56"/>
      <c r="BB101" s="56"/>
      <c r="BC101" s="57"/>
    </row>
    <row r="102" spans="1:55" ht="17.25" hidden="1" customHeight="1" x14ac:dyDescent="0.2">
      <c r="A102" s="877"/>
      <c r="B102" s="879"/>
      <c r="C102" s="882"/>
      <c r="D102" s="885"/>
      <c r="E102" s="889"/>
      <c r="F102" s="891"/>
      <c r="G102" s="894"/>
      <c r="H102" s="897"/>
      <c r="I102" s="902"/>
      <c r="J102" s="903"/>
      <c r="K102" s="912"/>
      <c r="L102" s="916"/>
      <c r="M102" s="175"/>
      <c r="N102" s="176"/>
      <c r="O102" s="177"/>
      <c r="P102" s="46"/>
      <c r="Q102" s="47"/>
      <c r="R102" s="919"/>
      <c r="S102" s="48"/>
      <c r="T102" s="907"/>
      <c r="U102" s="49"/>
      <c r="V102" s="907"/>
      <c r="W102" s="49"/>
      <c r="X102" s="907"/>
      <c r="Y102" s="49"/>
      <c r="Z102" s="907"/>
      <c r="AA102" s="49"/>
      <c r="AB102" s="907"/>
      <c r="AC102" s="49"/>
      <c r="AD102" s="907"/>
      <c r="AE102" s="49"/>
      <c r="AF102" s="907"/>
      <c r="AG102" s="50"/>
      <c r="AH102" s="871"/>
      <c r="AI102" s="871"/>
      <c r="AJ102" s="910"/>
      <c r="AK102" s="104">
        <f t="shared" si="328"/>
        <v>0</v>
      </c>
      <c r="AL102" s="51"/>
      <c r="AM102" s="52"/>
      <c r="AN102" s="52"/>
      <c r="AO102" s="52"/>
      <c r="AP102" s="52"/>
      <c r="AQ102" s="52"/>
      <c r="AR102" s="53">
        <f t="shared" si="329"/>
        <v>0</v>
      </c>
      <c r="AS102" s="54"/>
      <c r="AT102" s="52"/>
      <c r="AU102" s="53">
        <f t="shared" si="330"/>
        <v>0</v>
      </c>
      <c r="AV102" s="54"/>
      <c r="AW102" s="52"/>
      <c r="AX102" s="52"/>
      <c r="AY102" s="52"/>
      <c r="AZ102" s="55"/>
      <c r="BA102" s="56"/>
      <c r="BB102" s="56"/>
      <c r="BC102" s="57"/>
    </row>
    <row r="103" spans="1:55" ht="17.25" hidden="1" customHeight="1" x14ac:dyDescent="0.2">
      <c r="A103" s="877"/>
      <c r="B103" s="879"/>
      <c r="C103" s="882"/>
      <c r="D103" s="885"/>
      <c r="E103" s="889"/>
      <c r="F103" s="891"/>
      <c r="G103" s="894"/>
      <c r="H103" s="897"/>
      <c r="I103" s="902"/>
      <c r="J103" s="903"/>
      <c r="K103" s="912"/>
      <c r="L103" s="916"/>
      <c r="M103" s="175"/>
      <c r="N103" s="176"/>
      <c r="O103" s="177"/>
      <c r="P103" s="46"/>
      <c r="Q103" s="47"/>
      <c r="R103" s="919"/>
      <c r="S103" s="48"/>
      <c r="T103" s="907"/>
      <c r="U103" s="49"/>
      <c r="V103" s="907"/>
      <c r="W103" s="49"/>
      <c r="X103" s="907"/>
      <c r="Y103" s="49"/>
      <c r="Z103" s="907"/>
      <c r="AA103" s="49"/>
      <c r="AB103" s="907"/>
      <c r="AC103" s="49"/>
      <c r="AD103" s="907"/>
      <c r="AE103" s="49"/>
      <c r="AF103" s="907"/>
      <c r="AG103" s="50"/>
      <c r="AH103" s="871"/>
      <c r="AI103" s="871"/>
      <c r="AJ103" s="910"/>
      <c r="AK103" s="104">
        <f t="shared" si="328"/>
        <v>0</v>
      </c>
      <c r="AL103" s="51"/>
      <c r="AM103" s="52"/>
      <c r="AN103" s="52"/>
      <c r="AO103" s="52"/>
      <c r="AP103" s="52"/>
      <c r="AQ103" s="52"/>
      <c r="AR103" s="53">
        <f t="shared" si="329"/>
        <v>0</v>
      </c>
      <c r="AS103" s="54"/>
      <c r="AT103" s="52"/>
      <c r="AU103" s="53">
        <f t="shared" si="330"/>
        <v>0</v>
      </c>
      <c r="AV103" s="54"/>
      <c r="AW103" s="52"/>
      <c r="AX103" s="52"/>
      <c r="AY103" s="52"/>
      <c r="AZ103" s="55"/>
      <c r="BA103" s="56"/>
      <c r="BB103" s="56"/>
      <c r="BC103" s="57"/>
    </row>
    <row r="104" spans="1:55" ht="17.25" hidden="1" customHeight="1" x14ac:dyDescent="0.2">
      <c r="A104" s="877"/>
      <c r="B104" s="880"/>
      <c r="C104" s="883"/>
      <c r="D104" s="886"/>
      <c r="E104" s="889"/>
      <c r="F104" s="892"/>
      <c r="G104" s="895"/>
      <c r="H104" s="898"/>
      <c r="I104" s="902"/>
      <c r="J104" s="903"/>
      <c r="K104" s="913"/>
      <c r="L104" s="916"/>
      <c r="M104" s="178"/>
      <c r="N104" s="179"/>
      <c r="O104" s="180"/>
      <c r="P104" s="107"/>
      <c r="Q104" s="108"/>
      <c r="R104" s="919"/>
      <c r="S104" s="109"/>
      <c r="T104" s="907"/>
      <c r="U104" s="110"/>
      <c r="V104" s="907"/>
      <c r="W104" s="110"/>
      <c r="X104" s="907"/>
      <c r="Y104" s="110"/>
      <c r="Z104" s="907"/>
      <c r="AA104" s="110"/>
      <c r="AB104" s="907"/>
      <c r="AC104" s="110"/>
      <c r="AD104" s="907"/>
      <c r="AE104" s="110"/>
      <c r="AF104" s="907"/>
      <c r="AG104" s="111"/>
      <c r="AH104" s="871"/>
      <c r="AI104" s="871"/>
      <c r="AJ104" s="911"/>
      <c r="AK104" s="104">
        <f t="shared" si="328"/>
        <v>0</v>
      </c>
      <c r="AL104" s="112"/>
      <c r="AM104" s="113"/>
      <c r="AN104" s="113"/>
      <c r="AO104" s="113"/>
      <c r="AP104" s="113"/>
      <c r="AQ104" s="113"/>
      <c r="AR104" s="53">
        <f t="shared" si="329"/>
        <v>0</v>
      </c>
      <c r="AS104" s="114"/>
      <c r="AT104" s="113"/>
      <c r="AU104" s="53">
        <f>SUM(AS104:AT104)</f>
        <v>0</v>
      </c>
      <c r="AV104" s="114"/>
      <c r="AW104" s="113"/>
      <c r="AX104" s="113"/>
      <c r="AY104" s="113"/>
      <c r="AZ104" s="115"/>
      <c r="BA104" s="116"/>
      <c r="BB104" s="116"/>
      <c r="BC104" s="117"/>
    </row>
    <row r="105" spans="1:55" ht="9.9499999999999993" hidden="1" customHeight="1" thickBot="1" x14ac:dyDescent="0.25">
      <c r="A105" s="878"/>
      <c r="B105" s="881"/>
      <c r="C105" s="884"/>
      <c r="D105" s="887"/>
      <c r="E105" s="890"/>
      <c r="F105" s="893"/>
      <c r="G105" s="896"/>
      <c r="H105" s="899"/>
      <c r="I105" s="904"/>
      <c r="J105" s="905"/>
      <c r="K105" s="914"/>
      <c r="L105" s="917"/>
      <c r="M105" s="181"/>
      <c r="N105" s="182"/>
      <c r="O105" s="183"/>
      <c r="P105" s="118"/>
      <c r="Q105" s="118"/>
      <c r="R105" s="920"/>
      <c r="S105" s="184"/>
      <c r="T105" s="908"/>
      <c r="U105" s="185"/>
      <c r="V105" s="908"/>
      <c r="W105" s="185"/>
      <c r="X105" s="908"/>
      <c r="Y105" s="185"/>
      <c r="Z105" s="908"/>
      <c r="AA105" s="185"/>
      <c r="AB105" s="908"/>
      <c r="AC105" s="185"/>
      <c r="AD105" s="908"/>
      <c r="AE105" s="185"/>
      <c r="AF105" s="908"/>
      <c r="AG105" s="186"/>
      <c r="AH105" s="872"/>
      <c r="AI105" s="872"/>
      <c r="AJ105" s="119"/>
      <c r="AK105" s="120"/>
      <c r="AL105" s="187"/>
      <c r="AM105" s="188"/>
      <c r="AN105" s="188"/>
      <c r="AO105" s="188"/>
      <c r="AP105" s="188"/>
      <c r="AQ105" s="188"/>
      <c r="AR105" s="121"/>
      <c r="AS105" s="189"/>
      <c r="AT105" s="188"/>
      <c r="AU105" s="121"/>
      <c r="AV105" s="189"/>
      <c r="AW105" s="188"/>
      <c r="AX105" s="188"/>
      <c r="AY105" s="188"/>
      <c r="AZ105" s="190"/>
      <c r="BA105" s="191"/>
      <c r="BB105" s="191"/>
      <c r="BC105" s="192"/>
    </row>
    <row r="106" spans="1:55" ht="6" hidden="1" customHeight="1" x14ac:dyDescent="0.2">
      <c r="A106" s="157"/>
      <c r="B106" s="193"/>
      <c r="C106" s="193"/>
      <c r="D106" s="193"/>
      <c r="E106" s="193"/>
      <c r="F106" s="193"/>
      <c r="G106" s="193"/>
      <c r="H106" s="193"/>
      <c r="I106" s="921"/>
      <c r="J106" s="921"/>
      <c r="K106" s="193"/>
      <c r="L106" s="193"/>
      <c r="M106" s="193"/>
      <c r="N106" s="193"/>
      <c r="O106" s="193"/>
      <c r="P106" s="193"/>
      <c r="Q106" s="193"/>
      <c r="R106" s="193"/>
      <c r="S106" s="193"/>
      <c r="T106" s="193"/>
      <c r="U106" s="193"/>
      <c r="V106" s="193"/>
      <c r="W106" s="193"/>
      <c r="X106" s="193"/>
      <c r="Y106" s="193"/>
      <c r="Z106" s="193"/>
      <c r="AA106" s="193"/>
      <c r="AB106" s="193"/>
      <c r="AC106" s="193"/>
      <c r="AD106" s="193"/>
      <c r="AE106" s="193"/>
      <c r="AF106" s="193"/>
      <c r="AG106" s="193"/>
      <c r="AH106" s="193"/>
      <c r="AI106" s="193"/>
      <c r="AJ106" s="193"/>
      <c r="AK106" s="194"/>
      <c r="AL106" s="194"/>
      <c r="AM106" s="194"/>
      <c r="AN106" s="194"/>
      <c r="AO106" s="194"/>
      <c r="AP106" s="194"/>
      <c r="AQ106" s="195"/>
      <c r="AR106" s="194"/>
      <c r="AS106" s="194"/>
      <c r="AT106" s="194"/>
      <c r="AU106" s="194"/>
      <c r="AV106" s="194"/>
      <c r="AW106" s="194"/>
      <c r="AX106" s="194"/>
      <c r="AY106" s="194"/>
      <c r="AZ106" s="194"/>
      <c r="BA106" s="194"/>
      <c r="BB106" s="194"/>
      <c r="BC106" s="157"/>
    </row>
    <row r="107" spans="1:55" ht="72" hidden="1" customHeight="1" x14ac:dyDescent="0.2">
      <c r="A107" s="876">
        <v>11</v>
      </c>
      <c r="B107" s="162" t="s">
        <v>1705</v>
      </c>
      <c r="C107" s="163" t="s">
        <v>1706</v>
      </c>
      <c r="D107" s="164" t="s">
        <v>21</v>
      </c>
      <c r="E107" s="164" t="s">
        <v>1893</v>
      </c>
      <c r="F107" s="163" t="s">
        <v>1707</v>
      </c>
      <c r="G107" s="165" t="s">
        <v>1679</v>
      </c>
      <c r="H107" s="165" t="s">
        <v>1680</v>
      </c>
      <c r="I107" s="166" t="s">
        <v>1909</v>
      </c>
      <c r="J107" s="167">
        <f>+$N$3</f>
        <v>2018</v>
      </c>
      <c r="K107" s="165" t="s">
        <v>1926</v>
      </c>
      <c r="L107" s="166" t="s">
        <v>1927</v>
      </c>
      <c r="M107" s="163" t="s">
        <v>1708</v>
      </c>
      <c r="N107" s="163" t="s">
        <v>1709</v>
      </c>
      <c r="O107" s="163" t="s">
        <v>1710</v>
      </c>
      <c r="P107" s="163" t="s">
        <v>1711</v>
      </c>
      <c r="Q107" s="163" t="s">
        <v>1712</v>
      </c>
      <c r="R107" s="168">
        <f t="shared" ref="R107" si="331">SUM(R108:R114)</f>
        <v>0</v>
      </c>
      <c r="S107" s="169">
        <f t="shared" ref="S107" si="332">SUM(S108:S114)</f>
        <v>0</v>
      </c>
      <c r="T107" s="170">
        <f t="shared" ref="T107" si="333">SUM(T108:T114)</f>
        <v>0</v>
      </c>
      <c r="U107" s="171">
        <f t="shared" ref="U107" si="334">SUM(U108:U114)</f>
        <v>0</v>
      </c>
      <c r="V107" s="170">
        <f t="shared" ref="V107" si="335">SUM(V108:V114)</f>
        <v>0</v>
      </c>
      <c r="W107" s="171">
        <f t="shared" ref="W107" si="336">SUM(W108:W114)</f>
        <v>0</v>
      </c>
      <c r="X107" s="170">
        <f t="shared" ref="X107" si="337">SUM(X108:X114)</f>
        <v>0</v>
      </c>
      <c r="Y107" s="171">
        <f t="shared" ref="Y107" si="338">SUM(Y108:Y114)</f>
        <v>0</v>
      </c>
      <c r="Z107" s="170">
        <f t="shared" ref="Z107" si="339">SUM(Z108:Z114)</f>
        <v>0</v>
      </c>
      <c r="AA107" s="171">
        <f t="shared" ref="AA107" si="340">SUM(AA108:AA114)</f>
        <v>0</v>
      </c>
      <c r="AB107" s="170">
        <f t="shared" ref="AB107" si="341">SUM(AB108:AB114)</f>
        <v>0</v>
      </c>
      <c r="AC107" s="171">
        <f t="shared" ref="AC107" si="342">SUM(AC108:AC114)</f>
        <v>0</v>
      </c>
      <c r="AD107" s="170">
        <f t="shared" ref="AD107" si="343">SUM(AD108:AD114)</f>
        <v>0</v>
      </c>
      <c r="AE107" s="171">
        <f t="shared" ref="AE107" si="344">SUM(AE108:AE114)</f>
        <v>0</v>
      </c>
      <c r="AF107" s="170">
        <f t="shared" ref="AF107" si="345">SUM(AF108:AF114)</f>
        <v>0</v>
      </c>
      <c r="AG107" s="172">
        <f t="shared" ref="AG107" si="346">SUM(AG108:AG114)</f>
        <v>0</v>
      </c>
      <c r="AH107" s="869"/>
      <c r="AI107" s="869"/>
      <c r="AJ107" s="173">
        <f t="shared" ref="AJ107" si="347">SUM(AJ108:AJ114)</f>
        <v>0</v>
      </c>
      <c r="AK107" s="174">
        <f t="shared" ref="AK107" si="348">SUM(AK108:AK114)</f>
        <v>0</v>
      </c>
      <c r="AL107" s="41">
        <f t="shared" ref="AL107" si="349">SUM(AL108:AL114)</f>
        <v>0</v>
      </c>
      <c r="AM107" s="42">
        <f t="shared" ref="AM107" si="350">SUM(AM108:AM114)</f>
        <v>0</v>
      </c>
      <c r="AN107" s="42">
        <f t="shared" ref="AN107" si="351">SUM(AN108:AN114)</f>
        <v>0</v>
      </c>
      <c r="AO107" s="42">
        <f t="shared" ref="AO107" si="352">SUM(AO108:AO114)</f>
        <v>0</v>
      </c>
      <c r="AP107" s="42">
        <f t="shared" ref="AP107" si="353">SUM(AP108:AP114)</f>
        <v>0</v>
      </c>
      <c r="AQ107" s="42">
        <f t="shared" ref="AQ107" si="354">SUM(AQ108:AQ114)</f>
        <v>0</v>
      </c>
      <c r="AR107" s="43">
        <f t="shared" ref="AR107" si="355">SUM(AR108:AR114)</f>
        <v>0</v>
      </c>
      <c r="AS107" s="105">
        <f t="shared" ref="AS107" si="356">SUM(AS108:AS114)</f>
        <v>0</v>
      </c>
      <c r="AT107" s="42">
        <f t="shared" ref="AT107" si="357">SUM(AT108:AT114)</f>
        <v>0</v>
      </c>
      <c r="AU107" s="43">
        <f t="shared" ref="AU107" si="358">SUM(AU108:AU114)</f>
        <v>0</v>
      </c>
      <c r="AV107" s="105">
        <f t="shared" ref="AV107" si="359">SUM(AV108:AV114)</f>
        <v>0</v>
      </c>
      <c r="AW107" s="42">
        <f t="shared" ref="AW107" si="360">SUM(AW108:AW114)</f>
        <v>0</v>
      </c>
      <c r="AX107" s="42">
        <f t="shared" ref="AX107" si="361">SUM(AX108:AX114)</f>
        <v>0</v>
      </c>
      <c r="AY107" s="42">
        <f t="shared" ref="AY107" si="362">SUM(AY108:AY114)</f>
        <v>0</v>
      </c>
      <c r="AZ107" s="106">
        <f t="shared" ref="AZ107" si="363">SUM(AZ108:AZ114)</f>
        <v>0</v>
      </c>
      <c r="BA107" s="44" t="s">
        <v>1685</v>
      </c>
      <c r="BB107" s="44" t="s">
        <v>1686</v>
      </c>
      <c r="BC107" s="45" t="s">
        <v>1687</v>
      </c>
    </row>
    <row r="108" spans="1:55" ht="17.25" hidden="1" customHeight="1" x14ac:dyDescent="0.2">
      <c r="A108" s="877"/>
      <c r="B108" s="879" t="str">
        <f>VLOOKUP($D$9,'PROYECTOS REGISTRADOS'!$A$2:$D$82,4,0)</f>
        <v>Desarrollo de estrategias en ciencia, tecnología e innvación Tocancipá, Cundinamarca, Centro Oriente</v>
      </c>
      <c r="C108" s="882" t="str">
        <f>VLOOKUP($D$9,'PROYECTOS REGISTRADOS'!$A$2:$D$82,3,0)</f>
        <v>2016-25817-0014</v>
      </c>
      <c r="D108" s="885"/>
      <c r="E108" s="888" t="str">
        <f>IF(D108=0,"0-0",(VLOOKUP(D108,'CONSOLIDADO PLAN DESARROLLO'!$EL$9:$ET$304,2,0)))</f>
        <v>0-0</v>
      </c>
      <c r="F108" s="891" t="str">
        <f>IF(D108=0,"0-0",(VLOOKUP(D108,'CONSOLIDADO PLAN DESARROLLO'!$EL$9:$ET$304,3,0)))</f>
        <v>0-0</v>
      </c>
      <c r="G108" s="894" t="str">
        <f>IF(D108=0,"0-0",(VLOOKUP(D108,'CONSOLIDADO PLAN DESARROLLO'!$EL$9:$ET$304,4,0)))</f>
        <v>0-0</v>
      </c>
      <c r="H108" s="897" t="str">
        <f>IF(D108=0,"0-0",(VLOOKUP(D108,'CONSOLIDADO PLAN DESARROLLO'!$EL$9:$ET$304,5,0)))</f>
        <v>0-0</v>
      </c>
      <c r="I108" s="900" t="str">
        <f>IF(D108=0,"0-0",(VLOOKUP(D108,'CONSOLIDADO PLAN DESARROLLO'!$EL$9:$ET$304,$R$3,0)))</f>
        <v>0-0</v>
      </c>
      <c r="J108" s="901"/>
      <c r="K108" s="912"/>
      <c r="L108" s="915"/>
      <c r="M108" s="175"/>
      <c r="N108" s="176"/>
      <c r="O108" s="177"/>
      <c r="P108" s="46"/>
      <c r="Q108" s="47"/>
      <c r="R108" s="918"/>
      <c r="S108" s="48"/>
      <c r="T108" s="906"/>
      <c r="U108" s="49"/>
      <c r="V108" s="906"/>
      <c r="W108" s="49"/>
      <c r="X108" s="906"/>
      <c r="Y108" s="49"/>
      <c r="Z108" s="906"/>
      <c r="AA108" s="49"/>
      <c r="AB108" s="906"/>
      <c r="AC108" s="49"/>
      <c r="AD108" s="906"/>
      <c r="AE108" s="49"/>
      <c r="AF108" s="906"/>
      <c r="AG108" s="50"/>
      <c r="AH108" s="870"/>
      <c r="AI108" s="870"/>
      <c r="AJ108" s="909">
        <f>+R108+T108+V108+X108+Z108+AB108+AD108+AF108</f>
        <v>0</v>
      </c>
      <c r="AK108" s="104">
        <f t="shared" ref="AK108:AK113" si="364">AC108+AE108+AG108+S108+U108+W108+Y108+AA108</f>
        <v>0</v>
      </c>
      <c r="AL108" s="51"/>
      <c r="AM108" s="52"/>
      <c r="AN108" s="52"/>
      <c r="AO108" s="52"/>
      <c r="AP108" s="52"/>
      <c r="AQ108" s="52"/>
      <c r="AR108" s="53">
        <f t="shared" ref="AR108:AR113" si="365">SUM(AL108:AQ108)</f>
        <v>0</v>
      </c>
      <c r="AS108" s="54"/>
      <c r="AT108" s="52"/>
      <c r="AU108" s="53">
        <f t="shared" ref="AU108:AU112" si="366">SUM(AS108:AT108)</f>
        <v>0</v>
      </c>
      <c r="AV108" s="54"/>
      <c r="AW108" s="52"/>
      <c r="AX108" s="52"/>
      <c r="AY108" s="52"/>
      <c r="AZ108" s="55"/>
      <c r="BA108" s="56"/>
      <c r="BB108" s="56"/>
      <c r="BC108" s="57"/>
    </row>
    <row r="109" spans="1:55" ht="17.25" hidden="1" customHeight="1" x14ac:dyDescent="0.2">
      <c r="A109" s="877"/>
      <c r="B109" s="879"/>
      <c r="C109" s="882"/>
      <c r="D109" s="885"/>
      <c r="E109" s="889"/>
      <c r="F109" s="891"/>
      <c r="G109" s="894"/>
      <c r="H109" s="897"/>
      <c r="I109" s="902"/>
      <c r="J109" s="903"/>
      <c r="K109" s="912"/>
      <c r="L109" s="916"/>
      <c r="M109" s="175"/>
      <c r="N109" s="176"/>
      <c r="O109" s="177"/>
      <c r="P109" s="46"/>
      <c r="Q109" s="47"/>
      <c r="R109" s="919"/>
      <c r="S109" s="48"/>
      <c r="T109" s="907"/>
      <c r="U109" s="49"/>
      <c r="V109" s="907"/>
      <c r="W109" s="49"/>
      <c r="X109" s="907"/>
      <c r="Y109" s="49"/>
      <c r="Z109" s="907"/>
      <c r="AA109" s="49"/>
      <c r="AB109" s="907"/>
      <c r="AC109" s="49"/>
      <c r="AD109" s="907"/>
      <c r="AE109" s="49"/>
      <c r="AF109" s="907"/>
      <c r="AG109" s="50"/>
      <c r="AH109" s="871"/>
      <c r="AI109" s="871"/>
      <c r="AJ109" s="910"/>
      <c r="AK109" s="104">
        <f t="shared" si="364"/>
        <v>0</v>
      </c>
      <c r="AL109" s="51"/>
      <c r="AM109" s="52"/>
      <c r="AN109" s="52"/>
      <c r="AO109" s="52"/>
      <c r="AP109" s="52"/>
      <c r="AQ109" s="52"/>
      <c r="AR109" s="53">
        <f t="shared" si="365"/>
        <v>0</v>
      </c>
      <c r="AS109" s="54"/>
      <c r="AT109" s="52"/>
      <c r="AU109" s="53">
        <f t="shared" si="366"/>
        <v>0</v>
      </c>
      <c r="AV109" s="54"/>
      <c r="AW109" s="52"/>
      <c r="AX109" s="52"/>
      <c r="AY109" s="52"/>
      <c r="AZ109" s="55"/>
      <c r="BA109" s="56"/>
      <c r="BB109" s="56"/>
      <c r="BC109" s="57"/>
    </row>
    <row r="110" spans="1:55" ht="17.25" hidden="1" customHeight="1" x14ac:dyDescent="0.2">
      <c r="A110" s="877"/>
      <c r="B110" s="879"/>
      <c r="C110" s="882"/>
      <c r="D110" s="885"/>
      <c r="E110" s="889"/>
      <c r="F110" s="891"/>
      <c r="G110" s="894"/>
      <c r="H110" s="897"/>
      <c r="I110" s="902"/>
      <c r="J110" s="903"/>
      <c r="K110" s="912"/>
      <c r="L110" s="916"/>
      <c r="M110" s="175"/>
      <c r="N110" s="176"/>
      <c r="O110" s="177"/>
      <c r="P110" s="46"/>
      <c r="Q110" s="47"/>
      <c r="R110" s="919"/>
      <c r="S110" s="48"/>
      <c r="T110" s="907"/>
      <c r="U110" s="49"/>
      <c r="V110" s="907"/>
      <c r="W110" s="49"/>
      <c r="X110" s="907"/>
      <c r="Y110" s="49"/>
      <c r="Z110" s="907"/>
      <c r="AA110" s="49"/>
      <c r="AB110" s="907"/>
      <c r="AC110" s="49"/>
      <c r="AD110" s="907"/>
      <c r="AE110" s="49"/>
      <c r="AF110" s="907"/>
      <c r="AG110" s="50"/>
      <c r="AH110" s="871"/>
      <c r="AI110" s="871"/>
      <c r="AJ110" s="910"/>
      <c r="AK110" s="104">
        <f t="shared" si="364"/>
        <v>0</v>
      </c>
      <c r="AL110" s="51"/>
      <c r="AM110" s="52"/>
      <c r="AN110" s="52"/>
      <c r="AO110" s="52"/>
      <c r="AP110" s="52"/>
      <c r="AQ110" s="52"/>
      <c r="AR110" s="53">
        <f t="shared" si="365"/>
        <v>0</v>
      </c>
      <c r="AS110" s="54"/>
      <c r="AT110" s="52"/>
      <c r="AU110" s="53">
        <f t="shared" si="366"/>
        <v>0</v>
      </c>
      <c r="AV110" s="54"/>
      <c r="AW110" s="52"/>
      <c r="AX110" s="52"/>
      <c r="AY110" s="52"/>
      <c r="AZ110" s="55"/>
      <c r="BA110" s="56"/>
      <c r="BB110" s="56"/>
      <c r="BC110" s="57"/>
    </row>
    <row r="111" spans="1:55" ht="17.25" hidden="1" customHeight="1" x14ac:dyDescent="0.2">
      <c r="A111" s="877"/>
      <c r="B111" s="879"/>
      <c r="C111" s="882"/>
      <c r="D111" s="885"/>
      <c r="E111" s="889"/>
      <c r="F111" s="891"/>
      <c r="G111" s="894"/>
      <c r="H111" s="897"/>
      <c r="I111" s="902"/>
      <c r="J111" s="903"/>
      <c r="K111" s="912"/>
      <c r="L111" s="916"/>
      <c r="M111" s="175"/>
      <c r="N111" s="176"/>
      <c r="O111" s="177"/>
      <c r="P111" s="46"/>
      <c r="Q111" s="47"/>
      <c r="R111" s="919"/>
      <c r="S111" s="48"/>
      <c r="T111" s="907"/>
      <c r="U111" s="49"/>
      <c r="V111" s="907"/>
      <c r="W111" s="49"/>
      <c r="X111" s="907"/>
      <c r="Y111" s="49"/>
      <c r="Z111" s="907"/>
      <c r="AA111" s="49"/>
      <c r="AB111" s="907"/>
      <c r="AC111" s="49"/>
      <c r="AD111" s="907"/>
      <c r="AE111" s="49"/>
      <c r="AF111" s="907"/>
      <c r="AG111" s="50"/>
      <c r="AH111" s="871"/>
      <c r="AI111" s="871"/>
      <c r="AJ111" s="910"/>
      <c r="AK111" s="104">
        <f t="shared" si="364"/>
        <v>0</v>
      </c>
      <c r="AL111" s="51"/>
      <c r="AM111" s="52"/>
      <c r="AN111" s="52"/>
      <c r="AO111" s="52"/>
      <c r="AP111" s="52"/>
      <c r="AQ111" s="52"/>
      <c r="AR111" s="53">
        <f t="shared" si="365"/>
        <v>0</v>
      </c>
      <c r="AS111" s="54"/>
      <c r="AT111" s="52"/>
      <c r="AU111" s="53">
        <f t="shared" si="366"/>
        <v>0</v>
      </c>
      <c r="AV111" s="54"/>
      <c r="AW111" s="52"/>
      <c r="AX111" s="52"/>
      <c r="AY111" s="52"/>
      <c r="AZ111" s="55"/>
      <c r="BA111" s="56"/>
      <c r="BB111" s="56"/>
      <c r="BC111" s="57"/>
    </row>
    <row r="112" spans="1:55" ht="17.25" hidden="1" customHeight="1" x14ac:dyDescent="0.2">
      <c r="A112" s="877"/>
      <c r="B112" s="879"/>
      <c r="C112" s="882"/>
      <c r="D112" s="885"/>
      <c r="E112" s="889"/>
      <c r="F112" s="891"/>
      <c r="G112" s="894"/>
      <c r="H112" s="897"/>
      <c r="I112" s="902"/>
      <c r="J112" s="903"/>
      <c r="K112" s="912"/>
      <c r="L112" s="916"/>
      <c r="M112" s="175"/>
      <c r="N112" s="176"/>
      <c r="O112" s="177"/>
      <c r="P112" s="46"/>
      <c r="Q112" s="47"/>
      <c r="R112" s="919"/>
      <c r="S112" s="48"/>
      <c r="T112" s="907"/>
      <c r="U112" s="49"/>
      <c r="V112" s="907"/>
      <c r="W112" s="49"/>
      <c r="X112" s="907"/>
      <c r="Y112" s="49"/>
      <c r="Z112" s="907"/>
      <c r="AA112" s="49"/>
      <c r="AB112" s="907"/>
      <c r="AC112" s="49"/>
      <c r="AD112" s="907"/>
      <c r="AE112" s="49"/>
      <c r="AF112" s="907"/>
      <c r="AG112" s="50"/>
      <c r="AH112" s="871"/>
      <c r="AI112" s="871"/>
      <c r="AJ112" s="910"/>
      <c r="AK112" s="104">
        <f t="shared" si="364"/>
        <v>0</v>
      </c>
      <c r="AL112" s="51"/>
      <c r="AM112" s="52"/>
      <c r="AN112" s="52"/>
      <c r="AO112" s="52"/>
      <c r="AP112" s="52"/>
      <c r="AQ112" s="52"/>
      <c r="AR112" s="53">
        <f t="shared" si="365"/>
        <v>0</v>
      </c>
      <c r="AS112" s="54"/>
      <c r="AT112" s="52"/>
      <c r="AU112" s="53">
        <f t="shared" si="366"/>
        <v>0</v>
      </c>
      <c r="AV112" s="54"/>
      <c r="AW112" s="52"/>
      <c r="AX112" s="52"/>
      <c r="AY112" s="52"/>
      <c r="AZ112" s="55"/>
      <c r="BA112" s="56"/>
      <c r="BB112" s="56"/>
      <c r="BC112" s="57"/>
    </row>
    <row r="113" spans="1:55" ht="17.25" hidden="1" customHeight="1" x14ac:dyDescent="0.2">
      <c r="A113" s="877"/>
      <c r="B113" s="880"/>
      <c r="C113" s="883"/>
      <c r="D113" s="886"/>
      <c r="E113" s="889"/>
      <c r="F113" s="892"/>
      <c r="G113" s="895"/>
      <c r="H113" s="898"/>
      <c r="I113" s="902"/>
      <c r="J113" s="903"/>
      <c r="K113" s="913"/>
      <c r="L113" s="916"/>
      <c r="M113" s="178"/>
      <c r="N113" s="179"/>
      <c r="O113" s="180"/>
      <c r="P113" s="107"/>
      <c r="Q113" s="108"/>
      <c r="R113" s="919"/>
      <c r="S113" s="109"/>
      <c r="T113" s="907"/>
      <c r="U113" s="110"/>
      <c r="V113" s="907"/>
      <c r="W113" s="110"/>
      <c r="X113" s="907"/>
      <c r="Y113" s="110"/>
      <c r="Z113" s="907"/>
      <c r="AA113" s="110"/>
      <c r="AB113" s="907"/>
      <c r="AC113" s="110"/>
      <c r="AD113" s="907"/>
      <c r="AE113" s="110"/>
      <c r="AF113" s="907"/>
      <c r="AG113" s="111"/>
      <c r="AH113" s="871"/>
      <c r="AI113" s="871"/>
      <c r="AJ113" s="911"/>
      <c r="AK113" s="104">
        <f t="shared" si="364"/>
        <v>0</v>
      </c>
      <c r="AL113" s="112"/>
      <c r="AM113" s="113"/>
      <c r="AN113" s="113"/>
      <c r="AO113" s="113"/>
      <c r="AP113" s="113"/>
      <c r="AQ113" s="113"/>
      <c r="AR113" s="53">
        <f t="shared" si="365"/>
        <v>0</v>
      </c>
      <c r="AS113" s="114"/>
      <c r="AT113" s="113"/>
      <c r="AU113" s="53">
        <f>SUM(AS113:AT113)</f>
        <v>0</v>
      </c>
      <c r="AV113" s="114"/>
      <c r="AW113" s="113"/>
      <c r="AX113" s="113"/>
      <c r="AY113" s="113"/>
      <c r="AZ113" s="115"/>
      <c r="BA113" s="116"/>
      <c r="BB113" s="116"/>
      <c r="BC113" s="117"/>
    </row>
    <row r="114" spans="1:55" ht="9.9499999999999993" hidden="1" customHeight="1" thickBot="1" x14ac:dyDescent="0.25">
      <c r="A114" s="878"/>
      <c r="B114" s="881"/>
      <c r="C114" s="884"/>
      <c r="D114" s="887"/>
      <c r="E114" s="890"/>
      <c r="F114" s="893"/>
      <c r="G114" s="896"/>
      <c r="H114" s="899"/>
      <c r="I114" s="904"/>
      <c r="J114" s="905"/>
      <c r="K114" s="914"/>
      <c r="L114" s="917"/>
      <c r="M114" s="181"/>
      <c r="N114" s="182"/>
      <c r="O114" s="183"/>
      <c r="P114" s="118"/>
      <c r="Q114" s="118"/>
      <c r="R114" s="920"/>
      <c r="S114" s="184"/>
      <c r="T114" s="908"/>
      <c r="U114" s="185"/>
      <c r="V114" s="908"/>
      <c r="W114" s="185"/>
      <c r="X114" s="908"/>
      <c r="Y114" s="185"/>
      <c r="Z114" s="908"/>
      <c r="AA114" s="185"/>
      <c r="AB114" s="908"/>
      <c r="AC114" s="185"/>
      <c r="AD114" s="908"/>
      <c r="AE114" s="185"/>
      <c r="AF114" s="908"/>
      <c r="AG114" s="186"/>
      <c r="AH114" s="872"/>
      <c r="AI114" s="872"/>
      <c r="AJ114" s="119"/>
      <c r="AK114" s="120"/>
      <c r="AL114" s="187"/>
      <c r="AM114" s="188"/>
      <c r="AN114" s="188"/>
      <c r="AO114" s="188"/>
      <c r="AP114" s="188"/>
      <c r="AQ114" s="188"/>
      <c r="AR114" s="121"/>
      <c r="AS114" s="189"/>
      <c r="AT114" s="188"/>
      <c r="AU114" s="121"/>
      <c r="AV114" s="189"/>
      <c r="AW114" s="188"/>
      <c r="AX114" s="188"/>
      <c r="AY114" s="188"/>
      <c r="AZ114" s="190"/>
      <c r="BA114" s="191"/>
      <c r="BB114" s="191"/>
      <c r="BC114" s="192"/>
    </row>
    <row r="115" spans="1:55" ht="6" hidden="1" customHeight="1" x14ac:dyDescent="0.2">
      <c r="A115" s="157"/>
      <c r="B115" s="193"/>
      <c r="C115" s="193"/>
      <c r="D115" s="193"/>
      <c r="E115" s="193"/>
      <c r="F115" s="193"/>
      <c r="G115" s="193"/>
      <c r="H115" s="193"/>
      <c r="I115" s="921"/>
      <c r="J115" s="921"/>
      <c r="K115" s="193"/>
      <c r="L115" s="193"/>
      <c r="M115" s="193"/>
      <c r="N115" s="193"/>
      <c r="O115" s="193"/>
      <c r="P115" s="193"/>
      <c r="Q115" s="193"/>
      <c r="R115" s="193"/>
      <c r="S115" s="193"/>
      <c r="T115" s="193"/>
      <c r="U115" s="193"/>
      <c r="V115" s="193"/>
      <c r="W115" s="193"/>
      <c r="X115" s="193"/>
      <c r="Y115" s="193"/>
      <c r="Z115" s="193"/>
      <c r="AA115" s="193"/>
      <c r="AB115" s="193"/>
      <c r="AC115" s="193"/>
      <c r="AD115" s="193"/>
      <c r="AE115" s="193"/>
      <c r="AF115" s="193"/>
      <c r="AG115" s="193"/>
      <c r="AH115" s="193"/>
      <c r="AI115" s="193"/>
      <c r="AJ115" s="193"/>
      <c r="AK115" s="194"/>
      <c r="AL115" s="194"/>
      <c r="AM115" s="194"/>
      <c r="AN115" s="194"/>
      <c r="AO115" s="194"/>
      <c r="AP115" s="194"/>
      <c r="AQ115" s="195"/>
      <c r="AR115" s="194"/>
      <c r="AS115" s="194"/>
      <c r="AT115" s="194"/>
      <c r="AU115" s="194"/>
      <c r="AV115" s="194"/>
      <c r="AW115" s="194"/>
      <c r="AX115" s="194"/>
      <c r="AY115" s="194"/>
      <c r="AZ115" s="194"/>
      <c r="BA115" s="194"/>
      <c r="BB115" s="194"/>
      <c r="BC115" s="157"/>
    </row>
    <row r="116" spans="1:55" ht="72" hidden="1" customHeight="1" x14ac:dyDescent="0.2">
      <c r="A116" s="876">
        <v>12</v>
      </c>
      <c r="B116" s="162" t="s">
        <v>1705</v>
      </c>
      <c r="C116" s="163" t="s">
        <v>1706</v>
      </c>
      <c r="D116" s="164" t="s">
        <v>21</v>
      </c>
      <c r="E116" s="164" t="s">
        <v>1893</v>
      </c>
      <c r="F116" s="163" t="s">
        <v>1707</v>
      </c>
      <c r="G116" s="165" t="s">
        <v>1679</v>
      </c>
      <c r="H116" s="165" t="s">
        <v>1680</v>
      </c>
      <c r="I116" s="166" t="s">
        <v>1909</v>
      </c>
      <c r="J116" s="167">
        <f>+$N$3</f>
        <v>2018</v>
      </c>
      <c r="K116" s="165" t="s">
        <v>1926</v>
      </c>
      <c r="L116" s="166" t="s">
        <v>1927</v>
      </c>
      <c r="M116" s="163" t="s">
        <v>1708</v>
      </c>
      <c r="N116" s="163" t="s">
        <v>1709</v>
      </c>
      <c r="O116" s="163" t="s">
        <v>1710</v>
      </c>
      <c r="P116" s="163" t="s">
        <v>1711</v>
      </c>
      <c r="Q116" s="163" t="s">
        <v>1712</v>
      </c>
      <c r="R116" s="168">
        <f t="shared" ref="R116" si="367">SUM(R117:R123)</f>
        <v>0</v>
      </c>
      <c r="S116" s="169">
        <f t="shared" ref="S116" si="368">SUM(S117:S123)</f>
        <v>0</v>
      </c>
      <c r="T116" s="170">
        <f t="shared" ref="T116" si="369">SUM(T117:T123)</f>
        <v>0</v>
      </c>
      <c r="U116" s="171">
        <f t="shared" ref="U116" si="370">SUM(U117:U123)</f>
        <v>0</v>
      </c>
      <c r="V116" s="170">
        <f t="shared" ref="V116" si="371">SUM(V117:V123)</f>
        <v>0</v>
      </c>
      <c r="W116" s="171">
        <f t="shared" ref="W116" si="372">SUM(W117:W123)</f>
        <v>0</v>
      </c>
      <c r="X116" s="170">
        <f t="shared" ref="X116" si="373">SUM(X117:X123)</f>
        <v>0</v>
      </c>
      <c r="Y116" s="171">
        <f t="shared" ref="Y116" si="374">SUM(Y117:Y123)</f>
        <v>0</v>
      </c>
      <c r="Z116" s="170">
        <f t="shared" ref="Z116" si="375">SUM(Z117:Z123)</f>
        <v>0</v>
      </c>
      <c r="AA116" s="171">
        <f t="shared" ref="AA116" si="376">SUM(AA117:AA123)</f>
        <v>0</v>
      </c>
      <c r="AB116" s="170">
        <f t="shared" ref="AB116" si="377">SUM(AB117:AB123)</f>
        <v>0</v>
      </c>
      <c r="AC116" s="171">
        <f t="shared" ref="AC116" si="378">SUM(AC117:AC123)</f>
        <v>0</v>
      </c>
      <c r="AD116" s="170">
        <f t="shared" ref="AD116" si="379">SUM(AD117:AD123)</f>
        <v>0</v>
      </c>
      <c r="AE116" s="171">
        <f t="shared" ref="AE116" si="380">SUM(AE117:AE123)</f>
        <v>0</v>
      </c>
      <c r="AF116" s="170">
        <f t="shared" ref="AF116" si="381">SUM(AF117:AF123)</f>
        <v>0</v>
      </c>
      <c r="AG116" s="172">
        <f t="shared" ref="AG116" si="382">SUM(AG117:AG123)</f>
        <v>0</v>
      </c>
      <c r="AH116" s="869"/>
      <c r="AI116" s="869"/>
      <c r="AJ116" s="173">
        <f t="shared" ref="AJ116" si="383">SUM(AJ117:AJ123)</f>
        <v>0</v>
      </c>
      <c r="AK116" s="174">
        <f t="shared" ref="AK116" si="384">SUM(AK117:AK123)</f>
        <v>0</v>
      </c>
      <c r="AL116" s="41">
        <f t="shared" ref="AL116" si="385">SUM(AL117:AL123)</f>
        <v>0</v>
      </c>
      <c r="AM116" s="42">
        <f t="shared" ref="AM116" si="386">SUM(AM117:AM123)</f>
        <v>0</v>
      </c>
      <c r="AN116" s="42">
        <f t="shared" ref="AN116" si="387">SUM(AN117:AN123)</f>
        <v>0</v>
      </c>
      <c r="AO116" s="42">
        <f t="shared" ref="AO116" si="388">SUM(AO117:AO123)</f>
        <v>0</v>
      </c>
      <c r="AP116" s="42">
        <f t="shared" ref="AP116" si="389">SUM(AP117:AP123)</f>
        <v>0</v>
      </c>
      <c r="AQ116" s="42">
        <f t="shared" ref="AQ116" si="390">SUM(AQ117:AQ123)</f>
        <v>0</v>
      </c>
      <c r="AR116" s="43">
        <f t="shared" ref="AR116" si="391">SUM(AR117:AR123)</f>
        <v>0</v>
      </c>
      <c r="AS116" s="105">
        <f t="shared" ref="AS116" si="392">SUM(AS117:AS123)</f>
        <v>0</v>
      </c>
      <c r="AT116" s="42">
        <f t="shared" ref="AT116" si="393">SUM(AT117:AT123)</f>
        <v>0</v>
      </c>
      <c r="AU116" s="43">
        <f t="shared" ref="AU116" si="394">SUM(AU117:AU123)</f>
        <v>0</v>
      </c>
      <c r="AV116" s="105">
        <f t="shared" ref="AV116" si="395">SUM(AV117:AV123)</f>
        <v>0</v>
      </c>
      <c r="AW116" s="42">
        <f t="shared" ref="AW116" si="396">SUM(AW117:AW123)</f>
        <v>0</v>
      </c>
      <c r="AX116" s="42">
        <f t="shared" ref="AX116" si="397">SUM(AX117:AX123)</f>
        <v>0</v>
      </c>
      <c r="AY116" s="42">
        <f t="shared" ref="AY116" si="398">SUM(AY117:AY123)</f>
        <v>0</v>
      </c>
      <c r="AZ116" s="106">
        <f t="shared" ref="AZ116" si="399">SUM(AZ117:AZ123)</f>
        <v>0</v>
      </c>
      <c r="BA116" s="44" t="s">
        <v>1685</v>
      </c>
      <c r="BB116" s="44" t="s">
        <v>1686</v>
      </c>
      <c r="BC116" s="45" t="s">
        <v>1687</v>
      </c>
    </row>
    <row r="117" spans="1:55" ht="17.25" hidden="1" customHeight="1" x14ac:dyDescent="0.2">
      <c r="A117" s="877"/>
      <c r="B117" s="879" t="str">
        <f>VLOOKUP($D$9,'PROYECTOS REGISTRADOS'!$A$2:$D$82,4,0)</f>
        <v>Desarrollo de estrategias en ciencia, tecnología e innvación Tocancipá, Cundinamarca, Centro Oriente</v>
      </c>
      <c r="C117" s="882" t="str">
        <f>VLOOKUP($D$9,'PROYECTOS REGISTRADOS'!$A$2:$D$82,3,0)</f>
        <v>2016-25817-0014</v>
      </c>
      <c r="D117" s="885"/>
      <c r="E117" s="888" t="str">
        <f>IF(D117=0,"0-0",(VLOOKUP(D117,'CONSOLIDADO PLAN DESARROLLO'!$EL$9:$ET$304,2,0)))</f>
        <v>0-0</v>
      </c>
      <c r="F117" s="891" t="str">
        <f>IF(D117=0,"0-0",(VLOOKUP(D117,'CONSOLIDADO PLAN DESARROLLO'!$EL$9:$ET$304,3,0)))</f>
        <v>0-0</v>
      </c>
      <c r="G117" s="894" t="str">
        <f>IF(D117=0,"0-0",(VLOOKUP(D117,'CONSOLIDADO PLAN DESARROLLO'!$EL$9:$ET$304,4,0)))</f>
        <v>0-0</v>
      </c>
      <c r="H117" s="897" t="str">
        <f>IF(D117=0,"0-0",(VLOOKUP(D117,'CONSOLIDADO PLAN DESARROLLO'!$EL$9:$ET$304,5,0)))</f>
        <v>0-0</v>
      </c>
      <c r="I117" s="900" t="str">
        <f>IF(D117=0,"0-0",(VLOOKUP(D117,'CONSOLIDADO PLAN DESARROLLO'!$EL$9:$ET$304,$R$3,0)))</f>
        <v>0-0</v>
      </c>
      <c r="J117" s="901"/>
      <c r="K117" s="912"/>
      <c r="L117" s="915"/>
      <c r="M117" s="175"/>
      <c r="N117" s="176"/>
      <c r="O117" s="177"/>
      <c r="P117" s="46"/>
      <c r="Q117" s="47"/>
      <c r="R117" s="918"/>
      <c r="S117" s="48"/>
      <c r="T117" s="906"/>
      <c r="U117" s="49"/>
      <c r="V117" s="906"/>
      <c r="W117" s="49"/>
      <c r="X117" s="906"/>
      <c r="Y117" s="49"/>
      <c r="Z117" s="906"/>
      <c r="AA117" s="49"/>
      <c r="AB117" s="906"/>
      <c r="AC117" s="49"/>
      <c r="AD117" s="906"/>
      <c r="AE117" s="49"/>
      <c r="AF117" s="906"/>
      <c r="AG117" s="50"/>
      <c r="AH117" s="870"/>
      <c r="AI117" s="870"/>
      <c r="AJ117" s="909">
        <f>+R117+T117+V117+X117+Z117+AB117+AD117+AF117</f>
        <v>0</v>
      </c>
      <c r="AK117" s="104">
        <f t="shared" ref="AK117:AK122" si="400">AC117+AE117+AG117+S117+U117+W117+Y117+AA117</f>
        <v>0</v>
      </c>
      <c r="AL117" s="51"/>
      <c r="AM117" s="52"/>
      <c r="AN117" s="52"/>
      <c r="AO117" s="52"/>
      <c r="AP117" s="52"/>
      <c r="AQ117" s="52"/>
      <c r="AR117" s="53">
        <f t="shared" ref="AR117:AR122" si="401">SUM(AL117:AQ117)</f>
        <v>0</v>
      </c>
      <c r="AS117" s="54"/>
      <c r="AT117" s="52"/>
      <c r="AU117" s="53">
        <f t="shared" ref="AU117:AU121" si="402">SUM(AS117:AT117)</f>
        <v>0</v>
      </c>
      <c r="AV117" s="54"/>
      <c r="AW117" s="52"/>
      <c r="AX117" s="52"/>
      <c r="AY117" s="52"/>
      <c r="AZ117" s="55"/>
      <c r="BA117" s="56"/>
      <c r="BB117" s="56"/>
      <c r="BC117" s="57"/>
    </row>
    <row r="118" spans="1:55" ht="17.25" hidden="1" customHeight="1" x14ac:dyDescent="0.2">
      <c r="A118" s="877"/>
      <c r="B118" s="879"/>
      <c r="C118" s="882"/>
      <c r="D118" s="885"/>
      <c r="E118" s="889"/>
      <c r="F118" s="891"/>
      <c r="G118" s="894"/>
      <c r="H118" s="897"/>
      <c r="I118" s="902"/>
      <c r="J118" s="903"/>
      <c r="K118" s="912"/>
      <c r="L118" s="916"/>
      <c r="M118" s="175"/>
      <c r="N118" s="176"/>
      <c r="O118" s="177"/>
      <c r="P118" s="46"/>
      <c r="Q118" s="47"/>
      <c r="R118" s="919"/>
      <c r="S118" s="48"/>
      <c r="T118" s="907"/>
      <c r="U118" s="49"/>
      <c r="V118" s="907"/>
      <c r="W118" s="49"/>
      <c r="X118" s="907"/>
      <c r="Y118" s="49"/>
      <c r="Z118" s="907"/>
      <c r="AA118" s="49"/>
      <c r="AB118" s="907"/>
      <c r="AC118" s="49"/>
      <c r="AD118" s="907"/>
      <c r="AE118" s="49"/>
      <c r="AF118" s="907"/>
      <c r="AG118" s="50"/>
      <c r="AH118" s="871"/>
      <c r="AI118" s="871"/>
      <c r="AJ118" s="910"/>
      <c r="AK118" s="104">
        <f t="shared" si="400"/>
        <v>0</v>
      </c>
      <c r="AL118" s="51"/>
      <c r="AM118" s="52"/>
      <c r="AN118" s="52"/>
      <c r="AO118" s="52"/>
      <c r="AP118" s="52"/>
      <c r="AQ118" s="52"/>
      <c r="AR118" s="53">
        <f t="shared" si="401"/>
        <v>0</v>
      </c>
      <c r="AS118" s="54"/>
      <c r="AT118" s="52"/>
      <c r="AU118" s="53">
        <f t="shared" si="402"/>
        <v>0</v>
      </c>
      <c r="AV118" s="54"/>
      <c r="AW118" s="52"/>
      <c r="AX118" s="52"/>
      <c r="AY118" s="52"/>
      <c r="AZ118" s="55"/>
      <c r="BA118" s="56"/>
      <c r="BB118" s="56"/>
      <c r="BC118" s="57"/>
    </row>
    <row r="119" spans="1:55" ht="17.25" hidden="1" customHeight="1" x14ac:dyDescent="0.2">
      <c r="A119" s="877"/>
      <c r="B119" s="879"/>
      <c r="C119" s="882"/>
      <c r="D119" s="885"/>
      <c r="E119" s="889"/>
      <c r="F119" s="891"/>
      <c r="G119" s="894"/>
      <c r="H119" s="897"/>
      <c r="I119" s="902"/>
      <c r="J119" s="903"/>
      <c r="K119" s="912"/>
      <c r="L119" s="916"/>
      <c r="M119" s="175"/>
      <c r="N119" s="176"/>
      <c r="O119" s="177"/>
      <c r="P119" s="46"/>
      <c r="Q119" s="47"/>
      <c r="R119" s="919"/>
      <c r="S119" s="48"/>
      <c r="T119" s="907"/>
      <c r="U119" s="49"/>
      <c r="V119" s="907"/>
      <c r="W119" s="49"/>
      <c r="X119" s="907"/>
      <c r="Y119" s="49"/>
      <c r="Z119" s="907"/>
      <c r="AA119" s="49"/>
      <c r="AB119" s="907"/>
      <c r="AC119" s="49"/>
      <c r="AD119" s="907"/>
      <c r="AE119" s="49"/>
      <c r="AF119" s="907"/>
      <c r="AG119" s="50"/>
      <c r="AH119" s="871"/>
      <c r="AI119" s="871"/>
      <c r="AJ119" s="910"/>
      <c r="AK119" s="104">
        <f t="shared" si="400"/>
        <v>0</v>
      </c>
      <c r="AL119" s="51"/>
      <c r="AM119" s="52"/>
      <c r="AN119" s="52"/>
      <c r="AO119" s="52"/>
      <c r="AP119" s="52"/>
      <c r="AQ119" s="52"/>
      <c r="AR119" s="53">
        <f t="shared" si="401"/>
        <v>0</v>
      </c>
      <c r="AS119" s="54"/>
      <c r="AT119" s="52"/>
      <c r="AU119" s="53">
        <f t="shared" si="402"/>
        <v>0</v>
      </c>
      <c r="AV119" s="54"/>
      <c r="AW119" s="52"/>
      <c r="AX119" s="52"/>
      <c r="AY119" s="52"/>
      <c r="AZ119" s="55"/>
      <c r="BA119" s="56"/>
      <c r="BB119" s="56"/>
      <c r="BC119" s="57"/>
    </row>
    <row r="120" spans="1:55" ht="17.25" hidden="1" customHeight="1" x14ac:dyDescent="0.2">
      <c r="A120" s="877"/>
      <c r="B120" s="879"/>
      <c r="C120" s="882"/>
      <c r="D120" s="885"/>
      <c r="E120" s="889"/>
      <c r="F120" s="891"/>
      <c r="G120" s="894"/>
      <c r="H120" s="897"/>
      <c r="I120" s="902"/>
      <c r="J120" s="903"/>
      <c r="K120" s="912"/>
      <c r="L120" s="916"/>
      <c r="M120" s="175"/>
      <c r="N120" s="176"/>
      <c r="O120" s="177"/>
      <c r="P120" s="46"/>
      <c r="Q120" s="47"/>
      <c r="R120" s="919"/>
      <c r="S120" s="48"/>
      <c r="T120" s="907"/>
      <c r="U120" s="49"/>
      <c r="V120" s="907"/>
      <c r="W120" s="49"/>
      <c r="X120" s="907"/>
      <c r="Y120" s="49"/>
      <c r="Z120" s="907"/>
      <c r="AA120" s="49"/>
      <c r="AB120" s="907"/>
      <c r="AC120" s="49"/>
      <c r="AD120" s="907"/>
      <c r="AE120" s="49"/>
      <c r="AF120" s="907"/>
      <c r="AG120" s="50"/>
      <c r="AH120" s="871"/>
      <c r="AI120" s="871"/>
      <c r="AJ120" s="910"/>
      <c r="AK120" s="104">
        <f t="shared" si="400"/>
        <v>0</v>
      </c>
      <c r="AL120" s="51"/>
      <c r="AM120" s="52"/>
      <c r="AN120" s="52"/>
      <c r="AO120" s="52"/>
      <c r="AP120" s="52"/>
      <c r="AQ120" s="52"/>
      <c r="AR120" s="53">
        <f t="shared" si="401"/>
        <v>0</v>
      </c>
      <c r="AS120" s="54"/>
      <c r="AT120" s="52"/>
      <c r="AU120" s="53">
        <f t="shared" si="402"/>
        <v>0</v>
      </c>
      <c r="AV120" s="54"/>
      <c r="AW120" s="52"/>
      <c r="AX120" s="52"/>
      <c r="AY120" s="52"/>
      <c r="AZ120" s="55"/>
      <c r="BA120" s="56"/>
      <c r="BB120" s="56"/>
      <c r="BC120" s="57"/>
    </row>
    <row r="121" spans="1:55" ht="17.25" hidden="1" customHeight="1" x14ac:dyDescent="0.2">
      <c r="A121" s="877"/>
      <c r="B121" s="879"/>
      <c r="C121" s="882"/>
      <c r="D121" s="885"/>
      <c r="E121" s="889"/>
      <c r="F121" s="891"/>
      <c r="G121" s="894"/>
      <c r="H121" s="897"/>
      <c r="I121" s="902"/>
      <c r="J121" s="903"/>
      <c r="K121" s="912"/>
      <c r="L121" s="916"/>
      <c r="M121" s="175"/>
      <c r="N121" s="176"/>
      <c r="O121" s="177"/>
      <c r="P121" s="46"/>
      <c r="Q121" s="47"/>
      <c r="R121" s="919"/>
      <c r="S121" s="48"/>
      <c r="T121" s="907"/>
      <c r="U121" s="49"/>
      <c r="V121" s="907"/>
      <c r="W121" s="49"/>
      <c r="X121" s="907"/>
      <c r="Y121" s="49"/>
      <c r="Z121" s="907"/>
      <c r="AA121" s="49"/>
      <c r="AB121" s="907"/>
      <c r="AC121" s="49"/>
      <c r="AD121" s="907"/>
      <c r="AE121" s="49"/>
      <c r="AF121" s="907"/>
      <c r="AG121" s="50"/>
      <c r="AH121" s="871"/>
      <c r="AI121" s="871"/>
      <c r="AJ121" s="910"/>
      <c r="AK121" s="104">
        <f t="shared" si="400"/>
        <v>0</v>
      </c>
      <c r="AL121" s="51"/>
      <c r="AM121" s="52"/>
      <c r="AN121" s="52"/>
      <c r="AO121" s="52"/>
      <c r="AP121" s="52"/>
      <c r="AQ121" s="52"/>
      <c r="AR121" s="53">
        <f t="shared" si="401"/>
        <v>0</v>
      </c>
      <c r="AS121" s="54"/>
      <c r="AT121" s="52"/>
      <c r="AU121" s="53">
        <f t="shared" si="402"/>
        <v>0</v>
      </c>
      <c r="AV121" s="54"/>
      <c r="AW121" s="52"/>
      <c r="AX121" s="52"/>
      <c r="AY121" s="52"/>
      <c r="AZ121" s="55"/>
      <c r="BA121" s="56"/>
      <c r="BB121" s="56"/>
      <c r="BC121" s="57"/>
    </row>
    <row r="122" spans="1:55" ht="17.25" hidden="1" customHeight="1" x14ac:dyDescent="0.2">
      <c r="A122" s="877"/>
      <c r="B122" s="880"/>
      <c r="C122" s="883"/>
      <c r="D122" s="886"/>
      <c r="E122" s="889"/>
      <c r="F122" s="892"/>
      <c r="G122" s="895"/>
      <c r="H122" s="898"/>
      <c r="I122" s="902"/>
      <c r="J122" s="903"/>
      <c r="K122" s="913"/>
      <c r="L122" s="916"/>
      <c r="M122" s="178"/>
      <c r="N122" s="179"/>
      <c r="O122" s="180"/>
      <c r="P122" s="107"/>
      <c r="Q122" s="108"/>
      <c r="R122" s="919"/>
      <c r="S122" s="109"/>
      <c r="T122" s="907"/>
      <c r="U122" s="110"/>
      <c r="V122" s="907"/>
      <c r="W122" s="110"/>
      <c r="X122" s="907"/>
      <c r="Y122" s="110"/>
      <c r="Z122" s="907"/>
      <c r="AA122" s="110"/>
      <c r="AB122" s="907"/>
      <c r="AC122" s="110"/>
      <c r="AD122" s="907"/>
      <c r="AE122" s="110"/>
      <c r="AF122" s="907"/>
      <c r="AG122" s="111"/>
      <c r="AH122" s="871"/>
      <c r="AI122" s="871"/>
      <c r="AJ122" s="911"/>
      <c r="AK122" s="104">
        <f t="shared" si="400"/>
        <v>0</v>
      </c>
      <c r="AL122" s="112"/>
      <c r="AM122" s="113"/>
      <c r="AN122" s="113"/>
      <c r="AO122" s="113"/>
      <c r="AP122" s="113"/>
      <c r="AQ122" s="113"/>
      <c r="AR122" s="53">
        <f t="shared" si="401"/>
        <v>0</v>
      </c>
      <c r="AS122" s="114"/>
      <c r="AT122" s="113"/>
      <c r="AU122" s="53">
        <f>SUM(AS122:AT122)</f>
        <v>0</v>
      </c>
      <c r="AV122" s="114"/>
      <c r="AW122" s="113"/>
      <c r="AX122" s="113"/>
      <c r="AY122" s="113"/>
      <c r="AZ122" s="115"/>
      <c r="BA122" s="116"/>
      <c r="BB122" s="116"/>
      <c r="BC122" s="117"/>
    </row>
    <row r="123" spans="1:55" ht="9.9499999999999993" hidden="1" customHeight="1" thickBot="1" x14ac:dyDescent="0.25">
      <c r="A123" s="878"/>
      <c r="B123" s="881"/>
      <c r="C123" s="884"/>
      <c r="D123" s="887"/>
      <c r="E123" s="890"/>
      <c r="F123" s="893"/>
      <c r="G123" s="896"/>
      <c r="H123" s="899"/>
      <c r="I123" s="904"/>
      <c r="J123" s="905"/>
      <c r="K123" s="914"/>
      <c r="L123" s="917"/>
      <c r="M123" s="181"/>
      <c r="N123" s="182"/>
      <c r="O123" s="183"/>
      <c r="P123" s="118"/>
      <c r="Q123" s="118"/>
      <c r="R123" s="920"/>
      <c r="S123" s="184"/>
      <c r="T123" s="908"/>
      <c r="U123" s="185"/>
      <c r="V123" s="908"/>
      <c r="W123" s="185"/>
      <c r="X123" s="908"/>
      <c r="Y123" s="185"/>
      <c r="Z123" s="908"/>
      <c r="AA123" s="185"/>
      <c r="AB123" s="908"/>
      <c r="AC123" s="185"/>
      <c r="AD123" s="908"/>
      <c r="AE123" s="185"/>
      <c r="AF123" s="908"/>
      <c r="AG123" s="186"/>
      <c r="AH123" s="872"/>
      <c r="AI123" s="872"/>
      <c r="AJ123" s="119"/>
      <c r="AK123" s="120"/>
      <c r="AL123" s="187"/>
      <c r="AM123" s="188"/>
      <c r="AN123" s="188"/>
      <c r="AO123" s="188"/>
      <c r="AP123" s="188"/>
      <c r="AQ123" s="188"/>
      <c r="AR123" s="121"/>
      <c r="AS123" s="189"/>
      <c r="AT123" s="188"/>
      <c r="AU123" s="121"/>
      <c r="AV123" s="189"/>
      <c r="AW123" s="188"/>
      <c r="AX123" s="188"/>
      <c r="AY123" s="188"/>
      <c r="AZ123" s="190"/>
      <c r="BA123" s="191"/>
      <c r="BB123" s="191"/>
      <c r="BC123" s="192"/>
    </row>
    <row r="124" spans="1:55" ht="6" hidden="1" customHeight="1" x14ac:dyDescent="0.2">
      <c r="A124" s="157"/>
      <c r="B124" s="193"/>
      <c r="C124" s="193"/>
      <c r="D124" s="193"/>
      <c r="E124" s="193"/>
      <c r="F124" s="193"/>
      <c r="G124" s="193"/>
      <c r="H124" s="193"/>
      <c r="I124" s="921"/>
      <c r="J124" s="921"/>
      <c r="K124" s="193"/>
      <c r="L124" s="193"/>
      <c r="M124" s="193"/>
      <c r="N124" s="193"/>
      <c r="O124" s="193"/>
      <c r="P124" s="193"/>
      <c r="Q124" s="193"/>
      <c r="R124" s="193"/>
      <c r="S124" s="193"/>
      <c r="T124" s="193"/>
      <c r="U124" s="193"/>
      <c r="V124" s="193"/>
      <c r="W124" s="193"/>
      <c r="X124" s="193"/>
      <c r="Y124" s="193"/>
      <c r="Z124" s="193"/>
      <c r="AA124" s="193"/>
      <c r="AB124" s="193"/>
      <c r="AC124" s="193"/>
      <c r="AD124" s="193"/>
      <c r="AE124" s="193"/>
      <c r="AF124" s="193"/>
      <c r="AG124" s="193"/>
      <c r="AH124" s="193"/>
      <c r="AI124" s="193"/>
      <c r="AJ124" s="193"/>
      <c r="AK124" s="194"/>
      <c r="AL124" s="194"/>
      <c r="AM124" s="194"/>
      <c r="AN124" s="194"/>
      <c r="AO124" s="194"/>
      <c r="AP124" s="194"/>
      <c r="AQ124" s="195"/>
      <c r="AR124" s="194"/>
      <c r="AS124" s="194"/>
      <c r="AT124" s="194"/>
      <c r="AU124" s="194"/>
      <c r="AV124" s="194"/>
      <c r="AW124" s="194"/>
      <c r="AX124" s="194"/>
      <c r="AY124" s="194"/>
      <c r="AZ124" s="194"/>
      <c r="BA124" s="194"/>
      <c r="BB124" s="194"/>
      <c r="BC124" s="157"/>
    </row>
    <row r="125" spans="1:55" ht="72" hidden="1" customHeight="1" x14ac:dyDescent="0.2">
      <c r="A125" s="876">
        <v>13</v>
      </c>
      <c r="B125" s="162" t="s">
        <v>1705</v>
      </c>
      <c r="C125" s="163" t="s">
        <v>1706</v>
      </c>
      <c r="D125" s="164" t="s">
        <v>21</v>
      </c>
      <c r="E125" s="164" t="s">
        <v>1893</v>
      </c>
      <c r="F125" s="163" t="s">
        <v>1707</v>
      </c>
      <c r="G125" s="165" t="s">
        <v>1679</v>
      </c>
      <c r="H125" s="165" t="s">
        <v>1680</v>
      </c>
      <c r="I125" s="166" t="s">
        <v>1909</v>
      </c>
      <c r="J125" s="167">
        <f>+$N$3</f>
        <v>2018</v>
      </c>
      <c r="K125" s="165" t="s">
        <v>1926</v>
      </c>
      <c r="L125" s="166" t="s">
        <v>1927</v>
      </c>
      <c r="M125" s="163" t="s">
        <v>1708</v>
      </c>
      <c r="N125" s="163" t="s">
        <v>1709</v>
      </c>
      <c r="O125" s="163" t="s">
        <v>1710</v>
      </c>
      <c r="P125" s="163" t="s">
        <v>1711</v>
      </c>
      <c r="Q125" s="163" t="s">
        <v>1712</v>
      </c>
      <c r="R125" s="168">
        <f t="shared" ref="R125" si="403">SUM(R126:R132)</f>
        <v>0</v>
      </c>
      <c r="S125" s="169">
        <f t="shared" ref="S125" si="404">SUM(S126:S132)</f>
        <v>0</v>
      </c>
      <c r="T125" s="170">
        <f t="shared" ref="T125" si="405">SUM(T126:T132)</f>
        <v>0</v>
      </c>
      <c r="U125" s="171">
        <f t="shared" ref="U125" si="406">SUM(U126:U132)</f>
        <v>0</v>
      </c>
      <c r="V125" s="170">
        <f t="shared" ref="V125" si="407">SUM(V126:V132)</f>
        <v>0</v>
      </c>
      <c r="W125" s="171">
        <f t="shared" ref="W125" si="408">SUM(W126:W132)</f>
        <v>0</v>
      </c>
      <c r="X125" s="170">
        <f t="shared" ref="X125" si="409">SUM(X126:X132)</f>
        <v>0</v>
      </c>
      <c r="Y125" s="171">
        <f t="shared" ref="Y125" si="410">SUM(Y126:Y132)</f>
        <v>0</v>
      </c>
      <c r="Z125" s="170">
        <f t="shared" ref="Z125" si="411">SUM(Z126:Z132)</f>
        <v>0</v>
      </c>
      <c r="AA125" s="171">
        <f t="shared" ref="AA125" si="412">SUM(AA126:AA132)</f>
        <v>0</v>
      </c>
      <c r="AB125" s="170">
        <f t="shared" ref="AB125" si="413">SUM(AB126:AB132)</f>
        <v>0</v>
      </c>
      <c r="AC125" s="171">
        <f t="shared" ref="AC125" si="414">SUM(AC126:AC132)</f>
        <v>0</v>
      </c>
      <c r="AD125" s="170">
        <f t="shared" ref="AD125" si="415">SUM(AD126:AD132)</f>
        <v>0</v>
      </c>
      <c r="AE125" s="171">
        <f t="shared" ref="AE125" si="416">SUM(AE126:AE132)</f>
        <v>0</v>
      </c>
      <c r="AF125" s="170">
        <f t="shared" ref="AF125" si="417">SUM(AF126:AF132)</f>
        <v>0</v>
      </c>
      <c r="AG125" s="172">
        <f t="shared" ref="AG125" si="418">SUM(AG126:AG132)</f>
        <v>0</v>
      </c>
      <c r="AH125" s="869"/>
      <c r="AI125" s="869"/>
      <c r="AJ125" s="173">
        <f t="shared" ref="AJ125" si="419">SUM(AJ126:AJ132)</f>
        <v>0</v>
      </c>
      <c r="AK125" s="174">
        <f t="shared" ref="AK125" si="420">SUM(AK126:AK132)</f>
        <v>0</v>
      </c>
      <c r="AL125" s="41">
        <f t="shared" ref="AL125" si="421">SUM(AL126:AL132)</f>
        <v>0</v>
      </c>
      <c r="AM125" s="42">
        <f t="shared" ref="AM125" si="422">SUM(AM126:AM132)</f>
        <v>0</v>
      </c>
      <c r="AN125" s="42">
        <f t="shared" ref="AN125" si="423">SUM(AN126:AN132)</f>
        <v>0</v>
      </c>
      <c r="AO125" s="42">
        <f t="shared" ref="AO125" si="424">SUM(AO126:AO132)</f>
        <v>0</v>
      </c>
      <c r="AP125" s="42">
        <f t="shared" ref="AP125" si="425">SUM(AP126:AP132)</f>
        <v>0</v>
      </c>
      <c r="AQ125" s="42">
        <f t="shared" ref="AQ125" si="426">SUM(AQ126:AQ132)</f>
        <v>0</v>
      </c>
      <c r="AR125" s="43">
        <f t="shared" ref="AR125" si="427">SUM(AR126:AR132)</f>
        <v>0</v>
      </c>
      <c r="AS125" s="105">
        <f t="shared" ref="AS125" si="428">SUM(AS126:AS132)</f>
        <v>0</v>
      </c>
      <c r="AT125" s="42">
        <f t="shared" ref="AT125" si="429">SUM(AT126:AT132)</f>
        <v>0</v>
      </c>
      <c r="AU125" s="43">
        <f t="shared" ref="AU125" si="430">SUM(AU126:AU132)</f>
        <v>0</v>
      </c>
      <c r="AV125" s="105">
        <f t="shared" ref="AV125" si="431">SUM(AV126:AV132)</f>
        <v>0</v>
      </c>
      <c r="AW125" s="42">
        <f t="shared" ref="AW125" si="432">SUM(AW126:AW132)</f>
        <v>0</v>
      </c>
      <c r="AX125" s="42">
        <f t="shared" ref="AX125" si="433">SUM(AX126:AX132)</f>
        <v>0</v>
      </c>
      <c r="AY125" s="42">
        <f t="shared" ref="AY125" si="434">SUM(AY126:AY132)</f>
        <v>0</v>
      </c>
      <c r="AZ125" s="106">
        <f t="shared" ref="AZ125" si="435">SUM(AZ126:AZ132)</f>
        <v>0</v>
      </c>
      <c r="BA125" s="44" t="s">
        <v>1685</v>
      </c>
      <c r="BB125" s="44" t="s">
        <v>1686</v>
      </c>
      <c r="BC125" s="45" t="s">
        <v>1687</v>
      </c>
    </row>
    <row r="126" spans="1:55" ht="17.25" hidden="1" customHeight="1" x14ac:dyDescent="0.2">
      <c r="A126" s="877"/>
      <c r="B126" s="879" t="str">
        <f>VLOOKUP($D$9,'PROYECTOS REGISTRADOS'!$A$2:$D$82,4,0)</f>
        <v>Desarrollo de estrategias en ciencia, tecnología e innvación Tocancipá, Cundinamarca, Centro Oriente</v>
      </c>
      <c r="C126" s="882" t="str">
        <f>VLOOKUP($D$9,'PROYECTOS REGISTRADOS'!$A$2:$D$82,3,0)</f>
        <v>2016-25817-0014</v>
      </c>
      <c r="D126" s="885"/>
      <c r="E126" s="888" t="str">
        <f>IF(D126=0,"0-0",(VLOOKUP(D126,'CONSOLIDADO PLAN DESARROLLO'!$EL$9:$ET$304,2,0)))</f>
        <v>0-0</v>
      </c>
      <c r="F126" s="891" t="str">
        <f>IF(D126=0,"0-0",(VLOOKUP(D126,'CONSOLIDADO PLAN DESARROLLO'!$EL$9:$ET$304,3,0)))</f>
        <v>0-0</v>
      </c>
      <c r="G126" s="894" t="str">
        <f>IF(D126=0,"0-0",(VLOOKUP(D126,'CONSOLIDADO PLAN DESARROLLO'!$EL$9:$ET$304,4,0)))</f>
        <v>0-0</v>
      </c>
      <c r="H126" s="897" t="str">
        <f>IF(D126=0,"0-0",(VLOOKUP(D126,'CONSOLIDADO PLAN DESARROLLO'!$EL$9:$ET$304,5,0)))</f>
        <v>0-0</v>
      </c>
      <c r="I126" s="900" t="str">
        <f>IF(D126=0,"0-0",(VLOOKUP(D126,'CONSOLIDADO PLAN DESARROLLO'!$EL$9:$ET$304,$R$3,0)))</f>
        <v>0-0</v>
      </c>
      <c r="J126" s="901"/>
      <c r="K126" s="912"/>
      <c r="L126" s="915"/>
      <c r="M126" s="175"/>
      <c r="N126" s="176"/>
      <c r="O126" s="177"/>
      <c r="P126" s="46"/>
      <c r="Q126" s="47"/>
      <c r="R126" s="918"/>
      <c r="S126" s="48"/>
      <c r="T126" s="906"/>
      <c r="U126" s="49"/>
      <c r="V126" s="906"/>
      <c r="W126" s="49"/>
      <c r="X126" s="906"/>
      <c r="Y126" s="49"/>
      <c r="Z126" s="906"/>
      <c r="AA126" s="49"/>
      <c r="AB126" s="906"/>
      <c r="AC126" s="49"/>
      <c r="AD126" s="906"/>
      <c r="AE126" s="49"/>
      <c r="AF126" s="906"/>
      <c r="AG126" s="50"/>
      <c r="AH126" s="870"/>
      <c r="AI126" s="870"/>
      <c r="AJ126" s="909">
        <f>+R126+T126+V126+X126+Z126+AB126+AD126+AF126</f>
        <v>0</v>
      </c>
      <c r="AK126" s="104">
        <f t="shared" ref="AK126:AK131" si="436">AC126+AE126+AG126+S126+U126+W126+Y126+AA126</f>
        <v>0</v>
      </c>
      <c r="AL126" s="51"/>
      <c r="AM126" s="52"/>
      <c r="AN126" s="52"/>
      <c r="AO126" s="52"/>
      <c r="AP126" s="52"/>
      <c r="AQ126" s="52"/>
      <c r="AR126" s="53">
        <f t="shared" ref="AR126:AR131" si="437">SUM(AL126:AQ126)</f>
        <v>0</v>
      </c>
      <c r="AS126" s="54"/>
      <c r="AT126" s="52"/>
      <c r="AU126" s="53">
        <f t="shared" ref="AU126:AU130" si="438">SUM(AS126:AT126)</f>
        <v>0</v>
      </c>
      <c r="AV126" s="54"/>
      <c r="AW126" s="52"/>
      <c r="AX126" s="52"/>
      <c r="AY126" s="52"/>
      <c r="AZ126" s="55"/>
      <c r="BA126" s="56"/>
      <c r="BB126" s="56"/>
      <c r="BC126" s="57"/>
    </row>
    <row r="127" spans="1:55" ht="17.25" hidden="1" customHeight="1" x14ac:dyDescent="0.2">
      <c r="A127" s="877"/>
      <c r="B127" s="879"/>
      <c r="C127" s="882"/>
      <c r="D127" s="885"/>
      <c r="E127" s="889"/>
      <c r="F127" s="891"/>
      <c r="G127" s="894"/>
      <c r="H127" s="897"/>
      <c r="I127" s="902"/>
      <c r="J127" s="903"/>
      <c r="K127" s="912"/>
      <c r="L127" s="916"/>
      <c r="M127" s="175"/>
      <c r="N127" s="176"/>
      <c r="O127" s="177"/>
      <c r="P127" s="46"/>
      <c r="Q127" s="47"/>
      <c r="R127" s="919"/>
      <c r="S127" s="48"/>
      <c r="T127" s="907"/>
      <c r="U127" s="49"/>
      <c r="V127" s="907"/>
      <c r="W127" s="49"/>
      <c r="X127" s="907"/>
      <c r="Y127" s="49"/>
      <c r="Z127" s="907"/>
      <c r="AA127" s="49"/>
      <c r="AB127" s="907"/>
      <c r="AC127" s="49"/>
      <c r="AD127" s="907"/>
      <c r="AE127" s="49"/>
      <c r="AF127" s="907"/>
      <c r="AG127" s="50"/>
      <c r="AH127" s="871"/>
      <c r="AI127" s="871"/>
      <c r="AJ127" s="910"/>
      <c r="AK127" s="104">
        <f t="shared" si="436"/>
        <v>0</v>
      </c>
      <c r="AL127" s="51"/>
      <c r="AM127" s="52"/>
      <c r="AN127" s="52"/>
      <c r="AO127" s="52"/>
      <c r="AP127" s="52"/>
      <c r="AQ127" s="52"/>
      <c r="AR127" s="53">
        <f t="shared" si="437"/>
        <v>0</v>
      </c>
      <c r="AS127" s="54"/>
      <c r="AT127" s="52"/>
      <c r="AU127" s="53">
        <f t="shared" si="438"/>
        <v>0</v>
      </c>
      <c r="AV127" s="54"/>
      <c r="AW127" s="52"/>
      <c r="AX127" s="52"/>
      <c r="AY127" s="52"/>
      <c r="AZ127" s="55"/>
      <c r="BA127" s="56"/>
      <c r="BB127" s="56"/>
      <c r="BC127" s="57"/>
    </row>
    <row r="128" spans="1:55" ht="17.25" hidden="1" customHeight="1" x14ac:dyDescent="0.2">
      <c r="A128" s="877"/>
      <c r="B128" s="879"/>
      <c r="C128" s="882"/>
      <c r="D128" s="885"/>
      <c r="E128" s="889"/>
      <c r="F128" s="891"/>
      <c r="G128" s="894"/>
      <c r="H128" s="897"/>
      <c r="I128" s="902"/>
      <c r="J128" s="903"/>
      <c r="K128" s="912"/>
      <c r="L128" s="916"/>
      <c r="M128" s="175"/>
      <c r="N128" s="176"/>
      <c r="O128" s="177"/>
      <c r="P128" s="46"/>
      <c r="Q128" s="47"/>
      <c r="R128" s="919"/>
      <c r="S128" s="48"/>
      <c r="T128" s="907"/>
      <c r="U128" s="49"/>
      <c r="V128" s="907"/>
      <c r="W128" s="49"/>
      <c r="X128" s="907"/>
      <c r="Y128" s="49"/>
      <c r="Z128" s="907"/>
      <c r="AA128" s="49"/>
      <c r="AB128" s="907"/>
      <c r="AC128" s="49"/>
      <c r="AD128" s="907"/>
      <c r="AE128" s="49"/>
      <c r="AF128" s="907"/>
      <c r="AG128" s="50"/>
      <c r="AH128" s="871"/>
      <c r="AI128" s="871"/>
      <c r="AJ128" s="910"/>
      <c r="AK128" s="104">
        <f t="shared" si="436"/>
        <v>0</v>
      </c>
      <c r="AL128" s="51"/>
      <c r="AM128" s="52"/>
      <c r="AN128" s="52"/>
      <c r="AO128" s="52"/>
      <c r="AP128" s="52"/>
      <c r="AQ128" s="52"/>
      <c r="AR128" s="53">
        <f t="shared" si="437"/>
        <v>0</v>
      </c>
      <c r="AS128" s="54"/>
      <c r="AT128" s="52"/>
      <c r="AU128" s="53">
        <f t="shared" si="438"/>
        <v>0</v>
      </c>
      <c r="AV128" s="54"/>
      <c r="AW128" s="52"/>
      <c r="AX128" s="52"/>
      <c r="AY128" s="52"/>
      <c r="AZ128" s="55"/>
      <c r="BA128" s="56"/>
      <c r="BB128" s="56"/>
      <c r="BC128" s="57"/>
    </row>
    <row r="129" spans="1:55" ht="17.25" hidden="1" customHeight="1" x14ac:dyDescent="0.2">
      <c r="A129" s="877"/>
      <c r="B129" s="879"/>
      <c r="C129" s="882"/>
      <c r="D129" s="885"/>
      <c r="E129" s="889"/>
      <c r="F129" s="891"/>
      <c r="G129" s="894"/>
      <c r="H129" s="897"/>
      <c r="I129" s="902"/>
      <c r="J129" s="903"/>
      <c r="K129" s="912"/>
      <c r="L129" s="916"/>
      <c r="M129" s="175"/>
      <c r="N129" s="176"/>
      <c r="O129" s="177"/>
      <c r="P129" s="46"/>
      <c r="Q129" s="47"/>
      <c r="R129" s="919"/>
      <c r="S129" s="48"/>
      <c r="T129" s="907"/>
      <c r="U129" s="49"/>
      <c r="V129" s="907"/>
      <c r="W129" s="49"/>
      <c r="X129" s="907"/>
      <c r="Y129" s="49"/>
      <c r="Z129" s="907"/>
      <c r="AA129" s="49"/>
      <c r="AB129" s="907"/>
      <c r="AC129" s="49"/>
      <c r="AD129" s="907"/>
      <c r="AE129" s="49"/>
      <c r="AF129" s="907"/>
      <c r="AG129" s="50"/>
      <c r="AH129" s="871"/>
      <c r="AI129" s="871"/>
      <c r="AJ129" s="910"/>
      <c r="AK129" s="104">
        <f t="shared" si="436"/>
        <v>0</v>
      </c>
      <c r="AL129" s="51"/>
      <c r="AM129" s="52"/>
      <c r="AN129" s="52"/>
      <c r="AO129" s="52"/>
      <c r="AP129" s="52"/>
      <c r="AQ129" s="52"/>
      <c r="AR129" s="53">
        <f t="shared" si="437"/>
        <v>0</v>
      </c>
      <c r="AS129" s="54"/>
      <c r="AT129" s="52"/>
      <c r="AU129" s="53">
        <f t="shared" si="438"/>
        <v>0</v>
      </c>
      <c r="AV129" s="54"/>
      <c r="AW129" s="52"/>
      <c r="AX129" s="52"/>
      <c r="AY129" s="52"/>
      <c r="AZ129" s="55"/>
      <c r="BA129" s="56"/>
      <c r="BB129" s="56"/>
      <c r="BC129" s="57"/>
    </row>
    <row r="130" spans="1:55" ht="17.25" hidden="1" customHeight="1" x14ac:dyDescent="0.2">
      <c r="A130" s="877"/>
      <c r="B130" s="879"/>
      <c r="C130" s="882"/>
      <c r="D130" s="885"/>
      <c r="E130" s="889"/>
      <c r="F130" s="891"/>
      <c r="G130" s="894"/>
      <c r="H130" s="897"/>
      <c r="I130" s="902"/>
      <c r="J130" s="903"/>
      <c r="K130" s="912"/>
      <c r="L130" s="916"/>
      <c r="M130" s="175"/>
      <c r="N130" s="176"/>
      <c r="O130" s="177"/>
      <c r="P130" s="46"/>
      <c r="Q130" s="47"/>
      <c r="R130" s="919"/>
      <c r="S130" s="48"/>
      <c r="T130" s="907"/>
      <c r="U130" s="49"/>
      <c r="V130" s="907"/>
      <c r="W130" s="49"/>
      <c r="X130" s="907"/>
      <c r="Y130" s="49"/>
      <c r="Z130" s="907"/>
      <c r="AA130" s="49"/>
      <c r="AB130" s="907"/>
      <c r="AC130" s="49"/>
      <c r="AD130" s="907"/>
      <c r="AE130" s="49"/>
      <c r="AF130" s="907"/>
      <c r="AG130" s="50"/>
      <c r="AH130" s="871"/>
      <c r="AI130" s="871"/>
      <c r="AJ130" s="910"/>
      <c r="AK130" s="104">
        <f t="shared" si="436"/>
        <v>0</v>
      </c>
      <c r="AL130" s="51"/>
      <c r="AM130" s="52"/>
      <c r="AN130" s="52"/>
      <c r="AO130" s="52"/>
      <c r="AP130" s="52"/>
      <c r="AQ130" s="52"/>
      <c r="AR130" s="53">
        <f t="shared" si="437"/>
        <v>0</v>
      </c>
      <c r="AS130" s="54"/>
      <c r="AT130" s="52"/>
      <c r="AU130" s="53">
        <f t="shared" si="438"/>
        <v>0</v>
      </c>
      <c r="AV130" s="54"/>
      <c r="AW130" s="52"/>
      <c r="AX130" s="52"/>
      <c r="AY130" s="52"/>
      <c r="AZ130" s="55"/>
      <c r="BA130" s="56"/>
      <c r="BB130" s="56"/>
      <c r="BC130" s="57"/>
    </row>
    <row r="131" spans="1:55" ht="17.25" hidden="1" customHeight="1" x14ac:dyDescent="0.2">
      <c r="A131" s="877"/>
      <c r="B131" s="880"/>
      <c r="C131" s="883"/>
      <c r="D131" s="886"/>
      <c r="E131" s="889"/>
      <c r="F131" s="892"/>
      <c r="G131" s="895"/>
      <c r="H131" s="898"/>
      <c r="I131" s="902"/>
      <c r="J131" s="903"/>
      <c r="K131" s="913"/>
      <c r="L131" s="916"/>
      <c r="M131" s="178"/>
      <c r="N131" s="179"/>
      <c r="O131" s="180"/>
      <c r="P131" s="107"/>
      <c r="Q131" s="108"/>
      <c r="R131" s="919"/>
      <c r="S131" s="109"/>
      <c r="T131" s="907"/>
      <c r="U131" s="110"/>
      <c r="V131" s="907"/>
      <c r="W131" s="110"/>
      <c r="X131" s="907"/>
      <c r="Y131" s="110"/>
      <c r="Z131" s="907"/>
      <c r="AA131" s="110"/>
      <c r="AB131" s="907"/>
      <c r="AC131" s="110"/>
      <c r="AD131" s="907"/>
      <c r="AE131" s="110"/>
      <c r="AF131" s="907"/>
      <c r="AG131" s="111"/>
      <c r="AH131" s="871"/>
      <c r="AI131" s="871"/>
      <c r="AJ131" s="911"/>
      <c r="AK131" s="104">
        <f t="shared" si="436"/>
        <v>0</v>
      </c>
      <c r="AL131" s="112"/>
      <c r="AM131" s="113"/>
      <c r="AN131" s="113"/>
      <c r="AO131" s="113"/>
      <c r="AP131" s="113"/>
      <c r="AQ131" s="113"/>
      <c r="AR131" s="53">
        <f t="shared" si="437"/>
        <v>0</v>
      </c>
      <c r="AS131" s="114"/>
      <c r="AT131" s="113"/>
      <c r="AU131" s="53">
        <f>SUM(AS131:AT131)</f>
        <v>0</v>
      </c>
      <c r="AV131" s="114"/>
      <c r="AW131" s="113"/>
      <c r="AX131" s="113"/>
      <c r="AY131" s="113"/>
      <c r="AZ131" s="115"/>
      <c r="BA131" s="116"/>
      <c r="BB131" s="116"/>
      <c r="BC131" s="117"/>
    </row>
    <row r="132" spans="1:55" ht="9.9499999999999993" hidden="1" customHeight="1" thickBot="1" x14ac:dyDescent="0.25">
      <c r="A132" s="878"/>
      <c r="B132" s="881"/>
      <c r="C132" s="884"/>
      <c r="D132" s="887"/>
      <c r="E132" s="890"/>
      <c r="F132" s="893"/>
      <c r="G132" s="896"/>
      <c r="H132" s="899"/>
      <c r="I132" s="904"/>
      <c r="J132" s="905"/>
      <c r="K132" s="914"/>
      <c r="L132" s="917"/>
      <c r="M132" s="181"/>
      <c r="N132" s="182"/>
      <c r="O132" s="183"/>
      <c r="P132" s="118"/>
      <c r="Q132" s="118"/>
      <c r="R132" s="920"/>
      <c r="S132" s="184"/>
      <c r="T132" s="908"/>
      <c r="U132" s="185"/>
      <c r="V132" s="908"/>
      <c r="W132" s="185"/>
      <c r="X132" s="908"/>
      <c r="Y132" s="185"/>
      <c r="Z132" s="908"/>
      <c r="AA132" s="185"/>
      <c r="AB132" s="908"/>
      <c r="AC132" s="185"/>
      <c r="AD132" s="908"/>
      <c r="AE132" s="185"/>
      <c r="AF132" s="908"/>
      <c r="AG132" s="186"/>
      <c r="AH132" s="872"/>
      <c r="AI132" s="872"/>
      <c r="AJ132" s="119"/>
      <c r="AK132" s="120"/>
      <c r="AL132" s="187"/>
      <c r="AM132" s="188"/>
      <c r="AN132" s="188"/>
      <c r="AO132" s="188"/>
      <c r="AP132" s="188"/>
      <c r="AQ132" s="188"/>
      <c r="AR132" s="121"/>
      <c r="AS132" s="189"/>
      <c r="AT132" s="188"/>
      <c r="AU132" s="121"/>
      <c r="AV132" s="189"/>
      <c r="AW132" s="188"/>
      <c r="AX132" s="188"/>
      <c r="AY132" s="188"/>
      <c r="AZ132" s="190"/>
      <c r="BA132" s="191"/>
      <c r="BB132" s="191"/>
      <c r="BC132" s="192"/>
    </row>
    <row r="133" spans="1:55" ht="6" hidden="1" customHeight="1" x14ac:dyDescent="0.2">
      <c r="A133" s="157"/>
      <c r="B133" s="193"/>
      <c r="C133" s="193"/>
      <c r="D133" s="193"/>
      <c r="E133" s="193"/>
      <c r="F133" s="193"/>
      <c r="G133" s="193"/>
      <c r="H133" s="193"/>
      <c r="I133" s="921"/>
      <c r="J133" s="921"/>
      <c r="K133" s="193"/>
      <c r="L133" s="193"/>
      <c r="M133" s="193"/>
      <c r="N133" s="193"/>
      <c r="O133" s="193"/>
      <c r="P133" s="193"/>
      <c r="Q133" s="193"/>
      <c r="R133" s="193"/>
      <c r="S133" s="193"/>
      <c r="T133" s="193"/>
      <c r="U133" s="193"/>
      <c r="V133" s="193"/>
      <c r="W133" s="193"/>
      <c r="X133" s="193"/>
      <c r="Y133" s="193"/>
      <c r="Z133" s="193"/>
      <c r="AA133" s="193"/>
      <c r="AB133" s="193"/>
      <c r="AC133" s="193"/>
      <c r="AD133" s="193"/>
      <c r="AE133" s="193"/>
      <c r="AF133" s="193"/>
      <c r="AG133" s="193"/>
      <c r="AH133" s="193"/>
      <c r="AI133" s="193"/>
      <c r="AJ133" s="193"/>
      <c r="AK133" s="194"/>
      <c r="AL133" s="194"/>
      <c r="AM133" s="194"/>
      <c r="AN133" s="194"/>
      <c r="AO133" s="194"/>
      <c r="AP133" s="194"/>
      <c r="AQ133" s="195"/>
      <c r="AR133" s="194"/>
      <c r="AS133" s="194"/>
      <c r="AT133" s="194"/>
      <c r="AU133" s="194"/>
      <c r="AV133" s="194"/>
      <c r="AW133" s="194"/>
      <c r="AX133" s="194"/>
      <c r="AY133" s="194"/>
      <c r="AZ133" s="194"/>
      <c r="BA133" s="194"/>
      <c r="BB133" s="194"/>
      <c r="BC133" s="157"/>
    </row>
    <row r="134" spans="1:55" ht="72" hidden="1" customHeight="1" x14ac:dyDescent="0.2">
      <c r="A134" s="876">
        <v>14</v>
      </c>
      <c r="B134" s="162" t="s">
        <v>1705</v>
      </c>
      <c r="C134" s="163" t="s">
        <v>1706</v>
      </c>
      <c r="D134" s="164" t="s">
        <v>21</v>
      </c>
      <c r="E134" s="164" t="s">
        <v>1893</v>
      </c>
      <c r="F134" s="163" t="s">
        <v>1707</v>
      </c>
      <c r="G134" s="165" t="s">
        <v>1679</v>
      </c>
      <c r="H134" s="165" t="s">
        <v>1680</v>
      </c>
      <c r="I134" s="166" t="s">
        <v>1909</v>
      </c>
      <c r="J134" s="167">
        <f>+$N$3</f>
        <v>2018</v>
      </c>
      <c r="K134" s="165" t="s">
        <v>1926</v>
      </c>
      <c r="L134" s="166" t="s">
        <v>1927</v>
      </c>
      <c r="M134" s="163" t="s">
        <v>1708</v>
      </c>
      <c r="N134" s="163" t="s">
        <v>1709</v>
      </c>
      <c r="O134" s="163" t="s">
        <v>1710</v>
      </c>
      <c r="P134" s="163" t="s">
        <v>1711</v>
      </c>
      <c r="Q134" s="163" t="s">
        <v>1712</v>
      </c>
      <c r="R134" s="168">
        <f t="shared" ref="R134" si="439">SUM(R135:R141)</f>
        <v>0</v>
      </c>
      <c r="S134" s="169">
        <f t="shared" ref="S134" si="440">SUM(S135:S141)</f>
        <v>0</v>
      </c>
      <c r="T134" s="170">
        <f t="shared" ref="T134" si="441">SUM(T135:T141)</f>
        <v>0</v>
      </c>
      <c r="U134" s="171">
        <f t="shared" ref="U134" si="442">SUM(U135:U141)</f>
        <v>0</v>
      </c>
      <c r="V134" s="170">
        <f t="shared" ref="V134" si="443">SUM(V135:V141)</f>
        <v>0</v>
      </c>
      <c r="W134" s="171">
        <f t="shared" ref="W134" si="444">SUM(W135:W141)</f>
        <v>0</v>
      </c>
      <c r="X134" s="170">
        <f t="shared" ref="X134" si="445">SUM(X135:X141)</f>
        <v>0</v>
      </c>
      <c r="Y134" s="171">
        <f t="shared" ref="Y134" si="446">SUM(Y135:Y141)</f>
        <v>0</v>
      </c>
      <c r="Z134" s="170">
        <f t="shared" ref="Z134" si="447">SUM(Z135:Z141)</f>
        <v>0</v>
      </c>
      <c r="AA134" s="171">
        <f t="shared" ref="AA134" si="448">SUM(AA135:AA141)</f>
        <v>0</v>
      </c>
      <c r="AB134" s="170">
        <f t="shared" ref="AB134" si="449">SUM(AB135:AB141)</f>
        <v>0</v>
      </c>
      <c r="AC134" s="171">
        <f t="shared" ref="AC134" si="450">SUM(AC135:AC141)</f>
        <v>0</v>
      </c>
      <c r="AD134" s="170">
        <f t="shared" ref="AD134" si="451">SUM(AD135:AD141)</f>
        <v>0</v>
      </c>
      <c r="AE134" s="171">
        <f t="shared" ref="AE134" si="452">SUM(AE135:AE141)</f>
        <v>0</v>
      </c>
      <c r="AF134" s="170">
        <f t="shared" ref="AF134" si="453">SUM(AF135:AF141)</f>
        <v>0</v>
      </c>
      <c r="AG134" s="172">
        <f t="shared" ref="AG134" si="454">SUM(AG135:AG141)</f>
        <v>0</v>
      </c>
      <c r="AH134" s="869"/>
      <c r="AI134" s="869"/>
      <c r="AJ134" s="173">
        <f t="shared" ref="AJ134" si="455">SUM(AJ135:AJ141)</f>
        <v>0</v>
      </c>
      <c r="AK134" s="174">
        <f t="shared" ref="AK134" si="456">SUM(AK135:AK141)</f>
        <v>0</v>
      </c>
      <c r="AL134" s="41">
        <f t="shared" ref="AL134" si="457">SUM(AL135:AL141)</f>
        <v>0</v>
      </c>
      <c r="AM134" s="42">
        <f t="shared" ref="AM134" si="458">SUM(AM135:AM141)</f>
        <v>0</v>
      </c>
      <c r="AN134" s="42">
        <f t="shared" ref="AN134" si="459">SUM(AN135:AN141)</f>
        <v>0</v>
      </c>
      <c r="AO134" s="42">
        <f t="shared" ref="AO134" si="460">SUM(AO135:AO141)</f>
        <v>0</v>
      </c>
      <c r="AP134" s="42">
        <f t="shared" ref="AP134" si="461">SUM(AP135:AP141)</f>
        <v>0</v>
      </c>
      <c r="AQ134" s="42">
        <f t="shared" ref="AQ134" si="462">SUM(AQ135:AQ141)</f>
        <v>0</v>
      </c>
      <c r="AR134" s="43">
        <f t="shared" ref="AR134" si="463">SUM(AR135:AR141)</f>
        <v>0</v>
      </c>
      <c r="AS134" s="105">
        <f t="shared" ref="AS134" si="464">SUM(AS135:AS141)</f>
        <v>0</v>
      </c>
      <c r="AT134" s="42">
        <f t="shared" ref="AT134" si="465">SUM(AT135:AT141)</f>
        <v>0</v>
      </c>
      <c r="AU134" s="43">
        <f t="shared" ref="AU134" si="466">SUM(AU135:AU141)</f>
        <v>0</v>
      </c>
      <c r="AV134" s="105">
        <f t="shared" ref="AV134" si="467">SUM(AV135:AV141)</f>
        <v>0</v>
      </c>
      <c r="AW134" s="42">
        <f t="shared" ref="AW134" si="468">SUM(AW135:AW141)</f>
        <v>0</v>
      </c>
      <c r="AX134" s="42">
        <f t="shared" ref="AX134" si="469">SUM(AX135:AX141)</f>
        <v>0</v>
      </c>
      <c r="AY134" s="42">
        <f t="shared" ref="AY134" si="470">SUM(AY135:AY141)</f>
        <v>0</v>
      </c>
      <c r="AZ134" s="106">
        <f t="shared" ref="AZ134" si="471">SUM(AZ135:AZ141)</f>
        <v>0</v>
      </c>
      <c r="BA134" s="44" t="s">
        <v>1685</v>
      </c>
      <c r="BB134" s="44" t="s">
        <v>1686</v>
      </c>
      <c r="BC134" s="45" t="s">
        <v>1687</v>
      </c>
    </row>
    <row r="135" spans="1:55" ht="17.25" hidden="1" customHeight="1" x14ac:dyDescent="0.2">
      <c r="A135" s="877"/>
      <c r="B135" s="879" t="str">
        <f>VLOOKUP($D$9,'PROYECTOS REGISTRADOS'!$A$2:$D$82,4,0)</f>
        <v>Desarrollo de estrategias en ciencia, tecnología e innvación Tocancipá, Cundinamarca, Centro Oriente</v>
      </c>
      <c r="C135" s="882" t="str">
        <f>VLOOKUP($D$9,'PROYECTOS REGISTRADOS'!$A$2:$D$82,3,0)</f>
        <v>2016-25817-0014</v>
      </c>
      <c r="D135" s="885"/>
      <c r="E135" s="888" t="str">
        <f>IF(D135=0,"0-0",(VLOOKUP(D135,'CONSOLIDADO PLAN DESARROLLO'!$EL$9:$ET$304,2,0)))</f>
        <v>0-0</v>
      </c>
      <c r="F135" s="891" t="str">
        <f>IF(D135=0,"0-0",(VLOOKUP(D135,'CONSOLIDADO PLAN DESARROLLO'!$EL$9:$ET$304,3,0)))</f>
        <v>0-0</v>
      </c>
      <c r="G135" s="894" t="str">
        <f>IF(D135=0,"0-0",(VLOOKUP(D135,'CONSOLIDADO PLAN DESARROLLO'!$EL$9:$ET$304,4,0)))</f>
        <v>0-0</v>
      </c>
      <c r="H135" s="897" t="str">
        <f>IF(D135=0,"0-0",(VLOOKUP(D135,'CONSOLIDADO PLAN DESARROLLO'!$EL$9:$ET$304,5,0)))</f>
        <v>0-0</v>
      </c>
      <c r="I135" s="900" t="str">
        <f>IF(D135=0,"0-0",(VLOOKUP(D135,'CONSOLIDADO PLAN DESARROLLO'!$EL$9:$ET$304,$R$3,0)))</f>
        <v>0-0</v>
      </c>
      <c r="J135" s="901"/>
      <c r="K135" s="912"/>
      <c r="L135" s="915"/>
      <c r="M135" s="175"/>
      <c r="N135" s="176"/>
      <c r="O135" s="177"/>
      <c r="P135" s="46"/>
      <c r="Q135" s="47"/>
      <c r="R135" s="918"/>
      <c r="S135" s="48"/>
      <c r="T135" s="906"/>
      <c r="U135" s="49"/>
      <c r="V135" s="906"/>
      <c r="W135" s="49"/>
      <c r="X135" s="906"/>
      <c r="Y135" s="49"/>
      <c r="Z135" s="906"/>
      <c r="AA135" s="49"/>
      <c r="AB135" s="906"/>
      <c r="AC135" s="49"/>
      <c r="AD135" s="906"/>
      <c r="AE135" s="49"/>
      <c r="AF135" s="906"/>
      <c r="AG135" s="50"/>
      <c r="AH135" s="870"/>
      <c r="AI135" s="870"/>
      <c r="AJ135" s="909">
        <f>+R135+T135+V135+X135+Z135+AB135+AD135+AF135</f>
        <v>0</v>
      </c>
      <c r="AK135" s="104">
        <f t="shared" ref="AK135:AK140" si="472">AC135+AE135+AG135+S135+U135+W135+Y135+AA135</f>
        <v>0</v>
      </c>
      <c r="AL135" s="51"/>
      <c r="AM135" s="52"/>
      <c r="AN135" s="52"/>
      <c r="AO135" s="52"/>
      <c r="AP135" s="52"/>
      <c r="AQ135" s="52"/>
      <c r="AR135" s="53">
        <f t="shared" ref="AR135:AR140" si="473">SUM(AL135:AQ135)</f>
        <v>0</v>
      </c>
      <c r="AS135" s="54"/>
      <c r="AT135" s="52"/>
      <c r="AU135" s="53">
        <f t="shared" ref="AU135:AU139" si="474">SUM(AS135:AT135)</f>
        <v>0</v>
      </c>
      <c r="AV135" s="54"/>
      <c r="AW135" s="52"/>
      <c r="AX135" s="52"/>
      <c r="AY135" s="52"/>
      <c r="AZ135" s="55"/>
      <c r="BA135" s="56"/>
      <c r="BB135" s="56"/>
      <c r="BC135" s="57"/>
    </row>
    <row r="136" spans="1:55" ht="17.25" hidden="1" customHeight="1" x14ac:dyDescent="0.2">
      <c r="A136" s="877"/>
      <c r="B136" s="879"/>
      <c r="C136" s="882"/>
      <c r="D136" s="885"/>
      <c r="E136" s="889"/>
      <c r="F136" s="891"/>
      <c r="G136" s="894"/>
      <c r="H136" s="897"/>
      <c r="I136" s="902"/>
      <c r="J136" s="903"/>
      <c r="K136" s="912"/>
      <c r="L136" s="916"/>
      <c r="M136" s="175"/>
      <c r="N136" s="176"/>
      <c r="O136" s="177"/>
      <c r="P136" s="46"/>
      <c r="Q136" s="47"/>
      <c r="R136" s="919"/>
      <c r="S136" s="48"/>
      <c r="T136" s="907"/>
      <c r="U136" s="49"/>
      <c r="V136" s="907"/>
      <c r="W136" s="49"/>
      <c r="X136" s="907"/>
      <c r="Y136" s="49"/>
      <c r="Z136" s="907"/>
      <c r="AA136" s="49"/>
      <c r="AB136" s="907"/>
      <c r="AC136" s="49"/>
      <c r="AD136" s="907"/>
      <c r="AE136" s="49"/>
      <c r="AF136" s="907"/>
      <c r="AG136" s="50"/>
      <c r="AH136" s="871"/>
      <c r="AI136" s="871"/>
      <c r="AJ136" s="910"/>
      <c r="AK136" s="104">
        <f t="shared" si="472"/>
        <v>0</v>
      </c>
      <c r="AL136" s="51"/>
      <c r="AM136" s="52"/>
      <c r="AN136" s="52"/>
      <c r="AO136" s="52"/>
      <c r="AP136" s="52"/>
      <c r="AQ136" s="52"/>
      <c r="AR136" s="53">
        <f t="shared" si="473"/>
        <v>0</v>
      </c>
      <c r="AS136" s="54"/>
      <c r="AT136" s="52"/>
      <c r="AU136" s="53">
        <f t="shared" si="474"/>
        <v>0</v>
      </c>
      <c r="AV136" s="54"/>
      <c r="AW136" s="52"/>
      <c r="AX136" s="52"/>
      <c r="AY136" s="52"/>
      <c r="AZ136" s="55"/>
      <c r="BA136" s="56"/>
      <c r="BB136" s="56"/>
      <c r="BC136" s="57"/>
    </row>
    <row r="137" spans="1:55" ht="17.25" hidden="1" customHeight="1" x14ac:dyDescent="0.2">
      <c r="A137" s="877"/>
      <c r="B137" s="879"/>
      <c r="C137" s="882"/>
      <c r="D137" s="885"/>
      <c r="E137" s="889"/>
      <c r="F137" s="891"/>
      <c r="G137" s="894"/>
      <c r="H137" s="897"/>
      <c r="I137" s="902"/>
      <c r="J137" s="903"/>
      <c r="K137" s="912"/>
      <c r="L137" s="916"/>
      <c r="M137" s="175"/>
      <c r="N137" s="176"/>
      <c r="O137" s="177"/>
      <c r="P137" s="46"/>
      <c r="Q137" s="47"/>
      <c r="R137" s="919"/>
      <c r="S137" s="48"/>
      <c r="T137" s="907"/>
      <c r="U137" s="49"/>
      <c r="V137" s="907"/>
      <c r="W137" s="49"/>
      <c r="X137" s="907"/>
      <c r="Y137" s="49"/>
      <c r="Z137" s="907"/>
      <c r="AA137" s="49"/>
      <c r="AB137" s="907"/>
      <c r="AC137" s="49"/>
      <c r="AD137" s="907"/>
      <c r="AE137" s="49"/>
      <c r="AF137" s="907"/>
      <c r="AG137" s="50"/>
      <c r="AH137" s="871"/>
      <c r="AI137" s="871"/>
      <c r="AJ137" s="910"/>
      <c r="AK137" s="104">
        <f t="shared" si="472"/>
        <v>0</v>
      </c>
      <c r="AL137" s="51"/>
      <c r="AM137" s="52"/>
      <c r="AN137" s="52"/>
      <c r="AO137" s="52"/>
      <c r="AP137" s="52"/>
      <c r="AQ137" s="52"/>
      <c r="AR137" s="53">
        <f t="shared" si="473"/>
        <v>0</v>
      </c>
      <c r="AS137" s="54"/>
      <c r="AT137" s="52"/>
      <c r="AU137" s="53">
        <f t="shared" si="474"/>
        <v>0</v>
      </c>
      <c r="AV137" s="54"/>
      <c r="AW137" s="52"/>
      <c r="AX137" s="52"/>
      <c r="AY137" s="52"/>
      <c r="AZ137" s="55"/>
      <c r="BA137" s="56"/>
      <c r="BB137" s="56"/>
      <c r="BC137" s="57"/>
    </row>
    <row r="138" spans="1:55" ht="17.25" hidden="1" customHeight="1" x14ac:dyDescent="0.2">
      <c r="A138" s="877"/>
      <c r="B138" s="879"/>
      <c r="C138" s="882"/>
      <c r="D138" s="885"/>
      <c r="E138" s="889"/>
      <c r="F138" s="891"/>
      <c r="G138" s="894"/>
      <c r="H138" s="897"/>
      <c r="I138" s="902"/>
      <c r="J138" s="903"/>
      <c r="K138" s="912"/>
      <c r="L138" s="916"/>
      <c r="M138" s="175"/>
      <c r="N138" s="176"/>
      <c r="O138" s="177"/>
      <c r="P138" s="46"/>
      <c r="Q138" s="47"/>
      <c r="R138" s="919"/>
      <c r="S138" s="48"/>
      <c r="T138" s="907"/>
      <c r="U138" s="49"/>
      <c r="V138" s="907"/>
      <c r="W138" s="49"/>
      <c r="X138" s="907"/>
      <c r="Y138" s="49"/>
      <c r="Z138" s="907"/>
      <c r="AA138" s="49"/>
      <c r="AB138" s="907"/>
      <c r="AC138" s="49"/>
      <c r="AD138" s="907"/>
      <c r="AE138" s="49"/>
      <c r="AF138" s="907"/>
      <c r="AG138" s="50"/>
      <c r="AH138" s="871"/>
      <c r="AI138" s="871"/>
      <c r="AJ138" s="910"/>
      <c r="AK138" s="104">
        <f t="shared" si="472"/>
        <v>0</v>
      </c>
      <c r="AL138" s="51"/>
      <c r="AM138" s="52"/>
      <c r="AN138" s="52"/>
      <c r="AO138" s="52"/>
      <c r="AP138" s="52"/>
      <c r="AQ138" s="52"/>
      <c r="AR138" s="53">
        <f t="shared" si="473"/>
        <v>0</v>
      </c>
      <c r="AS138" s="54"/>
      <c r="AT138" s="52"/>
      <c r="AU138" s="53">
        <f t="shared" si="474"/>
        <v>0</v>
      </c>
      <c r="AV138" s="54"/>
      <c r="AW138" s="52"/>
      <c r="AX138" s="52"/>
      <c r="AY138" s="52"/>
      <c r="AZ138" s="55"/>
      <c r="BA138" s="56"/>
      <c r="BB138" s="56"/>
      <c r="BC138" s="57"/>
    </row>
    <row r="139" spans="1:55" ht="17.25" hidden="1" customHeight="1" x14ac:dyDescent="0.2">
      <c r="A139" s="877"/>
      <c r="B139" s="879"/>
      <c r="C139" s="882"/>
      <c r="D139" s="885"/>
      <c r="E139" s="889"/>
      <c r="F139" s="891"/>
      <c r="G139" s="894"/>
      <c r="H139" s="897"/>
      <c r="I139" s="902"/>
      <c r="J139" s="903"/>
      <c r="K139" s="912"/>
      <c r="L139" s="916"/>
      <c r="M139" s="175"/>
      <c r="N139" s="176"/>
      <c r="O139" s="177"/>
      <c r="P139" s="46"/>
      <c r="Q139" s="47"/>
      <c r="R139" s="919"/>
      <c r="S139" s="48"/>
      <c r="T139" s="907"/>
      <c r="U139" s="49"/>
      <c r="V139" s="907"/>
      <c r="W139" s="49"/>
      <c r="X139" s="907"/>
      <c r="Y139" s="49"/>
      <c r="Z139" s="907"/>
      <c r="AA139" s="49"/>
      <c r="AB139" s="907"/>
      <c r="AC139" s="49"/>
      <c r="AD139" s="907"/>
      <c r="AE139" s="49"/>
      <c r="AF139" s="907"/>
      <c r="AG139" s="50"/>
      <c r="AH139" s="871"/>
      <c r="AI139" s="871"/>
      <c r="AJ139" s="910"/>
      <c r="AK139" s="104">
        <f t="shared" si="472"/>
        <v>0</v>
      </c>
      <c r="AL139" s="51"/>
      <c r="AM139" s="52"/>
      <c r="AN139" s="52"/>
      <c r="AO139" s="52"/>
      <c r="AP139" s="52"/>
      <c r="AQ139" s="52"/>
      <c r="AR139" s="53">
        <f t="shared" si="473"/>
        <v>0</v>
      </c>
      <c r="AS139" s="54"/>
      <c r="AT139" s="52"/>
      <c r="AU139" s="53">
        <f t="shared" si="474"/>
        <v>0</v>
      </c>
      <c r="AV139" s="54"/>
      <c r="AW139" s="52"/>
      <c r="AX139" s="52"/>
      <c r="AY139" s="52"/>
      <c r="AZ139" s="55"/>
      <c r="BA139" s="56"/>
      <c r="BB139" s="56"/>
      <c r="BC139" s="57"/>
    </row>
    <row r="140" spans="1:55" ht="17.25" hidden="1" customHeight="1" x14ac:dyDescent="0.2">
      <c r="A140" s="877"/>
      <c r="B140" s="880"/>
      <c r="C140" s="883"/>
      <c r="D140" s="886"/>
      <c r="E140" s="889"/>
      <c r="F140" s="892"/>
      <c r="G140" s="895"/>
      <c r="H140" s="898"/>
      <c r="I140" s="902"/>
      <c r="J140" s="903"/>
      <c r="K140" s="913"/>
      <c r="L140" s="916"/>
      <c r="M140" s="178"/>
      <c r="N140" s="179"/>
      <c r="O140" s="180"/>
      <c r="P140" s="107"/>
      <c r="Q140" s="108"/>
      <c r="R140" s="919"/>
      <c r="S140" s="109"/>
      <c r="T140" s="907"/>
      <c r="U140" s="110"/>
      <c r="V140" s="907"/>
      <c r="W140" s="110"/>
      <c r="X140" s="907"/>
      <c r="Y140" s="110"/>
      <c r="Z140" s="907"/>
      <c r="AA140" s="110"/>
      <c r="AB140" s="907"/>
      <c r="AC140" s="110"/>
      <c r="AD140" s="907"/>
      <c r="AE140" s="110"/>
      <c r="AF140" s="907"/>
      <c r="AG140" s="111"/>
      <c r="AH140" s="871"/>
      <c r="AI140" s="871"/>
      <c r="AJ140" s="911"/>
      <c r="AK140" s="104">
        <f t="shared" si="472"/>
        <v>0</v>
      </c>
      <c r="AL140" s="112"/>
      <c r="AM140" s="113"/>
      <c r="AN140" s="113"/>
      <c r="AO140" s="113"/>
      <c r="AP140" s="113"/>
      <c r="AQ140" s="113"/>
      <c r="AR140" s="53">
        <f t="shared" si="473"/>
        <v>0</v>
      </c>
      <c r="AS140" s="114"/>
      <c r="AT140" s="113"/>
      <c r="AU140" s="53">
        <f>SUM(AS140:AT140)</f>
        <v>0</v>
      </c>
      <c r="AV140" s="114"/>
      <c r="AW140" s="113"/>
      <c r="AX140" s="113"/>
      <c r="AY140" s="113"/>
      <c r="AZ140" s="115"/>
      <c r="BA140" s="116"/>
      <c r="BB140" s="116"/>
      <c r="BC140" s="117"/>
    </row>
    <row r="141" spans="1:55" ht="9.9499999999999993" hidden="1" customHeight="1" thickBot="1" x14ac:dyDescent="0.25">
      <c r="A141" s="878"/>
      <c r="B141" s="881"/>
      <c r="C141" s="884"/>
      <c r="D141" s="887"/>
      <c r="E141" s="890"/>
      <c r="F141" s="893"/>
      <c r="G141" s="896"/>
      <c r="H141" s="899"/>
      <c r="I141" s="904"/>
      <c r="J141" s="905"/>
      <c r="K141" s="914"/>
      <c r="L141" s="917"/>
      <c r="M141" s="181"/>
      <c r="N141" s="182"/>
      <c r="O141" s="183"/>
      <c r="P141" s="118"/>
      <c r="Q141" s="118"/>
      <c r="R141" s="920"/>
      <c r="S141" s="184"/>
      <c r="T141" s="908"/>
      <c r="U141" s="185"/>
      <c r="V141" s="908"/>
      <c r="W141" s="185"/>
      <c r="X141" s="908"/>
      <c r="Y141" s="185"/>
      <c r="Z141" s="908"/>
      <c r="AA141" s="185"/>
      <c r="AB141" s="908"/>
      <c r="AC141" s="185"/>
      <c r="AD141" s="908"/>
      <c r="AE141" s="185"/>
      <c r="AF141" s="908"/>
      <c r="AG141" s="186"/>
      <c r="AH141" s="872"/>
      <c r="AI141" s="872"/>
      <c r="AJ141" s="119"/>
      <c r="AK141" s="120"/>
      <c r="AL141" s="187"/>
      <c r="AM141" s="188"/>
      <c r="AN141" s="188"/>
      <c r="AO141" s="188"/>
      <c r="AP141" s="188"/>
      <c r="AQ141" s="188"/>
      <c r="AR141" s="121"/>
      <c r="AS141" s="189"/>
      <c r="AT141" s="188"/>
      <c r="AU141" s="121"/>
      <c r="AV141" s="189"/>
      <c r="AW141" s="188"/>
      <c r="AX141" s="188"/>
      <c r="AY141" s="188"/>
      <c r="AZ141" s="190"/>
      <c r="BA141" s="191"/>
      <c r="BB141" s="191"/>
      <c r="BC141" s="192"/>
    </row>
    <row r="142" spans="1:55" ht="6" hidden="1" customHeight="1" x14ac:dyDescent="0.2">
      <c r="A142" s="157"/>
      <c r="B142" s="193"/>
      <c r="C142" s="193"/>
      <c r="D142" s="193"/>
      <c r="E142" s="193"/>
      <c r="F142" s="193"/>
      <c r="G142" s="193"/>
      <c r="H142" s="193"/>
      <c r="I142" s="921"/>
      <c r="J142" s="921"/>
      <c r="K142" s="193"/>
      <c r="L142" s="193"/>
      <c r="M142" s="193"/>
      <c r="N142" s="193"/>
      <c r="O142" s="193"/>
      <c r="P142" s="193"/>
      <c r="Q142" s="193"/>
      <c r="R142" s="193"/>
      <c r="S142" s="193"/>
      <c r="T142" s="193"/>
      <c r="U142" s="193"/>
      <c r="V142" s="193"/>
      <c r="W142" s="193"/>
      <c r="X142" s="193"/>
      <c r="Y142" s="193"/>
      <c r="Z142" s="193"/>
      <c r="AA142" s="193"/>
      <c r="AB142" s="193"/>
      <c r="AC142" s="193"/>
      <c r="AD142" s="193"/>
      <c r="AE142" s="193"/>
      <c r="AF142" s="193"/>
      <c r="AG142" s="193"/>
      <c r="AH142" s="193"/>
      <c r="AI142" s="193"/>
      <c r="AJ142" s="193"/>
      <c r="AK142" s="194"/>
      <c r="AL142" s="194"/>
      <c r="AM142" s="194"/>
      <c r="AN142" s="194"/>
      <c r="AO142" s="194"/>
      <c r="AP142" s="194"/>
      <c r="AQ142" s="195"/>
      <c r="AR142" s="194"/>
      <c r="AS142" s="194"/>
      <c r="AT142" s="194"/>
      <c r="AU142" s="194"/>
      <c r="AV142" s="194"/>
      <c r="AW142" s="194"/>
      <c r="AX142" s="194"/>
      <c r="AY142" s="194"/>
      <c r="AZ142" s="194"/>
      <c r="BA142" s="194"/>
      <c r="BB142" s="194"/>
      <c r="BC142" s="157"/>
    </row>
    <row r="143" spans="1:55" ht="72" hidden="1" customHeight="1" x14ac:dyDescent="0.2">
      <c r="A143" s="876">
        <v>15</v>
      </c>
      <c r="B143" s="162" t="s">
        <v>1705</v>
      </c>
      <c r="C143" s="163" t="s">
        <v>1706</v>
      </c>
      <c r="D143" s="164" t="s">
        <v>21</v>
      </c>
      <c r="E143" s="164" t="s">
        <v>1893</v>
      </c>
      <c r="F143" s="163" t="s">
        <v>1707</v>
      </c>
      <c r="G143" s="165" t="s">
        <v>1679</v>
      </c>
      <c r="H143" s="165" t="s">
        <v>1680</v>
      </c>
      <c r="I143" s="166" t="s">
        <v>1909</v>
      </c>
      <c r="J143" s="167">
        <f>+$N$3</f>
        <v>2018</v>
      </c>
      <c r="K143" s="165" t="s">
        <v>1926</v>
      </c>
      <c r="L143" s="166" t="s">
        <v>1927</v>
      </c>
      <c r="M143" s="163" t="s">
        <v>1708</v>
      </c>
      <c r="N143" s="163" t="s">
        <v>1709</v>
      </c>
      <c r="O143" s="163" t="s">
        <v>1710</v>
      </c>
      <c r="P143" s="163" t="s">
        <v>1711</v>
      </c>
      <c r="Q143" s="163" t="s">
        <v>1712</v>
      </c>
      <c r="R143" s="168">
        <f t="shared" ref="R143" si="475">SUM(R144:R150)</f>
        <v>0</v>
      </c>
      <c r="S143" s="169">
        <f t="shared" ref="S143" si="476">SUM(S144:S150)</f>
        <v>0</v>
      </c>
      <c r="T143" s="170">
        <f t="shared" ref="T143" si="477">SUM(T144:T150)</f>
        <v>0</v>
      </c>
      <c r="U143" s="171">
        <f t="shared" ref="U143" si="478">SUM(U144:U150)</f>
        <v>0</v>
      </c>
      <c r="V143" s="170">
        <f t="shared" ref="V143" si="479">SUM(V144:V150)</f>
        <v>0</v>
      </c>
      <c r="W143" s="171">
        <f t="shared" ref="W143" si="480">SUM(W144:W150)</f>
        <v>0</v>
      </c>
      <c r="X143" s="170">
        <f t="shared" ref="X143" si="481">SUM(X144:X150)</f>
        <v>0</v>
      </c>
      <c r="Y143" s="171">
        <f t="shared" ref="Y143" si="482">SUM(Y144:Y150)</f>
        <v>0</v>
      </c>
      <c r="Z143" s="170">
        <f t="shared" ref="Z143" si="483">SUM(Z144:Z150)</f>
        <v>0</v>
      </c>
      <c r="AA143" s="171">
        <f t="shared" ref="AA143" si="484">SUM(AA144:AA150)</f>
        <v>0</v>
      </c>
      <c r="AB143" s="170">
        <f t="shared" ref="AB143" si="485">SUM(AB144:AB150)</f>
        <v>0</v>
      </c>
      <c r="AC143" s="171">
        <f t="shared" ref="AC143" si="486">SUM(AC144:AC150)</f>
        <v>0</v>
      </c>
      <c r="AD143" s="170">
        <f t="shared" ref="AD143" si="487">SUM(AD144:AD150)</f>
        <v>0</v>
      </c>
      <c r="AE143" s="171">
        <f t="shared" ref="AE143" si="488">SUM(AE144:AE150)</f>
        <v>0</v>
      </c>
      <c r="AF143" s="170">
        <f t="shared" ref="AF143" si="489">SUM(AF144:AF150)</f>
        <v>0</v>
      </c>
      <c r="AG143" s="172">
        <f t="shared" ref="AG143" si="490">SUM(AG144:AG150)</f>
        <v>0</v>
      </c>
      <c r="AH143" s="869"/>
      <c r="AI143" s="869"/>
      <c r="AJ143" s="173">
        <f t="shared" ref="AJ143" si="491">SUM(AJ144:AJ150)</f>
        <v>0</v>
      </c>
      <c r="AK143" s="174">
        <f t="shared" ref="AK143" si="492">SUM(AK144:AK150)</f>
        <v>0</v>
      </c>
      <c r="AL143" s="41">
        <f t="shared" ref="AL143" si="493">SUM(AL144:AL150)</f>
        <v>0</v>
      </c>
      <c r="AM143" s="42">
        <f t="shared" ref="AM143" si="494">SUM(AM144:AM150)</f>
        <v>0</v>
      </c>
      <c r="AN143" s="42">
        <f t="shared" ref="AN143" si="495">SUM(AN144:AN150)</f>
        <v>0</v>
      </c>
      <c r="AO143" s="42">
        <f t="shared" ref="AO143" si="496">SUM(AO144:AO150)</f>
        <v>0</v>
      </c>
      <c r="AP143" s="42">
        <f t="shared" ref="AP143" si="497">SUM(AP144:AP150)</f>
        <v>0</v>
      </c>
      <c r="AQ143" s="42">
        <f t="shared" ref="AQ143" si="498">SUM(AQ144:AQ150)</f>
        <v>0</v>
      </c>
      <c r="AR143" s="43">
        <f t="shared" ref="AR143" si="499">SUM(AR144:AR150)</f>
        <v>0</v>
      </c>
      <c r="AS143" s="105">
        <f t="shared" ref="AS143" si="500">SUM(AS144:AS150)</f>
        <v>0</v>
      </c>
      <c r="AT143" s="42">
        <f t="shared" ref="AT143" si="501">SUM(AT144:AT150)</f>
        <v>0</v>
      </c>
      <c r="AU143" s="43">
        <f t="shared" ref="AU143" si="502">SUM(AU144:AU150)</f>
        <v>0</v>
      </c>
      <c r="AV143" s="105">
        <f t="shared" ref="AV143" si="503">SUM(AV144:AV150)</f>
        <v>0</v>
      </c>
      <c r="AW143" s="42">
        <f t="shared" ref="AW143" si="504">SUM(AW144:AW150)</f>
        <v>0</v>
      </c>
      <c r="AX143" s="42">
        <f t="shared" ref="AX143" si="505">SUM(AX144:AX150)</f>
        <v>0</v>
      </c>
      <c r="AY143" s="42">
        <f t="shared" ref="AY143" si="506">SUM(AY144:AY150)</f>
        <v>0</v>
      </c>
      <c r="AZ143" s="106">
        <f t="shared" ref="AZ143" si="507">SUM(AZ144:AZ150)</f>
        <v>0</v>
      </c>
      <c r="BA143" s="44" t="s">
        <v>1685</v>
      </c>
      <c r="BB143" s="44" t="s">
        <v>1686</v>
      </c>
      <c r="BC143" s="45" t="s">
        <v>1687</v>
      </c>
    </row>
    <row r="144" spans="1:55" ht="17.25" hidden="1" customHeight="1" x14ac:dyDescent="0.2">
      <c r="A144" s="877"/>
      <c r="B144" s="879" t="str">
        <f>VLOOKUP($D$9,'PROYECTOS REGISTRADOS'!$A$2:$D$82,4,0)</f>
        <v>Desarrollo de estrategias en ciencia, tecnología e innvación Tocancipá, Cundinamarca, Centro Oriente</v>
      </c>
      <c r="C144" s="882" t="str">
        <f>VLOOKUP($D$9,'PROYECTOS REGISTRADOS'!$A$2:$D$82,3,0)</f>
        <v>2016-25817-0014</v>
      </c>
      <c r="D144" s="885"/>
      <c r="E144" s="888" t="str">
        <f>IF(D144=0,"0-0",(VLOOKUP(D144,'CONSOLIDADO PLAN DESARROLLO'!$EL$9:$ET$304,2,0)))</f>
        <v>0-0</v>
      </c>
      <c r="F144" s="891" t="str">
        <f>IF(D144=0,"0-0",(VLOOKUP(D144,'CONSOLIDADO PLAN DESARROLLO'!$EL$9:$ET$304,3,0)))</f>
        <v>0-0</v>
      </c>
      <c r="G144" s="894" t="str">
        <f>IF(D144=0,"0-0",(VLOOKUP(D144,'CONSOLIDADO PLAN DESARROLLO'!$EL$9:$ET$304,4,0)))</f>
        <v>0-0</v>
      </c>
      <c r="H144" s="897" t="str">
        <f>IF(D144=0,"0-0",(VLOOKUP(D144,'CONSOLIDADO PLAN DESARROLLO'!$EL$9:$ET$304,5,0)))</f>
        <v>0-0</v>
      </c>
      <c r="I144" s="900" t="str">
        <f>IF(D144=0,"0-0",(VLOOKUP(D144,'CONSOLIDADO PLAN DESARROLLO'!$EL$9:$ET$304,$R$3,0)))</f>
        <v>0-0</v>
      </c>
      <c r="J144" s="901"/>
      <c r="K144" s="912"/>
      <c r="L144" s="915"/>
      <c r="M144" s="175"/>
      <c r="N144" s="176"/>
      <c r="O144" s="177"/>
      <c r="P144" s="46"/>
      <c r="Q144" s="47"/>
      <c r="R144" s="918"/>
      <c r="S144" s="48"/>
      <c r="T144" s="906"/>
      <c r="U144" s="49"/>
      <c r="V144" s="906"/>
      <c r="W144" s="49"/>
      <c r="X144" s="906"/>
      <c r="Y144" s="49"/>
      <c r="Z144" s="906"/>
      <c r="AA144" s="49"/>
      <c r="AB144" s="906"/>
      <c r="AC144" s="49"/>
      <c r="AD144" s="906"/>
      <c r="AE144" s="49"/>
      <c r="AF144" s="906"/>
      <c r="AG144" s="50"/>
      <c r="AH144" s="870"/>
      <c r="AI144" s="870"/>
      <c r="AJ144" s="909">
        <f>+R144+T144+V144+X144+Z144+AB144+AD144+AF144</f>
        <v>0</v>
      </c>
      <c r="AK144" s="104">
        <f t="shared" ref="AK144:AK149" si="508">AC144+AE144+AG144+S144+U144+W144+Y144+AA144</f>
        <v>0</v>
      </c>
      <c r="AL144" s="51"/>
      <c r="AM144" s="52"/>
      <c r="AN144" s="52"/>
      <c r="AO144" s="52"/>
      <c r="AP144" s="52"/>
      <c r="AQ144" s="52"/>
      <c r="AR144" s="53">
        <f t="shared" ref="AR144:AR149" si="509">SUM(AL144:AQ144)</f>
        <v>0</v>
      </c>
      <c r="AS144" s="54"/>
      <c r="AT144" s="52"/>
      <c r="AU144" s="53">
        <f t="shared" ref="AU144:AU148" si="510">SUM(AS144:AT144)</f>
        <v>0</v>
      </c>
      <c r="AV144" s="54"/>
      <c r="AW144" s="52"/>
      <c r="AX144" s="52"/>
      <c r="AY144" s="52"/>
      <c r="AZ144" s="55"/>
      <c r="BA144" s="56"/>
      <c r="BB144" s="56"/>
      <c r="BC144" s="57"/>
    </row>
    <row r="145" spans="1:55" ht="17.25" hidden="1" customHeight="1" x14ac:dyDescent="0.2">
      <c r="A145" s="877"/>
      <c r="B145" s="879"/>
      <c r="C145" s="882"/>
      <c r="D145" s="885"/>
      <c r="E145" s="889"/>
      <c r="F145" s="891"/>
      <c r="G145" s="894"/>
      <c r="H145" s="897"/>
      <c r="I145" s="902"/>
      <c r="J145" s="903"/>
      <c r="K145" s="912"/>
      <c r="L145" s="916"/>
      <c r="M145" s="175"/>
      <c r="N145" s="176"/>
      <c r="O145" s="177"/>
      <c r="P145" s="46"/>
      <c r="Q145" s="47"/>
      <c r="R145" s="919"/>
      <c r="S145" s="48"/>
      <c r="T145" s="907"/>
      <c r="U145" s="49"/>
      <c r="V145" s="907"/>
      <c r="W145" s="49"/>
      <c r="X145" s="907"/>
      <c r="Y145" s="49"/>
      <c r="Z145" s="907"/>
      <c r="AA145" s="49"/>
      <c r="AB145" s="907"/>
      <c r="AC145" s="49"/>
      <c r="AD145" s="907"/>
      <c r="AE145" s="49"/>
      <c r="AF145" s="907"/>
      <c r="AG145" s="50"/>
      <c r="AH145" s="871"/>
      <c r="AI145" s="871"/>
      <c r="AJ145" s="910"/>
      <c r="AK145" s="104">
        <f t="shared" si="508"/>
        <v>0</v>
      </c>
      <c r="AL145" s="51"/>
      <c r="AM145" s="52"/>
      <c r="AN145" s="52"/>
      <c r="AO145" s="52"/>
      <c r="AP145" s="52"/>
      <c r="AQ145" s="52"/>
      <c r="AR145" s="53">
        <f t="shared" si="509"/>
        <v>0</v>
      </c>
      <c r="AS145" s="54"/>
      <c r="AT145" s="52"/>
      <c r="AU145" s="53">
        <f t="shared" si="510"/>
        <v>0</v>
      </c>
      <c r="AV145" s="54"/>
      <c r="AW145" s="52"/>
      <c r="AX145" s="52"/>
      <c r="AY145" s="52"/>
      <c r="AZ145" s="55"/>
      <c r="BA145" s="56"/>
      <c r="BB145" s="56"/>
      <c r="BC145" s="57"/>
    </row>
    <row r="146" spans="1:55" ht="17.25" hidden="1" customHeight="1" x14ac:dyDescent="0.2">
      <c r="A146" s="877"/>
      <c r="B146" s="879"/>
      <c r="C146" s="882"/>
      <c r="D146" s="885"/>
      <c r="E146" s="889"/>
      <c r="F146" s="891"/>
      <c r="G146" s="894"/>
      <c r="H146" s="897"/>
      <c r="I146" s="902"/>
      <c r="J146" s="903"/>
      <c r="K146" s="912"/>
      <c r="L146" s="916"/>
      <c r="M146" s="175"/>
      <c r="N146" s="176"/>
      <c r="O146" s="177"/>
      <c r="P146" s="46"/>
      <c r="Q146" s="47"/>
      <c r="R146" s="919"/>
      <c r="S146" s="48"/>
      <c r="T146" s="907"/>
      <c r="U146" s="49"/>
      <c r="V146" s="907"/>
      <c r="W146" s="49"/>
      <c r="X146" s="907"/>
      <c r="Y146" s="49"/>
      <c r="Z146" s="907"/>
      <c r="AA146" s="49"/>
      <c r="AB146" s="907"/>
      <c r="AC146" s="49"/>
      <c r="AD146" s="907"/>
      <c r="AE146" s="49"/>
      <c r="AF146" s="907"/>
      <c r="AG146" s="50"/>
      <c r="AH146" s="871"/>
      <c r="AI146" s="871"/>
      <c r="AJ146" s="910"/>
      <c r="AK146" s="104">
        <f t="shared" si="508"/>
        <v>0</v>
      </c>
      <c r="AL146" s="51"/>
      <c r="AM146" s="52"/>
      <c r="AN146" s="52"/>
      <c r="AO146" s="52"/>
      <c r="AP146" s="52"/>
      <c r="AQ146" s="52"/>
      <c r="AR146" s="53">
        <f t="shared" si="509"/>
        <v>0</v>
      </c>
      <c r="AS146" s="54"/>
      <c r="AT146" s="52"/>
      <c r="AU146" s="53">
        <f t="shared" si="510"/>
        <v>0</v>
      </c>
      <c r="AV146" s="54"/>
      <c r="AW146" s="52"/>
      <c r="AX146" s="52"/>
      <c r="AY146" s="52"/>
      <c r="AZ146" s="55"/>
      <c r="BA146" s="56"/>
      <c r="BB146" s="56"/>
      <c r="BC146" s="57"/>
    </row>
    <row r="147" spans="1:55" ht="17.25" hidden="1" customHeight="1" x14ac:dyDescent="0.2">
      <c r="A147" s="877"/>
      <c r="B147" s="879"/>
      <c r="C147" s="882"/>
      <c r="D147" s="885"/>
      <c r="E147" s="889"/>
      <c r="F147" s="891"/>
      <c r="G147" s="894"/>
      <c r="H147" s="897"/>
      <c r="I147" s="902"/>
      <c r="J147" s="903"/>
      <c r="K147" s="912"/>
      <c r="L147" s="916"/>
      <c r="M147" s="175"/>
      <c r="N147" s="176"/>
      <c r="O147" s="177"/>
      <c r="P147" s="46"/>
      <c r="Q147" s="47"/>
      <c r="R147" s="919"/>
      <c r="S147" s="48"/>
      <c r="T147" s="907"/>
      <c r="U147" s="49"/>
      <c r="V147" s="907"/>
      <c r="W147" s="49"/>
      <c r="X147" s="907"/>
      <c r="Y147" s="49"/>
      <c r="Z147" s="907"/>
      <c r="AA147" s="49"/>
      <c r="AB147" s="907"/>
      <c r="AC147" s="49"/>
      <c r="AD147" s="907"/>
      <c r="AE147" s="49"/>
      <c r="AF147" s="907"/>
      <c r="AG147" s="50"/>
      <c r="AH147" s="871"/>
      <c r="AI147" s="871"/>
      <c r="AJ147" s="910"/>
      <c r="AK147" s="104">
        <f t="shared" si="508"/>
        <v>0</v>
      </c>
      <c r="AL147" s="51"/>
      <c r="AM147" s="52"/>
      <c r="AN147" s="52"/>
      <c r="AO147" s="52"/>
      <c r="AP147" s="52"/>
      <c r="AQ147" s="52"/>
      <c r="AR147" s="53">
        <f t="shared" si="509"/>
        <v>0</v>
      </c>
      <c r="AS147" s="54"/>
      <c r="AT147" s="52"/>
      <c r="AU147" s="53">
        <f t="shared" si="510"/>
        <v>0</v>
      </c>
      <c r="AV147" s="54"/>
      <c r="AW147" s="52"/>
      <c r="AX147" s="52"/>
      <c r="AY147" s="52"/>
      <c r="AZ147" s="55"/>
      <c r="BA147" s="56"/>
      <c r="BB147" s="56"/>
      <c r="BC147" s="57"/>
    </row>
    <row r="148" spans="1:55" ht="17.25" hidden="1" customHeight="1" x14ac:dyDescent="0.2">
      <c r="A148" s="877"/>
      <c r="B148" s="879"/>
      <c r="C148" s="882"/>
      <c r="D148" s="885"/>
      <c r="E148" s="889"/>
      <c r="F148" s="891"/>
      <c r="G148" s="894"/>
      <c r="H148" s="897"/>
      <c r="I148" s="902"/>
      <c r="J148" s="903"/>
      <c r="K148" s="912"/>
      <c r="L148" s="916"/>
      <c r="M148" s="175"/>
      <c r="N148" s="176"/>
      <c r="O148" s="177"/>
      <c r="P148" s="46"/>
      <c r="Q148" s="47"/>
      <c r="R148" s="919"/>
      <c r="S148" s="48"/>
      <c r="T148" s="907"/>
      <c r="U148" s="49"/>
      <c r="V148" s="907"/>
      <c r="W148" s="49"/>
      <c r="X148" s="907"/>
      <c r="Y148" s="49"/>
      <c r="Z148" s="907"/>
      <c r="AA148" s="49"/>
      <c r="AB148" s="907"/>
      <c r="AC148" s="49"/>
      <c r="AD148" s="907"/>
      <c r="AE148" s="49"/>
      <c r="AF148" s="907"/>
      <c r="AG148" s="50"/>
      <c r="AH148" s="871"/>
      <c r="AI148" s="871"/>
      <c r="AJ148" s="910"/>
      <c r="AK148" s="104">
        <f t="shared" si="508"/>
        <v>0</v>
      </c>
      <c r="AL148" s="51"/>
      <c r="AM148" s="52"/>
      <c r="AN148" s="52"/>
      <c r="AO148" s="52"/>
      <c r="AP148" s="52"/>
      <c r="AQ148" s="52"/>
      <c r="AR148" s="53">
        <f t="shared" si="509"/>
        <v>0</v>
      </c>
      <c r="AS148" s="54"/>
      <c r="AT148" s="52"/>
      <c r="AU148" s="53">
        <f t="shared" si="510"/>
        <v>0</v>
      </c>
      <c r="AV148" s="54"/>
      <c r="AW148" s="52"/>
      <c r="AX148" s="52"/>
      <c r="AY148" s="52"/>
      <c r="AZ148" s="55"/>
      <c r="BA148" s="56"/>
      <c r="BB148" s="56"/>
      <c r="BC148" s="57"/>
    </row>
    <row r="149" spans="1:55" ht="17.25" hidden="1" customHeight="1" x14ac:dyDescent="0.2">
      <c r="A149" s="877"/>
      <c r="B149" s="880"/>
      <c r="C149" s="883"/>
      <c r="D149" s="886"/>
      <c r="E149" s="889"/>
      <c r="F149" s="892"/>
      <c r="G149" s="895"/>
      <c r="H149" s="898"/>
      <c r="I149" s="902"/>
      <c r="J149" s="903"/>
      <c r="K149" s="913"/>
      <c r="L149" s="916"/>
      <c r="M149" s="178"/>
      <c r="N149" s="179"/>
      <c r="O149" s="180"/>
      <c r="P149" s="107"/>
      <c r="Q149" s="108"/>
      <c r="R149" s="919"/>
      <c r="S149" s="109"/>
      <c r="T149" s="907"/>
      <c r="U149" s="110"/>
      <c r="V149" s="907"/>
      <c r="W149" s="110"/>
      <c r="X149" s="907"/>
      <c r="Y149" s="110"/>
      <c r="Z149" s="907"/>
      <c r="AA149" s="110"/>
      <c r="AB149" s="907"/>
      <c r="AC149" s="110"/>
      <c r="AD149" s="907"/>
      <c r="AE149" s="110"/>
      <c r="AF149" s="907"/>
      <c r="AG149" s="111"/>
      <c r="AH149" s="871"/>
      <c r="AI149" s="871"/>
      <c r="AJ149" s="911"/>
      <c r="AK149" s="104">
        <f t="shared" si="508"/>
        <v>0</v>
      </c>
      <c r="AL149" s="112"/>
      <c r="AM149" s="113"/>
      <c r="AN149" s="113"/>
      <c r="AO149" s="113"/>
      <c r="AP149" s="113"/>
      <c r="AQ149" s="113"/>
      <c r="AR149" s="53">
        <f t="shared" si="509"/>
        <v>0</v>
      </c>
      <c r="AS149" s="114"/>
      <c r="AT149" s="113"/>
      <c r="AU149" s="53">
        <f>SUM(AS149:AT149)</f>
        <v>0</v>
      </c>
      <c r="AV149" s="114"/>
      <c r="AW149" s="113"/>
      <c r="AX149" s="113"/>
      <c r="AY149" s="113"/>
      <c r="AZ149" s="115"/>
      <c r="BA149" s="116"/>
      <c r="BB149" s="116"/>
      <c r="BC149" s="117"/>
    </row>
    <row r="150" spans="1:55" ht="9.9499999999999993" hidden="1" customHeight="1" thickBot="1" x14ac:dyDescent="0.25">
      <c r="A150" s="878"/>
      <c r="B150" s="881"/>
      <c r="C150" s="884"/>
      <c r="D150" s="887"/>
      <c r="E150" s="890"/>
      <c r="F150" s="893"/>
      <c r="G150" s="896"/>
      <c r="H150" s="899"/>
      <c r="I150" s="904"/>
      <c r="J150" s="905"/>
      <c r="K150" s="914"/>
      <c r="L150" s="917"/>
      <c r="M150" s="181"/>
      <c r="N150" s="182"/>
      <c r="O150" s="183"/>
      <c r="P150" s="118"/>
      <c r="Q150" s="118"/>
      <c r="R150" s="920"/>
      <c r="S150" s="184"/>
      <c r="T150" s="908"/>
      <c r="U150" s="185"/>
      <c r="V150" s="908"/>
      <c r="W150" s="185"/>
      <c r="X150" s="908"/>
      <c r="Y150" s="185"/>
      <c r="Z150" s="908"/>
      <c r="AA150" s="185"/>
      <c r="AB150" s="908"/>
      <c r="AC150" s="185"/>
      <c r="AD150" s="908"/>
      <c r="AE150" s="185"/>
      <c r="AF150" s="908"/>
      <c r="AG150" s="186"/>
      <c r="AH150" s="872"/>
      <c r="AI150" s="872"/>
      <c r="AJ150" s="119"/>
      <c r="AK150" s="120"/>
      <c r="AL150" s="187"/>
      <c r="AM150" s="188"/>
      <c r="AN150" s="188"/>
      <c r="AO150" s="188"/>
      <c r="AP150" s="188"/>
      <c r="AQ150" s="188"/>
      <c r="AR150" s="121"/>
      <c r="AS150" s="189"/>
      <c r="AT150" s="188"/>
      <c r="AU150" s="121"/>
      <c r="AV150" s="189"/>
      <c r="AW150" s="188"/>
      <c r="AX150" s="188"/>
      <c r="AY150" s="188"/>
      <c r="AZ150" s="190"/>
      <c r="BA150" s="191"/>
      <c r="BB150" s="191"/>
      <c r="BC150" s="192"/>
    </row>
    <row r="151" spans="1:55" ht="6" hidden="1" customHeight="1" x14ac:dyDescent="0.2">
      <c r="A151" s="157"/>
      <c r="B151" s="193"/>
      <c r="C151" s="193"/>
      <c r="D151" s="193"/>
      <c r="E151" s="193"/>
      <c r="F151" s="193"/>
      <c r="G151" s="193"/>
      <c r="H151" s="193"/>
      <c r="I151" s="921"/>
      <c r="J151" s="921"/>
      <c r="K151" s="193"/>
      <c r="L151" s="193"/>
      <c r="M151" s="193"/>
      <c r="N151" s="193"/>
      <c r="O151" s="193"/>
      <c r="P151" s="193"/>
      <c r="Q151" s="193"/>
      <c r="R151" s="193"/>
      <c r="S151" s="193"/>
      <c r="T151" s="193"/>
      <c r="U151" s="193"/>
      <c r="V151" s="193"/>
      <c r="W151" s="193"/>
      <c r="X151" s="193"/>
      <c r="Y151" s="193"/>
      <c r="Z151" s="193"/>
      <c r="AA151" s="193"/>
      <c r="AB151" s="193"/>
      <c r="AC151" s="193"/>
      <c r="AD151" s="193"/>
      <c r="AE151" s="193"/>
      <c r="AF151" s="193"/>
      <c r="AG151" s="193"/>
      <c r="AH151" s="193"/>
      <c r="AI151" s="193"/>
      <c r="AJ151" s="193"/>
      <c r="AK151" s="194"/>
      <c r="AL151" s="194"/>
      <c r="AM151" s="194"/>
      <c r="AN151" s="194"/>
      <c r="AO151" s="194"/>
      <c r="AP151" s="194"/>
      <c r="AQ151" s="195"/>
      <c r="AR151" s="194"/>
      <c r="AS151" s="194"/>
      <c r="AT151" s="194"/>
      <c r="AU151" s="194"/>
      <c r="AV151" s="194"/>
      <c r="AW151" s="194"/>
      <c r="AX151" s="194"/>
      <c r="AY151" s="194"/>
      <c r="AZ151" s="194"/>
      <c r="BA151" s="194"/>
      <c r="BB151" s="194"/>
      <c r="BC151" s="157"/>
    </row>
    <row r="152" spans="1:55" ht="72" hidden="1" customHeight="1" x14ac:dyDescent="0.2">
      <c r="A152" s="876">
        <v>16</v>
      </c>
      <c r="B152" s="162" t="s">
        <v>1705</v>
      </c>
      <c r="C152" s="163" t="s">
        <v>1706</v>
      </c>
      <c r="D152" s="164" t="s">
        <v>21</v>
      </c>
      <c r="E152" s="164" t="s">
        <v>1893</v>
      </c>
      <c r="F152" s="163" t="s">
        <v>1707</v>
      </c>
      <c r="G152" s="165" t="s">
        <v>1679</v>
      </c>
      <c r="H152" s="165" t="s">
        <v>1680</v>
      </c>
      <c r="I152" s="166" t="s">
        <v>1909</v>
      </c>
      <c r="J152" s="167">
        <f>+$N$3</f>
        <v>2018</v>
      </c>
      <c r="K152" s="165" t="s">
        <v>1926</v>
      </c>
      <c r="L152" s="166" t="s">
        <v>1927</v>
      </c>
      <c r="M152" s="163" t="s">
        <v>1708</v>
      </c>
      <c r="N152" s="163" t="s">
        <v>1709</v>
      </c>
      <c r="O152" s="163" t="s">
        <v>1710</v>
      </c>
      <c r="P152" s="163" t="s">
        <v>1711</v>
      </c>
      <c r="Q152" s="163" t="s">
        <v>1712</v>
      </c>
      <c r="R152" s="168">
        <f t="shared" ref="R152" si="511">SUM(R153:R159)</f>
        <v>0</v>
      </c>
      <c r="S152" s="169">
        <f t="shared" ref="S152" si="512">SUM(S153:S159)</f>
        <v>0</v>
      </c>
      <c r="T152" s="170">
        <f t="shared" ref="T152" si="513">SUM(T153:T159)</f>
        <v>0</v>
      </c>
      <c r="U152" s="171">
        <f t="shared" ref="U152" si="514">SUM(U153:U159)</f>
        <v>0</v>
      </c>
      <c r="V152" s="170">
        <f t="shared" ref="V152" si="515">SUM(V153:V159)</f>
        <v>0</v>
      </c>
      <c r="W152" s="171">
        <f t="shared" ref="W152" si="516">SUM(W153:W159)</f>
        <v>0</v>
      </c>
      <c r="X152" s="170">
        <f t="shared" ref="X152" si="517">SUM(X153:X159)</f>
        <v>0</v>
      </c>
      <c r="Y152" s="171">
        <f t="shared" ref="Y152" si="518">SUM(Y153:Y159)</f>
        <v>0</v>
      </c>
      <c r="Z152" s="170">
        <f t="shared" ref="Z152" si="519">SUM(Z153:Z159)</f>
        <v>0</v>
      </c>
      <c r="AA152" s="171">
        <f t="shared" ref="AA152" si="520">SUM(AA153:AA159)</f>
        <v>0</v>
      </c>
      <c r="AB152" s="170">
        <f t="shared" ref="AB152" si="521">SUM(AB153:AB159)</f>
        <v>0</v>
      </c>
      <c r="AC152" s="171">
        <f t="shared" ref="AC152" si="522">SUM(AC153:AC159)</f>
        <v>0</v>
      </c>
      <c r="AD152" s="170">
        <f t="shared" ref="AD152" si="523">SUM(AD153:AD159)</f>
        <v>0</v>
      </c>
      <c r="AE152" s="171">
        <f t="shared" ref="AE152" si="524">SUM(AE153:AE159)</f>
        <v>0</v>
      </c>
      <c r="AF152" s="170">
        <f t="shared" ref="AF152" si="525">SUM(AF153:AF159)</f>
        <v>0</v>
      </c>
      <c r="AG152" s="172">
        <f t="shared" ref="AG152" si="526">SUM(AG153:AG159)</f>
        <v>0</v>
      </c>
      <c r="AH152" s="869"/>
      <c r="AI152" s="869"/>
      <c r="AJ152" s="173">
        <f t="shared" ref="AJ152" si="527">SUM(AJ153:AJ159)</f>
        <v>0</v>
      </c>
      <c r="AK152" s="174">
        <f t="shared" ref="AK152" si="528">SUM(AK153:AK159)</f>
        <v>0</v>
      </c>
      <c r="AL152" s="41">
        <f t="shared" ref="AL152" si="529">SUM(AL153:AL159)</f>
        <v>0</v>
      </c>
      <c r="AM152" s="42">
        <f t="shared" ref="AM152" si="530">SUM(AM153:AM159)</f>
        <v>0</v>
      </c>
      <c r="AN152" s="42">
        <f t="shared" ref="AN152" si="531">SUM(AN153:AN159)</f>
        <v>0</v>
      </c>
      <c r="AO152" s="42">
        <f t="shared" ref="AO152" si="532">SUM(AO153:AO159)</f>
        <v>0</v>
      </c>
      <c r="AP152" s="42">
        <f t="shared" ref="AP152" si="533">SUM(AP153:AP159)</f>
        <v>0</v>
      </c>
      <c r="AQ152" s="42">
        <f t="shared" ref="AQ152" si="534">SUM(AQ153:AQ159)</f>
        <v>0</v>
      </c>
      <c r="AR152" s="43">
        <f t="shared" ref="AR152" si="535">SUM(AR153:AR159)</f>
        <v>0</v>
      </c>
      <c r="AS152" s="105">
        <f t="shared" ref="AS152" si="536">SUM(AS153:AS159)</f>
        <v>0</v>
      </c>
      <c r="AT152" s="42">
        <f t="shared" ref="AT152" si="537">SUM(AT153:AT159)</f>
        <v>0</v>
      </c>
      <c r="AU152" s="43">
        <f t="shared" ref="AU152" si="538">SUM(AU153:AU159)</f>
        <v>0</v>
      </c>
      <c r="AV152" s="105">
        <f t="shared" ref="AV152" si="539">SUM(AV153:AV159)</f>
        <v>0</v>
      </c>
      <c r="AW152" s="42">
        <f t="shared" ref="AW152" si="540">SUM(AW153:AW159)</f>
        <v>0</v>
      </c>
      <c r="AX152" s="42">
        <f t="shared" ref="AX152" si="541">SUM(AX153:AX159)</f>
        <v>0</v>
      </c>
      <c r="AY152" s="42">
        <f t="shared" ref="AY152" si="542">SUM(AY153:AY159)</f>
        <v>0</v>
      </c>
      <c r="AZ152" s="106">
        <f t="shared" ref="AZ152" si="543">SUM(AZ153:AZ159)</f>
        <v>0</v>
      </c>
      <c r="BA152" s="44" t="s">
        <v>1685</v>
      </c>
      <c r="BB152" s="44" t="s">
        <v>1686</v>
      </c>
      <c r="BC152" s="45" t="s">
        <v>1687</v>
      </c>
    </row>
    <row r="153" spans="1:55" ht="17.25" hidden="1" customHeight="1" x14ac:dyDescent="0.2">
      <c r="A153" s="877"/>
      <c r="B153" s="879" t="str">
        <f>VLOOKUP($D$9,'PROYECTOS REGISTRADOS'!$A$2:$D$82,4,0)</f>
        <v>Desarrollo de estrategias en ciencia, tecnología e innvación Tocancipá, Cundinamarca, Centro Oriente</v>
      </c>
      <c r="C153" s="882" t="str">
        <f>VLOOKUP($D$9,'PROYECTOS REGISTRADOS'!$A$2:$D$82,3,0)</f>
        <v>2016-25817-0014</v>
      </c>
      <c r="D153" s="885"/>
      <c r="E153" s="888" t="str">
        <f>IF(D153=0,"0-0",(VLOOKUP(D153,'CONSOLIDADO PLAN DESARROLLO'!$EL$9:$ET$304,2,0)))</f>
        <v>0-0</v>
      </c>
      <c r="F153" s="891" t="str">
        <f>IF(D153=0,"0-0",(VLOOKUP(D153,'CONSOLIDADO PLAN DESARROLLO'!$EL$9:$ET$304,3,0)))</f>
        <v>0-0</v>
      </c>
      <c r="G153" s="894" t="str">
        <f>IF(D153=0,"0-0",(VLOOKUP(D153,'CONSOLIDADO PLAN DESARROLLO'!$EL$9:$ET$304,4,0)))</f>
        <v>0-0</v>
      </c>
      <c r="H153" s="897" t="str">
        <f>IF(D153=0,"0-0",(VLOOKUP(D153,'CONSOLIDADO PLAN DESARROLLO'!$EL$9:$ET$304,5,0)))</f>
        <v>0-0</v>
      </c>
      <c r="I153" s="900" t="str">
        <f>IF(D153=0,"0-0",(VLOOKUP(D153,'CONSOLIDADO PLAN DESARROLLO'!$EL$9:$ET$304,$R$3,0)))</f>
        <v>0-0</v>
      </c>
      <c r="J153" s="901"/>
      <c r="K153" s="912"/>
      <c r="L153" s="915"/>
      <c r="M153" s="175"/>
      <c r="N153" s="176"/>
      <c r="O153" s="177"/>
      <c r="P153" s="46"/>
      <c r="Q153" s="47"/>
      <c r="R153" s="918"/>
      <c r="S153" s="48"/>
      <c r="T153" s="906"/>
      <c r="U153" s="49"/>
      <c r="V153" s="906"/>
      <c r="W153" s="49"/>
      <c r="X153" s="906"/>
      <c r="Y153" s="49"/>
      <c r="Z153" s="906"/>
      <c r="AA153" s="49"/>
      <c r="AB153" s="906"/>
      <c r="AC153" s="49"/>
      <c r="AD153" s="906"/>
      <c r="AE153" s="49"/>
      <c r="AF153" s="906"/>
      <c r="AG153" s="50"/>
      <c r="AH153" s="870"/>
      <c r="AI153" s="870"/>
      <c r="AJ153" s="909">
        <f>+R153+T153+V153+X153+Z153+AB153+AD153+AF153</f>
        <v>0</v>
      </c>
      <c r="AK153" s="104">
        <f t="shared" ref="AK153:AK158" si="544">AC153+AE153+AG153+S153+U153+W153+Y153+AA153</f>
        <v>0</v>
      </c>
      <c r="AL153" s="51"/>
      <c r="AM153" s="52"/>
      <c r="AN153" s="52"/>
      <c r="AO153" s="52"/>
      <c r="AP153" s="52"/>
      <c r="AQ153" s="52"/>
      <c r="AR153" s="53">
        <f t="shared" ref="AR153:AR158" si="545">SUM(AL153:AQ153)</f>
        <v>0</v>
      </c>
      <c r="AS153" s="54"/>
      <c r="AT153" s="52"/>
      <c r="AU153" s="53">
        <f t="shared" ref="AU153:AU157" si="546">SUM(AS153:AT153)</f>
        <v>0</v>
      </c>
      <c r="AV153" s="54"/>
      <c r="AW153" s="52"/>
      <c r="AX153" s="52"/>
      <c r="AY153" s="52"/>
      <c r="AZ153" s="55"/>
      <c r="BA153" s="56"/>
      <c r="BB153" s="56"/>
      <c r="BC153" s="57"/>
    </row>
    <row r="154" spans="1:55" ht="17.25" hidden="1" customHeight="1" x14ac:dyDescent="0.2">
      <c r="A154" s="877"/>
      <c r="B154" s="879"/>
      <c r="C154" s="882"/>
      <c r="D154" s="885"/>
      <c r="E154" s="889"/>
      <c r="F154" s="891"/>
      <c r="G154" s="894"/>
      <c r="H154" s="897"/>
      <c r="I154" s="902"/>
      <c r="J154" s="903"/>
      <c r="K154" s="912"/>
      <c r="L154" s="916"/>
      <c r="M154" s="175"/>
      <c r="N154" s="176"/>
      <c r="O154" s="177"/>
      <c r="P154" s="46"/>
      <c r="Q154" s="47"/>
      <c r="R154" s="919"/>
      <c r="S154" s="48"/>
      <c r="T154" s="907"/>
      <c r="U154" s="49"/>
      <c r="V154" s="907"/>
      <c r="W154" s="49"/>
      <c r="X154" s="907"/>
      <c r="Y154" s="49"/>
      <c r="Z154" s="907"/>
      <c r="AA154" s="49"/>
      <c r="AB154" s="907"/>
      <c r="AC154" s="49"/>
      <c r="AD154" s="907"/>
      <c r="AE154" s="49"/>
      <c r="AF154" s="907"/>
      <c r="AG154" s="50"/>
      <c r="AH154" s="871"/>
      <c r="AI154" s="871"/>
      <c r="AJ154" s="910"/>
      <c r="AK154" s="104">
        <f t="shared" si="544"/>
        <v>0</v>
      </c>
      <c r="AL154" s="51"/>
      <c r="AM154" s="52"/>
      <c r="AN154" s="52"/>
      <c r="AO154" s="52"/>
      <c r="AP154" s="52"/>
      <c r="AQ154" s="52"/>
      <c r="AR154" s="53">
        <f t="shared" si="545"/>
        <v>0</v>
      </c>
      <c r="AS154" s="54"/>
      <c r="AT154" s="52"/>
      <c r="AU154" s="53">
        <f t="shared" si="546"/>
        <v>0</v>
      </c>
      <c r="AV154" s="54"/>
      <c r="AW154" s="52"/>
      <c r="AX154" s="52"/>
      <c r="AY154" s="52"/>
      <c r="AZ154" s="55"/>
      <c r="BA154" s="56"/>
      <c r="BB154" s="56"/>
      <c r="BC154" s="57"/>
    </row>
    <row r="155" spans="1:55" ht="17.25" hidden="1" customHeight="1" x14ac:dyDescent="0.2">
      <c r="A155" s="877"/>
      <c r="B155" s="879"/>
      <c r="C155" s="882"/>
      <c r="D155" s="885"/>
      <c r="E155" s="889"/>
      <c r="F155" s="891"/>
      <c r="G155" s="894"/>
      <c r="H155" s="897"/>
      <c r="I155" s="902"/>
      <c r="J155" s="903"/>
      <c r="K155" s="912"/>
      <c r="L155" s="916"/>
      <c r="M155" s="175"/>
      <c r="N155" s="176"/>
      <c r="O155" s="177"/>
      <c r="P155" s="46"/>
      <c r="Q155" s="47"/>
      <c r="R155" s="919"/>
      <c r="S155" s="48"/>
      <c r="T155" s="907"/>
      <c r="U155" s="49"/>
      <c r="V155" s="907"/>
      <c r="W155" s="49"/>
      <c r="X155" s="907"/>
      <c r="Y155" s="49"/>
      <c r="Z155" s="907"/>
      <c r="AA155" s="49"/>
      <c r="AB155" s="907"/>
      <c r="AC155" s="49"/>
      <c r="AD155" s="907"/>
      <c r="AE155" s="49"/>
      <c r="AF155" s="907"/>
      <c r="AG155" s="50"/>
      <c r="AH155" s="871"/>
      <c r="AI155" s="871"/>
      <c r="AJ155" s="910"/>
      <c r="AK155" s="104">
        <f t="shared" si="544"/>
        <v>0</v>
      </c>
      <c r="AL155" s="51"/>
      <c r="AM155" s="52"/>
      <c r="AN155" s="52"/>
      <c r="AO155" s="52"/>
      <c r="AP155" s="52"/>
      <c r="AQ155" s="52"/>
      <c r="AR155" s="53">
        <f t="shared" si="545"/>
        <v>0</v>
      </c>
      <c r="AS155" s="54"/>
      <c r="AT155" s="52"/>
      <c r="AU155" s="53">
        <f t="shared" si="546"/>
        <v>0</v>
      </c>
      <c r="AV155" s="54"/>
      <c r="AW155" s="52"/>
      <c r="AX155" s="52"/>
      <c r="AY155" s="52"/>
      <c r="AZ155" s="55"/>
      <c r="BA155" s="56"/>
      <c r="BB155" s="56"/>
      <c r="BC155" s="57"/>
    </row>
    <row r="156" spans="1:55" ht="17.25" hidden="1" customHeight="1" x14ac:dyDescent="0.2">
      <c r="A156" s="877"/>
      <c r="B156" s="879"/>
      <c r="C156" s="882"/>
      <c r="D156" s="885"/>
      <c r="E156" s="889"/>
      <c r="F156" s="891"/>
      <c r="G156" s="894"/>
      <c r="H156" s="897"/>
      <c r="I156" s="902"/>
      <c r="J156" s="903"/>
      <c r="K156" s="912"/>
      <c r="L156" s="916"/>
      <c r="M156" s="175"/>
      <c r="N156" s="176"/>
      <c r="O156" s="177"/>
      <c r="P156" s="46"/>
      <c r="Q156" s="47"/>
      <c r="R156" s="919"/>
      <c r="S156" s="48"/>
      <c r="T156" s="907"/>
      <c r="U156" s="49"/>
      <c r="V156" s="907"/>
      <c r="W156" s="49"/>
      <c r="X156" s="907"/>
      <c r="Y156" s="49"/>
      <c r="Z156" s="907"/>
      <c r="AA156" s="49"/>
      <c r="AB156" s="907"/>
      <c r="AC156" s="49"/>
      <c r="AD156" s="907"/>
      <c r="AE156" s="49"/>
      <c r="AF156" s="907"/>
      <c r="AG156" s="50"/>
      <c r="AH156" s="871"/>
      <c r="AI156" s="871"/>
      <c r="AJ156" s="910"/>
      <c r="AK156" s="104">
        <f t="shared" si="544"/>
        <v>0</v>
      </c>
      <c r="AL156" s="51"/>
      <c r="AM156" s="52"/>
      <c r="AN156" s="52"/>
      <c r="AO156" s="52"/>
      <c r="AP156" s="52"/>
      <c r="AQ156" s="52"/>
      <c r="AR156" s="53">
        <f t="shared" si="545"/>
        <v>0</v>
      </c>
      <c r="AS156" s="54"/>
      <c r="AT156" s="52"/>
      <c r="AU156" s="53">
        <f t="shared" si="546"/>
        <v>0</v>
      </c>
      <c r="AV156" s="54"/>
      <c r="AW156" s="52"/>
      <c r="AX156" s="52"/>
      <c r="AY156" s="52"/>
      <c r="AZ156" s="55"/>
      <c r="BA156" s="56"/>
      <c r="BB156" s="56"/>
      <c r="BC156" s="57"/>
    </row>
    <row r="157" spans="1:55" ht="17.25" hidden="1" customHeight="1" x14ac:dyDescent="0.2">
      <c r="A157" s="877"/>
      <c r="B157" s="879"/>
      <c r="C157" s="882"/>
      <c r="D157" s="885"/>
      <c r="E157" s="889"/>
      <c r="F157" s="891"/>
      <c r="G157" s="894"/>
      <c r="H157" s="897"/>
      <c r="I157" s="902"/>
      <c r="J157" s="903"/>
      <c r="K157" s="912"/>
      <c r="L157" s="916"/>
      <c r="M157" s="175"/>
      <c r="N157" s="176"/>
      <c r="O157" s="177"/>
      <c r="P157" s="46"/>
      <c r="Q157" s="47"/>
      <c r="R157" s="919"/>
      <c r="S157" s="48"/>
      <c r="T157" s="907"/>
      <c r="U157" s="49"/>
      <c r="V157" s="907"/>
      <c r="W157" s="49"/>
      <c r="X157" s="907"/>
      <c r="Y157" s="49"/>
      <c r="Z157" s="907"/>
      <c r="AA157" s="49"/>
      <c r="AB157" s="907"/>
      <c r="AC157" s="49"/>
      <c r="AD157" s="907"/>
      <c r="AE157" s="49"/>
      <c r="AF157" s="907"/>
      <c r="AG157" s="50"/>
      <c r="AH157" s="871"/>
      <c r="AI157" s="871"/>
      <c r="AJ157" s="910"/>
      <c r="AK157" s="104">
        <f t="shared" si="544"/>
        <v>0</v>
      </c>
      <c r="AL157" s="51"/>
      <c r="AM157" s="52"/>
      <c r="AN157" s="52"/>
      <c r="AO157" s="52"/>
      <c r="AP157" s="52"/>
      <c r="AQ157" s="52"/>
      <c r="AR157" s="53">
        <f t="shared" si="545"/>
        <v>0</v>
      </c>
      <c r="AS157" s="54"/>
      <c r="AT157" s="52"/>
      <c r="AU157" s="53">
        <f t="shared" si="546"/>
        <v>0</v>
      </c>
      <c r="AV157" s="54"/>
      <c r="AW157" s="52"/>
      <c r="AX157" s="52"/>
      <c r="AY157" s="52"/>
      <c r="AZ157" s="55"/>
      <c r="BA157" s="56"/>
      <c r="BB157" s="56"/>
      <c r="BC157" s="57"/>
    </row>
    <row r="158" spans="1:55" ht="17.25" hidden="1" customHeight="1" x14ac:dyDescent="0.2">
      <c r="A158" s="877"/>
      <c r="B158" s="880"/>
      <c r="C158" s="883"/>
      <c r="D158" s="886"/>
      <c r="E158" s="889"/>
      <c r="F158" s="892"/>
      <c r="G158" s="895"/>
      <c r="H158" s="898"/>
      <c r="I158" s="902"/>
      <c r="J158" s="903"/>
      <c r="K158" s="913"/>
      <c r="L158" s="916"/>
      <c r="M158" s="178"/>
      <c r="N158" s="179"/>
      <c r="O158" s="180"/>
      <c r="P158" s="107"/>
      <c r="Q158" s="108"/>
      <c r="R158" s="919"/>
      <c r="S158" s="109"/>
      <c r="T158" s="907"/>
      <c r="U158" s="110"/>
      <c r="V158" s="907"/>
      <c r="W158" s="110"/>
      <c r="X158" s="907"/>
      <c r="Y158" s="110"/>
      <c r="Z158" s="907"/>
      <c r="AA158" s="110"/>
      <c r="AB158" s="907"/>
      <c r="AC158" s="110"/>
      <c r="AD158" s="907"/>
      <c r="AE158" s="110"/>
      <c r="AF158" s="907"/>
      <c r="AG158" s="111"/>
      <c r="AH158" s="871"/>
      <c r="AI158" s="871"/>
      <c r="AJ158" s="911"/>
      <c r="AK158" s="104">
        <f t="shared" si="544"/>
        <v>0</v>
      </c>
      <c r="AL158" s="112"/>
      <c r="AM158" s="113"/>
      <c r="AN158" s="113"/>
      <c r="AO158" s="113"/>
      <c r="AP158" s="113"/>
      <c r="AQ158" s="113"/>
      <c r="AR158" s="53">
        <f t="shared" si="545"/>
        <v>0</v>
      </c>
      <c r="AS158" s="114"/>
      <c r="AT158" s="113"/>
      <c r="AU158" s="53">
        <f>SUM(AS158:AT158)</f>
        <v>0</v>
      </c>
      <c r="AV158" s="114"/>
      <c r="AW158" s="113"/>
      <c r="AX158" s="113"/>
      <c r="AY158" s="113"/>
      <c r="AZ158" s="115"/>
      <c r="BA158" s="116"/>
      <c r="BB158" s="116"/>
      <c r="BC158" s="117"/>
    </row>
    <row r="159" spans="1:55" ht="9.9499999999999993" hidden="1" customHeight="1" thickBot="1" x14ac:dyDescent="0.25">
      <c r="A159" s="878"/>
      <c r="B159" s="881"/>
      <c r="C159" s="884"/>
      <c r="D159" s="887"/>
      <c r="E159" s="890"/>
      <c r="F159" s="893"/>
      <c r="G159" s="896"/>
      <c r="H159" s="899"/>
      <c r="I159" s="904"/>
      <c r="J159" s="905"/>
      <c r="K159" s="914"/>
      <c r="L159" s="917"/>
      <c r="M159" s="181"/>
      <c r="N159" s="182"/>
      <c r="O159" s="183"/>
      <c r="P159" s="118"/>
      <c r="Q159" s="118"/>
      <c r="R159" s="920"/>
      <c r="S159" s="184"/>
      <c r="T159" s="908"/>
      <c r="U159" s="185"/>
      <c r="V159" s="908"/>
      <c r="W159" s="185"/>
      <c r="X159" s="908"/>
      <c r="Y159" s="185"/>
      <c r="Z159" s="908"/>
      <c r="AA159" s="185"/>
      <c r="AB159" s="908"/>
      <c r="AC159" s="185"/>
      <c r="AD159" s="908"/>
      <c r="AE159" s="185"/>
      <c r="AF159" s="908"/>
      <c r="AG159" s="186"/>
      <c r="AH159" s="872"/>
      <c r="AI159" s="872"/>
      <c r="AJ159" s="119"/>
      <c r="AK159" s="120"/>
      <c r="AL159" s="187"/>
      <c r="AM159" s="188"/>
      <c r="AN159" s="188"/>
      <c r="AO159" s="188"/>
      <c r="AP159" s="188"/>
      <c r="AQ159" s="188"/>
      <c r="AR159" s="121"/>
      <c r="AS159" s="189"/>
      <c r="AT159" s="188"/>
      <c r="AU159" s="121"/>
      <c r="AV159" s="189"/>
      <c r="AW159" s="188"/>
      <c r="AX159" s="188"/>
      <c r="AY159" s="188"/>
      <c r="AZ159" s="190"/>
      <c r="BA159" s="191"/>
      <c r="BB159" s="191"/>
      <c r="BC159" s="192"/>
    </row>
    <row r="160" spans="1:55" ht="6" hidden="1" customHeight="1" x14ac:dyDescent="0.2">
      <c r="A160" s="157"/>
      <c r="B160" s="193"/>
      <c r="C160" s="193"/>
      <c r="D160" s="193"/>
      <c r="E160" s="193"/>
      <c r="F160" s="193"/>
      <c r="G160" s="193"/>
      <c r="H160" s="193"/>
      <c r="I160" s="921"/>
      <c r="J160" s="921"/>
      <c r="K160" s="193"/>
      <c r="L160" s="193"/>
      <c r="M160" s="193"/>
      <c r="N160" s="193"/>
      <c r="O160" s="193"/>
      <c r="P160" s="193"/>
      <c r="Q160" s="193"/>
      <c r="R160" s="193"/>
      <c r="S160" s="193"/>
      <c r="T160" s="193"/>
      <c r="U160" s="193"/>
      <c r="V160" s="193"/>
      <c r="W160" s="193"/>
      <c r="X160" s="193"/>
      <c r="Y160" s="193"/>
      <c r="Z160" s="193"/>
      <c r="AA160" s="193"/>
      <c r="AB160" s="193"/>
      <c r="AC160" s="193"/>
      <c r="AD160" s="193"/>
      <c r="AE160" s="193"/>
      <c r="AF160" s="193"/>
      <c r="AG160" s="193"/>
      <c r="AH160" s="193"/>
      <c r="AI160" s="193"/>
      <c r="AJ160" s="193"/>
      <c r="AK160" s="194"/>
      <c r="AL160" s="194"/>
      <c r="AM160" s="194"/>
      <c r="AN160" s="194"/>
      <c r="AO160" s="194"/>
      <c r="AP160" s="194"/>
      <c r="AQ160" s="195"/>
      <c r="AR160" s="194"/>
      <c r="AS160" s="194"/>
      <c r="AT160" s="194"/>
      <c r="AU160" s="194"/>
      <c r="AV160" s="194"/>
      <c r="AW160" s="194"/>
      <c r="AX160" s="194"/>
      <c r="AY160" s="194"/>
      <c r="AZ160" s="194"/>
      <c r="BA160" s="194"/>
      <c r="BB160" s="194"/>
      <c r="BC160" s="157"/>
    </row>
    <row r="161" spans="1:55" ht="72" hidden="1" customHeight="1" x14ac:dyDescent="0.2">
      <c r="A161" s="876">
        <v>17</v>
      </c>
      <c r="B161" s="162" t="s">
        <v>1705</v>
      </c>
      <c r="C161" s="163" t="s">
        <v>1706</v>
      </c>
      <c r="D161" s="164" t="s">
        <v>21</v>
      </c>
      <c r="E161" s="164" t="s">
        <v>1893</v>
      </c>
      <c r="F161" s="163" t="s">
        <v>1707</v>
      </c>
      <c r="G161" s="165" t="s">
        <v>1679</v>
      </c>
      <c r="H161" s="165" t="s">
        <v>1680</v>
      </c>
      <c r="I161" s="166" t="s">
        <v>1909</v>
      </c>
      <c r="J161" s="167">
        <f>+$N$3</f>
        <v>2018</v>
      </c>
      <c r="K161" s="165" t="s">
        <v>1926</v>
      </c>
      <c r="L161" s="166" t="s">
        <v>1927</v>
      </c>
      <c r="M161" s="163" t="s">
        <v>1708</v>
      </c>
      <c r="N161" s="163" t="s">
        <v>1709</v>
      </c>
      <c r="O161" s="163" t="s">
        <v>1710</v>
      </c>
      <c r="P161" s="163" t="s">
        <v>1711</v>
      </c>
      <c r="Q161" s="163" t="s">
        <v>1712</v>
      </c>
      <c r="R161" s="168">
        <f t="shared" ref="R161" si="547">SUM(R162:R168)</f>
        <v>0</v>
      </c>
      <c r="S161" s="169">
        <f t="shared" ref="S161" si="548">SUM(S162:S168)</f>
        <v>0</v>
      </c>
      <c r="T161" s="170">
        <f t="shared" ref="T161" si="549">SUM(T162:T168)</f>
        <v>0</v>
      </c>
      <c r="U161" s="171">
        <f t="shared" ref="U161" si="550">SUM(U162:U168)</f>
        <v>0</v>
      </c>
      <c r="V161" s="170">
        <f t="shared" ref="V161" si="551">SUM(V162:V168)</f>
        <v>0</v>
      </c>
      <c r="W161" s="171">
        <f t="shared" ref="W161" si="552">SUM(W162:W168)</f>
        <v>0</v>
      </c>
      <c r="X161" s="170">
        <f t="shared" ref="X161" si="553">SUM(X162:X168)</f>
        <v>0</v>
      </c>
      <c r="Y161" s="171">
        <f t="shared" ref="Y161" si="554">SUM(Y162:Y168)</f>
        <v>0</v>
      </c>
      <c r="Z161" s="170">
        <f t="shared" ref="Z161" si="555">SUM(Z162:Z168)</f>
        <v>0</v>
      </c>
      <c r="AA161" s="171">
        <f t="shared" ref="AA161" si="556">SUM(AA162:AA168)</f>
        <v>0</v>
      </c>
      <c r="AB161" s="170">
        <f t="shared" ref="AB161" si="557">SUM(AB162:AB168)</f>
        <v>0</v>
      </c>
      <c r="AC161" s="171">
        <f t="shared" ref="AC161" si="558">SUM(AC162:AC168)</f>
        <v>0</v>
      </c>
      <c r="AD161" s="170">
        <f t="shared" ref="AD161" si="559">SUM(AD162:AD168)</f>
        <v>0</v>
      </c>
      <c r="AE161" s="171">
        <f t="shared" ref="AE161" si="560">SUM(AE162:AE168)</f>
        <v>0</v>
      </c>
      <c r="AF161" s="170">
        <f t="shared" ref="AF161" si="561">SUM(AF162:AF168)</f>
        <v>0</v>
      </c>
      <c r="AG161" s="172">
        <f t="shared" ref="AG161" si="562">SUM(AG162:AG168)</f>
        <v>0</v>
      </c>
      <c r="AH161" s="869"/>
      <c r="AI161" s="869"/>
      <c r="AJ161" s="173">
        <f t="shared" ref="AJ161" si="563">SUM(AJ162:AJ168)</f>
        <v>0</v>
      </c>
      <c r="AK161" s="174">
        <f t="shared" ref="AK161" si="564">SUM(AK162:AK168)</f>
        <v>0</v>
      </c>
      <c r="AL161" s="41">
        <f t="shared" ref="AL161" si="565">SUM(AL162:AL168)</f>
        <v>0</v>
      </c>
      <c r="AM161" s="42">
        <f t="shared" ref="AM161" si="566">SUM(AM162:AM168)</f>
        <v>0</v>
      </c>
      <c r="AN161" s="42">
        <f t="shared" ref="AN161" si="567">SUM(AN162:AN168)</f>
        <v>0</v>
      </c>
      <c r="AO161" s="42">
        <f t="shared" ref="AO161" si="568">SUM(AO162:AO168)</f>
        <v>0</v>
      </c>
      <c r="AP161" s="42">
        <f t="shared" ref="AP161" si="569">SUM(AP162:AP168)</f>
        <v>0</v>
      </c>
      <c r="AQ161" s="42">
        <f t="shared" ref="AQ161" si="570">SUM(AQ162:AQ168)</f>
        <v>0</v>
      </c>
      <c r="AR161" s="43">
        <f t="shared" ref="AR161" si="571">SUM(AR162:AR168)</f>
        <v>0</v>
      </c>
      <c r="AS161" s="105">
        <f t="shared" ref="AS161" si="572">SUM(AS162:AS168)</f>
        <v>0</v>
      </c>
      <c r="AT161" s="42">
        <f t="shared" ref="AT161" si="573">SUM(AT162:AT168)</f>
        <v>0</v>
      </c>
      <c r="AU161" s="43">
        <f t="shared" ref="AU161" si="574">SUM(AU162:AU168)</f>
        <v>0</v>
      </c>
      <c r="AV161" s="105">
        <f t="shared" ref="AV161" si="575">SUM(AV162:AV168)</f>
        <v>0</v>
      </c>
      <c r="AW161" s="42">
        <f t="shared" ref="AW161" si="576">SUM(AW162:AW168)</f>
        <v>0</v>
      </c>
      <c r="AX161" s="42">
        <f t="shared" ref="AX161" si="577">SUM(AX162:AX168)</f>
        <v>0</v>
      </c>
      <c r="AY161" s="42">
        <f t="shared" ref="AY161" si="578">SUM(AY162:AY168)</f>
        <v>0</v>
      </c>
      <c r="AZ161" s="106">
        <f t="shared" ref="AZ161" si="579">SUM(AZ162:AZ168)</f>
        <v>0</v>
      </c>
      <c r="BA161" s="44" t="s">
        <v>1685</v>
      </c>
      <c r="BB161" s="44" t="s">
        <v>1686</v>
      </c>
      <c r="BC161" s="45" t="s">
        <v>1687</v>
      </c>
    </row>
    <row r="162" spans="1:55" ht="17.25" hidden="1" customHeight="1" x14ac:dyDescent="0.2">
      <c r="A162" s="877"/>
      <c r="B162" s="879" t="str">
        <f>VLOOKUP($D$9,'PROYECTOS REGISTRADOS'!$A$2:$D$82,4,0)</f>
        <v>Desarrollo de estrategias en ciencia, tecnología e innvación Tocancipá, Cundinamarca, Centro Oriente</v>
      </c>
      <c r="C162" s="882" t="str">
        <f>VLOOKUP($D$9,'PROYECTOS REGISTRADOS'!$A$2:$D$82,3,0)</f>
        <v>2016-25817-0014</v>
      </c>
      <c r="D162" s="885"/>
      <c r="E162" s="888" t="str">
        <f>IF(D162=0,"0-0",(VLOOKUP(D162,'CONSOLIDADO PLAN DESARROLLO'!$EL$9:$ET$304,2,0)))</f>
        <v>0-0</v>
      </c>
      <c r="F162" s="891" t="str">
        <f>IF(D162=0,"0-0",(VLOOKUP(D162,'CONSOLIDADO PLAN DESARROLLO'!$EL$9:$ET$304,3,0)))</f>
        <v>0-0</v>
      </c>
      <c r="G162" s="894" t="str">
        <f>IF(D162=0,"0-0",(VLOOKUP(D162,'CONSOLIDADO PLAN DESARROLLO'!$EL$9:$ET$304,4,0)))</f>
        <v>0-0</v>
      </c>
      <c r="H162" s="897" t="str">
        <f>IF(D162=0,"0-0",(VLOOKUP(D162,'CONSOLIDADO PLAN DESARROLLO'!$EL$9:$ET$304,5,0)))</f>
        <v>0-0</v>
      </c>
      <c r="I162" s="900" t="str">
        <f>IF(D162=0,"0-0",(VLOOKUP(D162,'CONSOLIDADO PLAN DESARROLLO'!$EL$9:$ET$304,$R$3,0)))</f>
        <v>0-0</v>
      </c>
      <c r="J162" s="901"/>
      <c r="K162" s="912"/>
      <c r="L162" s="915"/>
      <c r="M162" s="175"/>
      <c r="N162" s="176"/>
      <c r="O162" s="177"/>
      <c r="P162" s="46"/>
      <c r="Q162" s="47"/>
      <c r="R162" s="918"/>
      <c r="S162" s="48"/>
      <c r="T162" s="906"/>
      <c r="U162" s="49"/>
      <c r="V162" s="906"/>
      <c r="W162" s="49"/>
      <c r="X162" s="906"/>
      <c r="Y162" s="49"/>
      <c r="Z162" s="906"/>
      <c r="AA162" s="49"/>
      <c r="AB162" s="906"/>
      <c r="AC162" s="49"/>
      <c r="AD162" s="906"/>
      <c r="AE162" s="49"/>
      <c r="AF162" s="906"/>
      <c r="AG162" s="50"/>
      <c r="AH162" s="870"/>
      <c r="AI162" s="870"/>
      <c r="AJ162" s="909">
        <f>+R162+T162+V162+X162+Z162+AB162+AD162+AF162</f>
        <v>0</v>
      </c>
      <c r="AK162" s="104">
        <f t="shared" ref="AK162:AK167" si="580">AC162+AE162+AG162+S162+U162+W162+Y162+AA162</f>
        <v>0</v>
      </c>
      <c r="AL162" s="51"/>
      <c r="AM162" s="52"/>
      <c r="AN162" s="52"/>
      <c r="AO162" s="52"/>
      <c r="AP162" s="52"/>
      <c r="AQ162" s="52"/>
      <c r="AR162" s="53">
        <f t="shared" ref="AR162:AR167" si="581">SUM(AL162:AQ162)</f>
        <v>0</v>
      </c>
      <c r="AS162" s="54"/>
      <c r="AT162" s="52"/>
      <c r="AU162" s="53">
        <f t="shared" ref="AU162:AU166" si="582">SUM(AS162:AT162)</f>
        <v>0</v>
      </c>
      <c r="AV162" s="54"/>
      <c r="AW162" s="52"/>
      <c r="AX162" s="52"/>
      <c r="AY162" s="52"/>
      <c r="AZ162" s="55"/>
      <c r="BA162" s="56"/>
      <c r="BB162" s="56"/>
      <c r="BC162" s="57"/>
    </row>
    <row r="163" spans="1:55" ht="17.25" hidden="1" customHeight="1" x14ac:dyDescent="0.2">
      <c r="A163" s="877"/>
      <c r="B163" s="879"/>
      <c r="C163" s="882"/>
      <c r="D163" s="885"/>
      <c r="E163" s="889"/>
      <c r="F163" s="891"/>
      <c r="G163" s="894"/>
      <c r="H163" s="897"/>
      <c r="I163" s="902"/>
      <c r="J163" s="903"/>
      <c r="K163" s="912"/>
      <c r="L163" s="916"/>
      <c r="M163" s="175"/>
      <c r="N163" s="176"/>
      <c r="O163" s="177"/>
      <c r="P163" s="46"/>
      <c r="Q163" s="47"/>
      <c r="R163" s="919"/>
      <c r="S163" s="48"/>
      <c r="T163" s="907"/>
      <c r="U163" s="49"/>
      <c r="V163" s="907"/>
      <c r="W163" s="49"/>
      <c r="X163" s="907"/>
      <c r="Y163" s="49"/>
      <c r="Z163" s="907"/>
      <c r="AA163" s="49"/>
      <c r="AB163" s="907"/>
      <c r="AC163" s="49"/>
      <c r="AD163" s="907"/>
      <c r="AE163" s="49"/>
      <c r="AF163" s="907"/>
      <c r="AG163" s="50"/>
      <c r="AH163" s="871"/>
      <c r="AI163" s="871"/>
      <c r="AJ163" s="910"/>
      <c r="AK163" s="104">
        <f t="shared" si="580"/>
        <v>0</v>
      </c>
      <c r="AL163" s="51"/>
      <c r="AM163" s="52"/>
      <c r="AN163" s="52"/>
      <c r="AO163" s="52"/>
      <c r="AP163" s="52"/>
      <c r="AQ163" s="52"/>
      <c r="AR163" s="53">
        <f t="shared" si="581"/>
        <v>0</v>
      </c>
      <c r="AS163" s="54"/>
      <c r="AT163" s="52"/>
      <c r="AU163" s="53">
        <f t="shared" si="582"/>
        <v>0</v>
      </c>
      <c r="AV163" s="54"/>
      <c r="AW163" s="52"/>
      <c r="AX163" s="52"/>
      <c r="AY163" s="52"/>
      <c r="AZ163" s="55"/>
      <c r="BA163" s="56"/>
      <c r="BB163" s="56"/>
      <c r="BC163" s="57"/>
    </row>
    <row r="164" spans="1:55" ht="17.25" hidden="1" customHeight="1" x14ac:dyDescent="0.2">
      <c r="A164" s="877"/>
      <c r="B164" s="879"/>
      <c r="C164" s="882"/>
      <c r="D164" s="885"/>
      <c r="E164" s="889"/>
      <c r="F164" s="891"/>
      <c r="G164" s="894"/>
      <c r="H164" s="897"/>
      <c r="I164" s="902"/>
      <c r="J164" s="903"/>
      <c r="K164" s="912"/>
      <c r="L164" s="916"/>
      <c r="M164" s="175"/>
      <c r="N164" s="176"/>
      <c r="O164" s="177"/>
      <c r="P164" s="46"/>
      <c r="Q164" s="47"/>
      <c r="R164" s="919"/>
      <c r="S164" s="48"/>
      <c r="T164" s="907"/>
      <c r="U164" s="49"/>
      <c r="V164" s="907"/>
      <c r="W164" s="49"/>
      <c r="X164" s="907"/>
      <c r="Y164" s="49"/>
      <c r="Z164" s="907"/>
      <c r="AA164" s="49"/>
      <c r="AB164" s="907"/>
      <c r="AC164" s="49"/>
      <c r="AD164" s="907"/>
      <c r="AE164" s="49"/>
      <c r="AF164" s="907"/>
      <c r="AG164" s="50"/>
      <c r="AH164" s="871"/>
      <c r="AI164" s="871"/>
      <c r="AJ164" s="910"/>
      <c r="AK164" s="104">
        <f t="shared" si="580"/>
        <v>0</v>
      </c>
      <c r="AL164" s="51"/>
      <c r="AM164" s="52"/>
      <c r="AN164" s="52"/>
      <c r="AO164" s="52"/>
      <c r="AP164" s="52"/>
      <c r="AQ164" s="52"/>
      <c r="AR164" s="53">
        <f t="shared" si="581"/>
        <v>0</v>
      </c>
      <c r="AS164" s="54"/>
      <c r="AT164" s="52"/>
      <c r="AU164" s="53">
        <f t="shared" si="582"/>
        <v>0</v>
      </c>
      <c r="AV164" s="54"/>
      <c r="AW164" s="52"/>
      <c r="AX164" s="52"/>
      <c r="AY164" s="52"/>
      <c r="AZ164" s="55"/>
      <c r="BA164" s="56"/>
      <c r="BB164" s="56"/>
      <c r="BC164" s="57"/>
    </row>
    <row r="165" spans="1:55" ht="17.25" hidden="1" customHeight="1" x14ac:dyDescent="0.2">
      <c r="A165" s="877"/>
      <c r="B165" s="879"/>
      <c r="C165" s="882"/>
      <c r="D165" s="885"/>
      <c r="E165" s="889"/>
      <c r="F165" s="891"/>
      <c r="G165" s="894"/>
      <c r="H165" s="897"/>
      <c r="I165" s="902"/>
      <c r="J165" s="903"/>
      <c r="K165" s="912"/>
      <c r="L165" s="916"/>
      <c r="M165" s="175"/>
      <c r="N165" s="176"/>
      <c r="O165" s="177"/>
      <c r="P165" s="46"/>
      <c r="Q165" s="47"/>
      <c r="R165" s="919"/>
      <c r="S165" s="48"/>
      <c r="T165" s="907"/>
      <c r="U165" s="49"/>
      <c r="V165" s="907"/>
      <c r="W165" s="49"/>
      <c r="X165" s="907"/>
      <c r="Y165" s="49"/>
      <c r="Z165" s="907"/>
      <c r="AA165" s="49"/>
      <c r="AB165" s="907"/>
      <c r="AC165" s="49"/>
      <c r="AD165" s="907"/>
      <c r="AE165" s="49"/>
      <c r="AF165" s="907"/>
      <c r="AG165" s="50"/>
      <c r="AH165" s="871"/>
      <c r="AI165" s="871"/>
      <c r="AJ165" s="910"/>
      <c r="AK165" s="104">
        <f t="shared" si="580"/>
        <v>0</v>
      </c>
      <c r="AL165" s="51"/>
      <c r="AM165" s="52"/>
      <c r="AN165" s="52"/>
      <c r="AO165" s="52"/>
      <c r="AP165" s="52"/>
      <c r="AQ165" s="52"/>
      <c r="AR165" s="53">
        <f t="shared" si="581"/>
        <v>0</v>
      </c>
      <c r="AS165" s="54"/>
      <c r="AT165" s="52"/>
      <c r="AU165" s="53">
        <f t="shared" si="582"/>
        <v>0</v>
      </c>
      <c r="AV165" s="54"/>
      <c r="AW165" s="52"/>
      <c r="AX165" s="52"/>
      <c r="AY165" s="52"/>
      <c r="AZ165" s="55"/>
      <c r="BA165" s="56"/>
      <c r="BB165" s="56"/>
      <c r="BC165" s="57"/>
    </row>
    <row r="166" spans="1:55" ht="17.25" hidden="1" customHeight="1" x14ac:dyDescent="0.2">
      <c r="A166" s="877"/>
      <c r="B166" s="879"/>
      <c r="C166" s="882"/>
      <c r="D166" s="885"/>
      <c r="E166" s="889"/>
      <c r="F166" s="891"/>
      <c r="G166" s="894"/>
      <c r="H166" s="897"/>
      <c r="I166" s="902"/>
      <c r="J166" s="903"/>
      <c r="K166" s="912"/>
      <c r="L166" s="916"/>
      <c r="M166" s="175"/>
      <c r="N166" s="176"/>
      <c r="O166" s="177"/>
      <c r="P166" s="46"/>
      <c r="Q166" s="47"/>
      <c r="R166" s="919"/>
      <c r="S166" s="48"/>
      <c r="T166" s="907"/>
      <c r="U166" s="49"/>
      <c r="V166" s="907"/>
      <c r="W166" s="49"/>
      <c r="X166" s="907"/>
      <c r="Y166" s="49"/>
      <c r="Z166" s="907"/>
      <c r="AA166" s="49"/>
      <c r="AB166" s="907"/>
      <c r="AC166" s="49"/>
      <c r="AD166" s="907"/>
      <c r="AE166" s="49"/>
      <c r="AF166" s="907"/>
      <c r="AG166" s="50"/>
      <c r="AH166" s="871"/>
      <c r="AI166" s="871"/>
      <c r="AJ166" s="910"/>
      <c r="AK166" s="104">
        <f t="shared" si="580"/>
        <v>0</v>
      </c>
      <c r="AL166" s="51"/>
      <c r="AM166" s="52"/>
      <c r="AN166" s="52"/>
      <c r="AO166" s="52"/>
      <c r="AP166" s="52"/>
      <c r="AQ166" s="52"/>
      <c r="AR166" s="53">
        <f t="shared" si="581"/>
        <v>0</v>
      </c>
      <c r="AS166" s="54"/>
      <c r="AT166" s="52"/>
      <c r="AU166" s="53">
        <f t="shared" si="582"/>
        <v>0</v>
      </c>
      <c r="AV166" s="54"/>
      <c r="AW166" s="52"/>
      <c r="AX166" s="52"/>
      <c r="AY166" s="52"/>
      <c r="AZ166" s="55"/>
      <c r="BA166" s="56"/>
      <c r="BB166" s="56"/>
      <c r="BC166" s="57"/>
    </row>
    <row r="167" spans="1:55" ht="17.25" hidden="1" customHeight="1" x14ac:dyDescent="0.2">
      <c r="A167" s="877"/>
      <c r="B167" s="880"/>
      <c r="C167" s="883"/>
      <c r="D167" s="886"/>
      <c r="E167" s="889"/>
      <c r="F167" s="892"/>
      <c r="G167" s="895"/>
      <c r="H167" s="898"/>
      <c r="I167" s="902"/>
      <c r="J167" s="903"/>
      <c r="K167" s="913"/>
      <c r="L167" s="916"/>
      <c r="M167" s="178"/>
      <c r="N167" s="179"/>
      <c r="O167" s="180"/>
      <c r="P167" s="107"/>
      <c r="Q167" s="108"/>
      <c r="R167" s="919"/>
      <c r="S167" s="109"/>
      <c r="T167" s="907"/>
      <c r="U167" s="110"/>
      <c r="V167" s="907"/>
      <c r="W167" s="110"/>
      <c r="X167" s="907"/>
      <c r="Y167" s="110"/>
      <c r="Z167" s="907"/>
      <c r="AA167" s="110"/>
      <c r="AB167" s="907"/>
      <c r="AC167" s="110"/>
      <c r="AD167" s="907"/>
      <c r="AE167" s="110"/>
      <c r="AF167" s="907"/>
      <c r="AG167" s="111"/>
      <c r="AH167" s="871"/>
      <c r="AI167" s="871"/>
      <c r="AJ167" s="911"/>
      <c r="AK167" s="104">
        <f t="shared" si="580"/>
        <v>0</v>
      </c>
      <c r="AL167" s="112"/>
      <c r="AM167" s="113"/>
      <c r="AN167" s="113"/>
      <c r="AO167" s="113"/>
      <c r="AP167" s="113"/>
      <c r="AQ167" s="113"/>
      <c r="AR167" s="53">
        <f t="shared" si="581"/>
        <v>0</v>
      </c>
      <c r="AS167" s="114"/>
      <c r="AT167" s="113"/>
      <c r="AU167" s="53">
        <f>SUM(AS167:AT167)</f>
        <v>0</v>
      </c>
      <c r="AV167" s="114"/>
      <c r="AW167" s="113"/>
      <c r="AX167" s="113"/>
      <c r="AY167" s="113"/>
      <c r="AZ167" s="115"/>
      <c r="BA167" s="116"/>
      <c r="BB167" s="116"/>
      <c r="BC167" s="117"/>
    </row>
    <row r="168" spans="1:55" ht="9.9499999999999993" hidden="1" customHeight="1" thickBot="1" x14ac:dyDescent="0.25">
      <c r="A168" s="878"/>
      <c r="B168" s="881"/>
      <c r="C168" s="884"/>
      <c r="D168" s="887"/>
      <c r="E168" s="890"/>
      <c r="F168" s="893"/>
      <c r="G168" s="896"/>
      <c r="H168" s="899"/>
      <c r="I168" s="904"/>
      <c r="J168" s="905"/>
      <c r="K168" s="914"/>
      <c r="L168" s="917"/>
      <c r="M168" s="181"/>
      <c r="N168" s="182"/>
      <c r="O168" s="183"/>
      <c r="P168" s="118"/>
      <c r="Q168" s="118"/>
      <c r="R168" s="920"/>
      <c r="S168" s="184"/>
      <c r="T168" s="908"/>
      <c r="U168" s="185"/>
      <c r="V168" s="908"/>
      <c r="W168" s="185"/>
      <c r="X168" s="908"/>
      <c r="Y168" s="185"/>
      <c r="Z168" s="908"/>
      <c r="AA168" s="185"/>
      <c r="AB168" s="908"/>
      <c r="AC168" s="185"/>
      <c r="AD168" s="908"/>
      <c r="AE168" s="185"/>
      <c r="AF168" s="908"/>
      <c r="AG168" s="186"/>
      <c r="AH168" s="872"/>
      <c r="AI168" s="872"/>
      <c r="AJ168" s="119"/>
      <c r="AK168" s="120"/>
      <c r="AL168" s="187"/>
      <c r="AM168" s="188"/>
      <c r="AN168" s="188"/>
      <c r="AO168" s="188"/>
      <c r="AP168" s="188"/>
      <c r="AQ168" s="188"/>
      <c r="AR168" s="121"/>
      <c r="AS168" s="189"/>
      <c r="AT168" s="188"/>
      <c r="AU168" s="121"/>
      <c r="AV168" s="189"/>
      <c r="AW168" s="188"/>
      <c r="AX168" s="188"/>
      <c r="AY168" s="188"/>
      <c r="AZ168" s="190"/>
      <c r="BA168" s="191"/>
      <c r="BB168" s="191"/>
      <c r="BC168" s="192"/>
    </row>
    <row r="169" spans="1:55" ht="6" hidden="1" customHeight="1" x14ac:dyDescent="0.2">
      <c r="A169" s="157"/>
      <c r="B169" s="193"/>
      <c r="C169" s="193"/>
      <c r="D169" s="193"/>
      <c r="E169" s="193"/>
      <c r="F169" s="193"/>
      <c r="G169" s="193"/>
      <c r="H169" s="193"/>
      <c r="I169" s="921"/>
      <c r="J169" s="921"/>
      <c r="K169" s="193"/>
      <c r="L169" s="193"/>
      <c r="M169" s="193"/>
      <c r="N169" s="193"/>
      <c r="O169" s="193"/>
      <c r="P169" s="193"/>
      <c r="Q169" s="193"/>
      <c r="R169" s="193"/>
      <c r="S169" s="193"/>
      <c r="T169" s="193"/>
      <c r="U169" s="193"/>
      <c r="V169" s="193"/>
      <c r="W169" s="193"/>
      <c r="X169" s="193"/>
      <c r="Y169" s="193"/>
      <c r="Z169" s="193"/>
      <c r="AA169" s="193"/>
      <c r="AB169" s="193"/>
      <c r="AC169" s="193"/>
      <c r="AD169" s="193"/>
      <c r="AE169" s="193"/>
      <c r="AF169" s="193"/>
      <c r="AG169" s="193"/>
      <c r="AH169" s="193"/>
      <c r="AI169" s="193"/>
      <c r="AJ169" s="193"/>
      <c r="AK169" s="194"/>
      <c r="AL169" s="194"/>
      <c r="AM169" s="194"/>
      <c r="AN169" s="194"/>
      <c r="AO169" s="194"/>
      <c r="AP169" s="194"/>
      <c r="AQ169" s="195"/>
      <c r="AR169" s="194"/>
      <c r="AS169" s="194"/>
      <c r="AT169" s="194"/>
      <c r="AU169" s="194"/>
      <c r="AV169" s="194"/>
      <c r="AW169" s="194"/>
      <c r="AX169" s="194"/>
      <c r="AY169" s="194"/>
      <c r="AZ169" s="194"/>
      <c r="BA169" s="194"/>
      <c r="BB169" s="194"/>
      <c r="BC169" s="157"/>
    </row>
    <row r="170" spans="1:55" ht="72" hidden="1" customHeight="1" x14ac:dyDescent="0.2">
      <c r="A170" s="876">
        <v>18</v>
      </c>
      <c r="B170" s="162" t="s">
        <v>1705</v>
      </c>
      <c r="C170" s="163" t="s">
        <v>1706</v>
      </c>
      <c r="D170" s="164" t="s">
        <v>21</v>
      </c>
      <c r="E170" s="164" t="s">
        <v>1893</v>
      </c>
      <c r="F170" s="163" t="s">
        <v>1707</v>
      </c>
      <c r="G170" s="165" t="s">
        <v>1679</v>
      </c>
      <c r="H170" s="165" t="s">
        <v>1680</v>
      </c>
      <c r="I170" s="166" t="s">
        <v>1909</v>
      </c>
      <c r="J170" s="167">
        <f>+$N$3</f>
        <v>2018</v>
      </c>
      <c r="K170" s="165" t="s">
        <v>1926</v>
      </c>
      <c r="L170" s="166" t="s">
        <v>1927</v>
      </c>
      <c r="M170" s="163" t="s">
        <v>1708</v>
      </c>
      <c r="N170" s="163" t="s">
        <v>1709</v>
      </c>
      <c r="O170" s="163" t="s">
        <v>1710</v>
      </c>
      <c r="P170" s="163" t="s">
        <v>1711</v>
      </c>
      <c r="Q170" s="163" t="s">
        <v>1712</v>
      </c>
      <c r="R170" s="168">
        <f t="shared" ref="R170" si="583">SUM(R171:R177)</f>
        <v>0</v>
      </c>
      <c r="S170" s="169">
        <f t="shared" ref="S170" si="584">SUM(S171:S177)</f>
        <v>0</v>
      </c>
      <c r="T170" s="170">
        <f t="shared" ref="T170" si="585">SUM(T171:T177)</f>
        <v>0</v>
      </c>
      <c r="U170" s="171">
        <f t="shared" ref="U170" si="586">SUM(U171:U177)</f>
        <v>0</v>
      </c>
      <c r="V170" s="170">
        <f t="shared" ref="V170" si="587">SUM(V171:V177)</f>
        <v>0</v>
      </c>
      <c r="W170" s="171">
        <f t="shared" ref="W170" si="588">SUM(W171:W177)</f>
        <v>0</v>
      </c>
      <c r="X170" s="170">
        <f t="shared" ref="X170" si="589">SUM(X171:X177)</f>
        <v>0</v>
      </c>
      <c r="Y170" s="171">
        <f t="shared" ref="Y170" si="590">SUM(Y171:Y177)</f>
        <v>0</v>
      </c>
      <c r="Z170" s="170">
        <f t="shared" ref="Z170" si="591">SUM(Z171:Z177)</f>
        <v>0</v>
      </c>
      <c r="AA170" s="171">
        <f t="shared" ref="AA170" si="592">SUM(AA171:AA177)</f>
        <v>0</v>
      </c>
      <c r="AB170" s="170">
        <f t="shared" ref="AB170" si="593">SUM(AB171:AB177)</f>
        <v>0</v>
      </c>
      <c r="AC170" s="171">
        <f t="shared" ref="AC170" si="594">SUM(AC171:AC177)</f>
        <v>0</v>
      </c>
      <c r="AD170" s="170">
        <f t="shared" ref="AD170" si="595">SUM(AD171:AD177)</f>
        <v>0</v>
      </c>
      <c r="AE170" s="171">
        <f t="shared" ref="AE170" si="596">SUM(AE171:AE177)</f>
        <v>0</v>
      </c>
      <c r="AF170" s="170">
        <f t="shared" ref="AF170" si="597">SUM(AF171:AF177)</f>
        <v>0</v>
      </c>
      <c r="AG170" s="172">
        <f t="shared" ref="AG170" si="598">SUM(AG171:AG177)</f>
        <v>0</v>
      </c>
      <c r="AH170" s="869"/>
      <c r="AI170" s="869"/>
      <c r="AJ170" s="173">
        <f t="shared" ref="AJ170" si="599">SUM(AJ171:AJ177)</f>
        <v>0</v>
      </c>
      <c r="AK170" s="174">
        <f t="shared" ref="AK170" si="600">SUM(AK171:AK177)</f>
        <v>0</v>
      </c>
      <c r="AL170" s="41">
        <f t="shared" ref="AL170" si="601">SUM(AL171:AL177)</f>
        <v>0</v>
      </c>
      <c r="AM170" s="42">
        <f t="shared" ref="AM170" si="602">SUM(AM171:AM177)</f>
        <v>0</v>
      </c>
      <c r="AN170" s="42">
        <f t="shared" ref="AN170" si="603">SUM(AN171:AN177)</f>
        <v>0</v>
      </c>
      <c r="AO170" s="42">
        <f t="shared" ref="AO170" si="604">SUM(AO171:AO177)</f>
        <v>0</v>
      </c>
      <c r="AP170" s="42">
        <f t="shared" ref="AP170" si="605">SUM(AP171:AP177)</f>
        <v>0</v>
      </c>
      <c r="AQ170" s="42">
        <f t="shared" ref="AQ170" si="606">SUM(AQ171:AQ177)</f>
        <v>0</v>
      </c>
      <c r="AR170" s="43">
        <f t="shared" ref="AR170" si="607">SUM(AR171:AR177)</f>
        <v>0</v>
      </c>
      <c r="AS170" s="105">
        <f t="shared" ref="AS170" si="608">SUM(AS171:AS177)</f>
        <v>0</v>
      </c>
      <c r="AT170" s="42">
        <f t="shared" ref="AT170" si="609">SUM(AT171:AT177)</f>
        <v>0</v>
      </c>
      <c r="AU170" s="43">
        <f t="shared" ref="AU170" si="610">SUM(AU171:AU177)</f>
        <v>0</v>
      </c>
      <c r="AV170" s="105">
        <f t="shared" ref="AV170" si="611">SUM(AV171:AV177)</f>
        <v>0</v>
      </c>
      <c r="AW170" s="42">
        <f t="shared" ref="AW170" si="612">SUM(AW171:AW177)</f>
        <v>0</v>
      </c>
      <c r="AX170" s="42">
        <f t="shared" ref="AX170" si="613">SUM(AX171:AX177)</f>
        <v>0</v>
      </c>
      <c r="AY170" s="42">
        <f t="shared" ref="AY170" si="614">SUM(AY171:AY177)</f>
        <v>0</v>
      </c>
      <c r="AZ170" s="106">
        <f t="shared" ref="AZ170" si="615">SUM(AZ171:AZ177)</f>
        <v>0</v>
      </c>
      <c r="BA170" s="44" t="s">
        <v>1685</v>
      </c>
      <c r="BB170" s="44" t="s">
        <v>1686</v>
      </c>
      <c r="BC170" s="45" t="s">
        <v>1687</v>
      </c>
    </row>
    <row r="171" spans="1:55" ht="17.25" hidden="1" customHeight="1" x14ac:dyDescent="0.2">
      <c r="A171" s="877"/>
      <c r="B171" s="879" t="str">
        <f>VLOOKUP($D$9,'PROYECTOS REGISTRADOS'!$A$2:$D$82,4,0)</f>
        <v>Desarrollo de estrategias en ciencia, tecnología e innvación Tocancipá, Cundinamarca, Centro Oriente</v>
      </c>
      <c r="C171" s="882" t="str">
        <f>VLOOKUP($D$9,'PROYECTOS REGISTRADOS'!$A$2:$D$82,3,0)</f>
        <v>2016-25817-0014</v>
      </c>
      <c r="D171" s="885"/>
      <c r="E171" s="888" t="str">
        <f>IF(D171=0,"0-0",(VLOOKUP(D171,'CONSOLIDADO PLAN DESARROLLO'!$EL$9:$ET$304,2,0)))</f>
        <v>0-0</v>
      </c>
      <c r="F171" s="891" t="str">
        <f>IF(D171=0,"0-0",(VLOOKUP(D171,'CONSOLIDADO PLAN DESARROLLO'!$EL$9:$ET$304,3,0)))</f>
        <v>0-0</v>
      </c>
      <c r="G171" s="894" t="str">
        <f>IF(D171=0,"0-0",(VLOOKUP(D171,'CONSOLIDADO PLAN DESARROLLO'!$EL$9:$ET$304,4,0)))</f>
        <v>0-0</v>
      </c>
      <c r="H171" s="897" t="str">
        <f>IF(D171=0,"0-0",(VLOOKUP(D171,'CONSOLIDADO PLAN DESARROLLO'!$EL$9:$ET$304,5,0)))</f>
        <v>0-0</v>
      </c>
      <c r="I171" s="900" t="str">
        <f>IF(D171=0,"0-0",(VLOOKUP(D171,'CONSOLIDADO PLAN DESARROLLO'!$EL$9:$ET$304,$R$3,0)))</f>
        <v>0-0</v>
      </c>
      <c r="J171" s="901"/>
      <c r="K171" s="912"/>
      <c r="L171" s="915"/>
      <c r="M171" s="175"/>
      <c r="N171" s="176"/>
      <c r="O171" s="177"/>
      <c r="P171" s="46"/>
      <c r="Q171" s="47"/>
      <c r="R171" s="918"/>
      <c r="S171" s="48"/>
      <c r="T171" s="906"/>
      <c r="U171" s="49"/>
      <c r="V171" s="906"/>
      <c r="W171" s="49"/>
      <c r="X171" s="906"/>
      <c r="Y171" s="49"/>
      <c r="Z171" s="906"/>
      <c r="AA171" s="49"/>
      <c r="AB171" s="906"/>
      <c r="AC171" s="49"/>
      <c r="AD171" s="906"/>
      <c r="AE171" s="49"/>
      <c r="AF171" s="906"/>
      <c r="AG171" s="50"/>
      <c r="AH171" s="870"/>
      <c r="AI171" s="870"/>
      <c r="AJ171" s="909">
        <f>+R171+T171+V171+X171+Z171+AB171+AD171+AF171</f>
        <v>0</v>
      </c>
      <c r="AK171" s="104">
        <f t="shared" ref="AK171:AK176" si="616">AC171+AE171+AG171+S171+U171+W171+Y171+AA171</f>
        <v>0</v>
      </c>
      <c r="AL171" s="51"/>
      <c r="AM171" s="52"/>
      <c r="AN171" s="52"/>
      <c r="AO171" s="52"/>
      <c r="AP171" s="52"/>
      <c r="AQ171" s="52"/>
      <c r="AR171" s="53">
        <f t="shared" ref="AR171:AR176" si="617">SUM(AL171:AQ171)</f>
        <v>0</v>
      </c>
      <c r="AS171" s="54"/>
      <c r="AT171" s="52"/>
      <c r="AU171" s="53">
        <f t="shared" ref="AU171:AU175" si="618">SUM(AS171:AT171)</f>
        <v>0</v>
      </c>
      <c r="AV171" s="54"/>
      <c r="AW171" s="52"/>
      <c r="AX171" s="52"/>
      <c r="AY171" s="52"/>
      <c r="AZ171" s="55"/>
      <c r="BA171" s="56"/>
      <c r="BB171" s="56"/>
      <c r="BC171" s="57"/>
    </row>
    <row r="172" spans="1:55" ht="17.25" hidden="1" customHeight="1" x14ac:dyDescent="0.2">
      <c r="A172" s="877"/>
      <c r="B172" s="879"/>
      <c r="C172" s="882"/>
      <c r="D172" s="885"/>
      <c r="E172" s="889"/>
      <c r="F172" s="891"/>
      <c r="G172" s="894"/>
      <c r="H172" s="897"/>
      <c r="I172" s="902"/>
      <c r="J172" s="903"/>
      <c r="K172" s="912"/>
      <c r="L172" s="916"/>
      <c r="M172" s="175"/>
      <c r="N172" s="176"/>
      <c r="O172" s="177"/>
      <c r="P172" s="46"/>
      <c r="Q172" s="47"/>
      <c r="R172" s="919"/>
      <c r="S172" s="48"/>
      <c r="T172" s="907"/>
      <c r="U172" s="49"/>
      <c r="V172" s="907"/>
      <c r="W172" s="49"/>
      <c r="X172" s="907"/>
      <c r="Y172" s="49"/>
      <c r="Z172" s="907"/>
      <c r="AA172" s="49"/>
      <c r="AB172" s="907"/>
      <c r="AC172" s="49"/>
      <c r="AD172" s="907"/>
      <c r="AE172" s="49"/>
      <c r="AF172" s="907"/>
      <c r="AG172" s="50"/>
      <c r="AH172" s="871"/>
      <c r="AI172" s="871"/>
      <c r="AJ172" s="910"/>
      <c r="AK172" s="104">
        <f t="shared" si="616"/>
        <v>0</v>
      </c>
      <c r="AL172" s="51"/>
      <c r="AM172" s="52"/>
      <c r="AN172" s="52"/>
      <c r="AO172" s="52"/>
      <c r="AP172" s="52"/>
      <c r="AQ172" s="52"/>
      <c r="AR172" s="53">
        <f t="shared" si="617"/>
        <v>0</v>
      </c>
      <c r="AS172" s="54"/>
      <c r="AT172" s="52"/>
      <c r="AU172" s="53">
        <f t="shared" si="618"/>
        <v>0</v>
      </c>
      <c r="AV172" s="54"/>
      <c r="AW172" s="52"/>
      <c r="AX172" s="52"/>
      <c r="AY172" s="52"/>
      <c r="AZ172" s="55"/>
      <c r="BA172" s="56"/>
      <c r="BB172" s="56"/>
      <c r="BC172" s="57"/>
    </row>
    <row r="173" spans="1:55" ht="17.25" hidden="1" customHeight="1" x14ac:dyDescent="0.2">
      <c r="A173" s="877"/>
      <c r="B173" s="879"/>
      <c r="C173" s="882"/>
      <c r="D173" s="885"/>
      <c r="E173" s="889"/>
      <c r="F173" s="891"/>
      <c r="G173" s="894"/>
      <c r="H173" s="897"/>
      <c r="I173" s="902"/>
      <c r="J173" s="903"/>
      <c r="K173" s="912"/>
      <c r="L173" s="916"/>
      <c r="M173" s="175"/>
      <c r="N173" s="176"/>
      <c r="O173" s="177"/>
      <c r="P173" s="46"/>
      <c r="Q173" s="47"/>
      <c r="R173" s="919"/>
      <c r="S173" s="48"/>
      <c r="T173" s="907"/>
      <c r="U173" s="49"/>
      <c r="V173" s="907"/>
      <c r="W173" s="49"/>
      <c r="X173" s="907"/>
      <c r="Y173" s="49"/>
      <c r="Z173" s="907"/>
      <c r="AA173" s="49"/>
      <c r="AB173" s="907"/>
      <c r="AC173" s="49"/>
      <c r="AD173" s="907"/>
      <c r="AE173" s="49"/>
      <c r="AF173" s="907"/>
      <c r="AG173" s="50"/>
      <c r="AH173" s="871"/>
      <c r="AI173" s="871"/>
      <c r="AJ173" s="910"/>
      <c r="AK173" s="104">
        <f t="shared" si="616"/>
        <v>0</v>
      </c>
      <c r="AL173" s="51"/>
      <c r="AM173" s="52"/>
      <c r="AN173" s="52"/>
      <c r="AO173" s="52"/>
      <c r="AP173" s="52"/>
      <c r="AQ173" s="52"/>
      <c r="AR173" s="53">
        <f t="shared" si="617"/>
        <v>0</v>
      </c>
      <c r="AS173" s="54"/>
      <c r="AT173" s="52"/>
      <c r="AU173" s="53">
        <f t="shared" si="618"/>
        <v>0</v>
      </c>
      <c r="AV173" s="54"/>
      <c r="AW173" s="52"/>
      <c r="AX173" s="52"/>
      <c r="AY173" s="52"/>
      <c r="AZ173" s="55"/>
      <c r="BA173" s="56"/>
      <c r="BB173" s="56"/>
      <c r="BC173" s="57"/>
    </row>
    <row r="174" spans="1:55" ht="17.25" hidden="1" customHeight="1" x14ac:dyDescent="0.2">
      <c r="A174" s="877"/>
      <c r="B174" s="879"/>
      <c r="C174" s="882"/>
      <c r="D174" s="885"/>
      <c r="E174" s="889"/>
      <c r="F174" s="891"/>
      <c r="G174" s="894"/>
      <c r="H174" s="897"/>
      <c r="I174" s="902"/>
      <c r="J174" s="903"/>
      <c r="K174" s="912"/>
      <c r="L174" s="916"/>
      <c r="M174" s="175"/>
      <c r="N174" s="176"/>
      <c r="O174" s="177"/>
      <c r="P174" s="46"/>
      <c r="Q174" s="47"/>
      <c r="R174" s="919"/>
      <c r="S174" s="48"/>
      <c r="T174" s="907"/>
      <c r="U174" s="49"/>
      <c r="V174" s="907"/>
      <c r="W174" s="49"/>
      <c r="X174" s="907"/>
      <c r="Y174" s="49"/>
      <c r="Z174" s="907"/>
      <c r="AA174" s="49"/>
      <c r="AB174" s="907"/>
      <c r="AC174" s="49"/>
      <c r="AD174" s="907"/>
      <c r="AE174" s="49"/>
      <c r="AF174" s="907"/>
      <c r="AG174" s="50"/>
      <c r="AH174" s="871"/>
      <c r="AI174" s="871"/>
      <c r="AJ174" s="910"/>
      <c r="AK174" s="104">
        <f t="shared" si="616"/>
        <v>0</v>
      </c>
      <c r="AL174" s="51"/>
      <c r="AM174" s="52"/>
      <c r="AN174" s="52"/>
      <c r="AO174" s="52"/>
      <c r="AP174" s="52"/>
      <c r="AQ174" s="52"/>
      <c r="AR174" s="53">
        <f t="shared" si="617"/>
        <v>0</v>
      </c>
      <c r="AS174" s="54"/>
      <c r="AT174" s="52"/>
      <c r="AU174" s="53">
        <f t="shared" si="618"/>
        <v>0</v>
      </c>
      <c r="AV174" s="54"/>
      <c r="AW174" s="52"/>
      <c r="AX174" s="52"/>
      <c r="AY174" s="52"/>
      <c r="AZ174" s="55"/>
      <c r="BA174" s="56"/>
      <c r="BB174" s="56"/>
      <c r="BC174" s="57"/>
    </row>
    <row r="175" spans="1:55" ht="17.25" hidden="1" customHeight="1" x14ac:dyDescent="0.2">
      <c r="A175" s="877"/>
      <c r="B175" s="879"/>
      <c r="C175" s="882"/>
      <c r="D175" s="885"/>
      <c r="E175" s="889"/>
      <c r="F175" s="891"/>
      <c r="G175" s="894"/>
      <c r="H175" s="897"/>
      <c r="I175" s="902"/>
      <c r="J175" s="903"/>
      <c r="K175" s="912"/>
      <c r="L175" s="916"/>
      <c r="M175" s="175"/>
      <c r="N175" s="176"/>
      <c r="O175" s="177"/>
      <c r="P175" s="46"/>
      <c r="Q175" s="47"/>
      <c r="R175" s="919"/>
      <c r="S175" s="48"/>
      <c r="T175" s="907"/>
      <c r="U175" s="49"/>
      <c r="V175" s="907"/>
      <c r="W175" s="49"/>
      <c r="X175" s="907"/>
      <c r="Y175" s="49"/>
      <c r="Z175" s="907"/>
      <c r="AA175" s="49"/>
      <c r="AB175" s="907"/>
      <c r="AC175" s="49"/>
      <c r="AD175" s="907"/>
      <c r="AE175" s="49"/>
      <c r="AF175" s="907"/>
      <c r="AG175" s="50"/>
      <c r="AH175" s="871"/>
      <c r="AI175" s="871"/>
      <c r="AJ175" s="910"/>
      <c r="AK175" s="104">
        <f t="shared" si="616"/>
        <v>0</v>
      </c>
      <c r="AL175" s="51"/>
      <c r="AM175" s="52"/>
      <c r="AN175" s="52"/>
      <c r="AO175" s="52"/>
      <c r="AP175" s="52"/>
      <c r="AQ175" s="52"/>
      <c r="AR175" s="53">
        <f t="shared" si="617"/>
        <v>0</v>
      </c>
      <c r="AS175" s="54"/>
      <c r="AT175" s="52"/>
      <c r="AU175" s="53">
        <f t="shared" si="618"/>
        <v>0</v>
      </c>
      <c r="AV175" s="54"/>
      <c r="AW175" s="52"/>
      <c r="AX175" s="52"/>
      <c r="AY175" s="52"/>
      <c r="AZ175" s="55"/>
      <c r="BA175" s="56"/>
      <c r="BB175" s="56"/>
      <c r="BC175" s="57"/>
    </row>
    <row r="176" spans="1:55" ht="17.25" hidden="1" customHeight="1" x14ac:dyDescent="0.2">
      <c r="A176" s="877"/>
      <c r="B176" s="880"/>
      <c r="C176" s="883"/>
      <c r="D176" s="886"/>
      <c r="E176" s="889"/>
      <c r="F176" s="892"/>
      <c r="G176" s="895"/>
      <c r="H176" s="898"/>
      <c r="I176" s="902"/>
      <c r="J176" s="903"/>
      <c r="K176" s="913"/>
      <c r="L176" s="916"/>
      <c r="M176" s="178"/>
      <c r="N176" s="179"/>
      <c r="O176" s="180"/>
      <c r="P176" s="107"/>
      <c r="Q176" s="108"/>
      <c r="R176" s="919"/>
      <c r="S176" s="109"/>
      <c r="T176" s="907"/>
      <c r="U176" s="110"/>
      <c r="V176" s="907"/>
      <c r="W176" s="110"/>
      <c r="X176" s="907"/>
      <c r="Y176" s="110"/>
      <c r="Z176" s="907"/>
      <c r="AA176" s="110"/>
      <c r="AB176" s="907"/>
      <c r="AC176" s="110"/>
      <c r="AD176" s="907"/>
      <c r="AE176" s="110"/>
      <c r="AF176" s="907"/>
      <c r="AG176" s="111"/>
      <c r="AH176" s="871"/>
      <c r="AI176" s="871"/>
      <c r="AJ176" s="911"/>
      <c r="AK176" s="104">
        <f t="shared" si="616"/>
        <v>0</v>
      </c>
      <c r="AL176" s="112"/>
      <c r="AM176" s="113"/>
      <c r="AN176" s="113"/>
      <c r="AO176" s="113"/>
      <c r="AP176" s="113"/>
      <c r="AQ176" s="113"/>
      <c r="AR176" s="53">
        <f t="shared" si="617"/>
        <v>0</v>
      </c>
      <c r="AS176" s="114"/>
      <c r="AT176" s="113"/>
      <c r="AU176" s="53">
        <f>SUM(AS176:AT176)</f>
        <v>0</v>
      </c>
      <c r="AV176" s="114"/>
      <c r="AW176" s="113"/>
      <c r="AX176" s="113"/>
      <c r="AY176" s="113"/>
      <c r="AZ176" s="115"/>
      <c r="BA176" s="116"/>
      <c r="BB176" s="116"/>
      <c r="BC176" s="117"/>
    </row>
    <row r="177" spans="1:55" ht="9.9499999999999993" hidden="1" customHeight="1" thickBot="1" x14ac:dyDescent="0.25">
      <c r="A177" s="878"/>
      <c r="B177" s="881"/>
      <c r="C177" s="884"/>
      <c r="D177" s="887"/>
      <c r="E177" s="890"/>
      <c r="F177" s="893"/>
      <c r="G177" s="896"/>
      <c r="H177" s="899"/>
      <c r="I177" s="904"/>
      <c r="J177" s="905"/>
      <c r="K177" s="914"/>
      <c r="L177" s="917"/>
      <c r="M177" s="181"/>
      <c r="N177" s="182"/>
      <c r="O177" s="183"/>
      <c r="P177" s="118"/>
      <c r="Q177" s="118"/>
      <c r="R177" s="920"/>
      <c r="S177" s="184"/>
      <c r="T177" s="908"/>
      <c r="U177" s="185"/>
      <c r="V177" s="908"/>
      <c r="W177" s="185"/>
      <c r="X177" s="908"/>
      <c r="Y177" s="185"/>
      <c r="Z177" s="908"/>
      <c r="AA177" s="185"/>
      <c r="AB177" s="908"/>
      <c r="AC177" s="185"/>
      <c r="AD177" s="908"/>
      <c r="AE177" s="185"/>
      <c r="AF177" s="908"/>
      <c r="AG177" s="186"/>
      <c r="AH177" s="872"/>
      <c r="AI177" s="872"/>
      <c r="AJ177" s="119"/>
      <c r="AK177" s="120"/>
      <c r="AL177" s="187"/>
      <c r="AM177" s="188"/>
      <c r="AN177" s="188"/>
      <c r="AO177" s="188"/>
      <c r="AP177" s="188"/>
      <c r="AQ177" s="188"/>
      <c r="AR177" s="121"/>
      <c r="AS177" s="189"/>
      <c r="AT177" s="188"/>
      <c r="AU177" s="121"/>
      <c r="AV177" s="189"/>
      <c r="AW177" s="188"/>
      <c r="AX177" s="188"/>
      <c r="AY177" s="188"/>
      <c r="AZ177" s="190"/>
      <c r="BA177" s="191"/>
      <c r="BB177" s="191"/>
      <c r="BC177" s="192"/>
    </row>
    <row r="178" spans="1:55" ht="6" hidden="1" customHeight="1" x14ac:dyDescent="0.2">
      <c r="A178" s="157"/>
      <c r="B178" s="193"/>
      <c r="C178" s="193"/>
      <c r="D178" s="193"/>
      <c r="E178" s="193"/>
      <c r="F178" s="193"/>
      <c r="G178" s="193"/>
      <c r="H178" s="193"/>
      <c r="I178" s="921"/>
      <c r="J178" s="921"/>
      <c r="K178" s="193"/>
      <c r="L178" s="193"/>
      <c r="M178" s="193"/>
      <c r="N178" s="193"/>
      <c r="O178" s="193"/>
      <c r="P178" s="193"/>
      <c r="Q178" s="193"/>
      <c r="R178" s="193"/>
      <c r="S178" s="193"/>
      <c r="T178" s="193"/>
      <c r="U178" s="193"/>
      <c r="V178" s="193"/>
      <c r="W178" s="193"/>
      <c r="X178" s="193"/>
      <c r="Y178" s="193"/>
      <c r="Z178" s="193"/>
      <c r="AA178" s="193"/>
      <c r="AB178" s="193"/>
      <c r="AC178" s="193"/>
      <c r="AD178" s="193"/>
      <c r="AE178" s="193"/>
      <c r="AF178" s="193"/>
      <c r="AG178" s="193"/>
      <c r="AH178" s="193"/>
      <c r="AI178" s="193"/>
      <c r="AJ178" s="193"/>
      <c r="AK178" s="194"/>
      <c r="AL178" s="194"/>
      <c r="AM178" s="194"/>
      <c r="AN178" s="194"/>
      <c r="AO178" s="194"/>
      <c r="AP178" s="194"/>
      <c r="AQ178" s="195"/>
      <c r="AR178" s="194"/>
      <c r="AS178" s="194"/>
      <c r="AT178" s="194"/>
      <c r="AU178" s="194"/>
      <c r="AV178" s="194"/>
      <c r="AW178" s="194"/>
      <c r="AX178" s="194"/>
      <c r="AY178" s="194"/>
      <c r="AZ178" s="194"/>
      <c r="BA178" s="194"/>
      <c r="BB178" s="194"/>
      <c r="BC178" s="157"/>
    </row>
    <row r="179" spans="1:55" ht="72" hidden="1" customHeight="1" x14ac:dyDescent="0.2">
      <c r="A179" s="876">
        <v>19</v>
      </c>
      <c r="B179" s="162" t="s">
        <v>1705</v>
      </c>
      <c r="C179" s="163" t="s">
        <v>1706</v>
      </c>
      <c r="D179" s="164" t="s">
        <v>21</v>
      </c>
      <c r="E179" s="164" t="s">
        <v>1893</v>
      </c>
      <c r="F179" s="163" t="s">
        <v>1707</v>
      </c>
      <c r="G179" s="165" t="s">
        <v>1679</v>
      </c>
      <c r="H179" s="165" t="s">
        <v>1680</v>
      </c>
      <c r="I179" s="166" t="s">
        <v>1909</v>
      </c>
      <c r="J179" s="167">
        <f>+$N$3</f>
        <v>2018</v>
      </c>
      <c r="K179" s="165" t="s">
        <v>1926</v>
      </c>
      <c r="L179" s="166" t="s">
        <v>1927</v>
      </c>
      <c r="M179" s="163" t="s">
        <v>1708</v>
      </c>
      <c r="N179" s="163" t="s">
        <v>1709</v>
      </c>
      <c r="O179" s="163" t="s">
        <v>1710</v>
      </c>
      <c r="P179" s="163" t="s">
        <v>1711</v>
      </c>
      <c r="Q179" s="163" t="s">
        <v>1712</v>
      </c>
      <c r="R179" s="168">
        <f t="shared" ref="R179" si="619">SUM(R180:R186)</f>
        <v>0</v>
      </c>
      <c r="S179" s="169">
        <f t="shared" ref="S179" si="620">SUM(S180:S186)</f>
        <v>0</v>
      </c>
      <c r="T179" s="170">
        <f t="shared" ref="T179" si="621">SUM(T180:T186)</f>
        <v>0</v>
      </c>
      <c r="U179" s="171">
        <f t="shared" ref="U179" si="622">SUM(U180:U186)</f>
        <v>0</v>
      </c>
      <c r="V179" s="170">
        <f t="shared" ref="V179" si="623">SUM(V180:V186)</f>
        <v>0</v>
      </c>
      <c r="W179" s="171">
        <f t="shared" ref="W179" si="624">SUM(W180:W186)</f>
        <v>0</v>
      </c>
      <c r="X179" s="170">
        <f t="shared" ref="X179" si="625">SUM(X180:X186)</f>
        <v>0</v>
      </c>
      <c r="Y179" s="171">
        <f t="shared" ref="Y179" si="626">SUM(Y180:Y186)</f>
        <v>0</v>
      </c>
      <c r="Z179" s="170">
        <f t="shared" ref="Z179" si="627">SUM(Z180:Z186)</f>
        <v>0</v>
      </c>
      <c r="AA179" s="171">
        <f t="shared" ref="AA179" si="628">SUM(AA180:AA186)</f>
        <v>0</v>
      </c>
      <c r="AB179" s="170">
        <f t="shared" ref="AB179" si="629">SUM(AB180:AB186)</f>
        <v>0</v>
      </c>
      <c r="AC179" s="171">
        <f t="shared" ref="AC179" si="630">SUM(AC180:AC186)</f>
        <v>0</v>
      </c>
      <c r="AD179" s="170">
        <f t="shared" ref="AD179" si="631">SUM(AD180:AD186)</f>
        <v>0</v>
      </c>
      <c r="AE179" s="171">
        <f t="shared" ref="AE179" si="632">SUM(AE180:AE186)</f>
        <v>0</v>
      </c>
      <c r="AF179" s="170">
        <f t="shared" ref="AF179" si="633">SUM(AF180:AF186)</f>
        <v>0</v>
      </c>
      <c r="AG179" s="172">
        <f t="shared" ref="AG179" si="634">SUM(AG180:AG186)</f>
        <v>0</v>
      </c>
      <c r="AH179" s="869"/>
      <c r="AI179" s="869"/>
      <c r="AJ179" s="173">
        <f t="shared" ref="AJ179" si="635">SUM(AJ180:AJ186)</f>
        <v>0</v>
      </c>
      <c r="AK179" s="174">
        <f t="shared" ref="AK179" si="636">SUM(AK180:AK186)</f>
        <v>0</v>
      </c>
      <c r="AL179" s="41">
        <f t="shared" ref="AL179" si="637">SUM(AL180:AL186)</f>
        <v>0</v>
      </c>
      <c r="AM179" s="42">
        <f t="shared" ref="AM179" si="638">SUM(AM180:AM186)</f>
        <v>0</v>
      </c>
      <c r="AN179" s="42">
        <f t="shared" ref="AN179" si="639">SUM(AN180:AN186)</f>
        <v>0</v>
      </c>
      <c r="AO179" s="42">
        <f t="shared" ref="AO179" si="640">SUM(AO180:AO186)</f>
        <v>0</v>
      </c>
      <c r="AP179" s="42">
        <f t="shared" ref="AP179" si="641">SUM(AP180:AP186)</f>
        <v>0</v>
      </c>
      <c r="AQ179" s="42">
        <f t="shared" ref="AQ179" si="642">SUM(AQ180:AQ186)</f>
        <v>0</v>
      </c>
      <c r="AR179" s="43">
        <f t="shared" ref="AR179" si="643">SUM(AR180:AR186)</f>
        <v>0</v>
      </c>
      <c r="AS179" s="105">
        <f t="shared" ref="AS179" si="644">SUM(AS180:AS186)</f>
        <v>0</v>
      </c>
      <c r="AT179" s="42">
        <f t="shared" ref="AT179" si="645">SUM(AT180:AT186)</f>
        <v>0</v>
      </c>
      <c r="AU179" s="43">
        <f t="shared" ref="AU179" si="646">SUM(AU180:AU186)</f>
        <v>0</v>
      </c>
      <c r="AV179" s="105">
        <f t="shared" ref="AV179" si="647">SUM(AV180:AV186)</f>
        <v>0</v>
      </c>
      <c r="AW179" s="42">
        <f t="shared" ref="AW179" si="648">SUM(AW180:AW186)</f>
        <v>0</v>
      </c>
      <c r="AX179" s="42">
        <f t="shared" ref="AX179" si="649">SUM(AX180:AX186)</f>
        <v>0</v>
      </c>
      <c r="AY179" s="42">
        <f t="shared" ref="AY179" si="650">SUM(AY180:AY186)</f>
        <v>0</v>
      </c>
      <c r="AZ179" s="106">
        <f t="shared" ref="AZ179" si="651">SUM(AZ180:AZ186)</f>
        <v>0</v>
      </c>
      <c r="BA179" s="44" t="s">
        <v>1685</v>
      </c>
      <c r="BB179" s="44" t="s">
        <v>1686</v>
      </c>
      <c r="BC179" s="45" t="s">
        <v>1687</v>
      </c>
    </row>
    <row r="180" spans="1:55" ht="17.25" hidden="1" customHeight="1" x14ac:dyDescent="0.2">
      <c r="A180" s="877"/>
      <c r="B180" s="879" t="str">
        <f>VLOOKUP($D$9,'PROYECTOS REGISTRADOS'!$A$2:$D$82,4,0)</f>
        <v>Desarrollo de estrategias en ciencia, tecnología e innvación Tocancipá, Cundinamarca, Centro Oriente</v>
      </c>
      <c r="C180" s="882" t="str">
        <f>VLOOKUP($D$9,'PROYECTOS REGISTRADOS'!$A$2:$D$82,3,0)</f>
        <v>2016-25817-0014</v>
      </c>
      <c r="D180" s="885"/>
      <c r="E180" s="888" t="str">
        <f>IF(D180=0,"0-0",(VLOOKUP(D180,'CONSOLIDADO PLAN DESARROLLO'!$EL$9:$ET$304,2,0)))</f>
        <v>0-0</v>
      </c>
      <c r="F180" s="891" t="str">
        <f>IF(D180=0,"0-0",(VLOOKUP(D180,'CONSOLIDADO PLAN DESARROLLO'!$EL$9:$ET$304,3,0)))</f>
        <v>0-0</v>
      </c>
      <c r="G180" s="894" t="str">
        <f>IF(D180=0,"0-0",(VLOOKUP(D180,'CONSOLIDADO PLAN DESARROLLO'!$EL$9:$ET$304,4,0)))</f>
        <v>0-0</v>
      </c>
      <c r="H180" s="897" t="str">
        <f>IF(D180=0,"0-0",(VLOOKUP(D180,'CONSOLIDADO PLAN DESARROLLO'!$EL$9:$ET$304,5,0)))</f>
        <v>0-0</v>
      </c>
      <c r="I180" s="900" t="str">
        <f>IF(D180=0,"0-0",(VLOOKUP(D180,'CONSOLIDADO PLAN DESARROLLO'!$EL$9:$ET$304,$R$3,0)))</f>
        <v>0-0</v>
      </c>
      <c r="J180" s="901"/>
      <c r="K180" s="912"/>
      <c r="L180" s="915"/>
      <c r="M180" s="175"/>
      <c r="N180" s="176"/>
      <c r="O180" s="177"/>
      <c r="P180" s="46"/>
      <c r="Q180" s="47"/>
      <c r="R180" s="918"/>
      <c r="S180" s="48"/>
      <c r="T180" s="906"/>
      <c r="U180" s="49"/>
      <c r="V180" s="906"/>
      <c r="W180" s="49"/>
      <c r="X180" s="906"/>
      <c r="Y180" s="49"/>
      <c r="Z180" s="906"/>
      <c r="AA180" s="49"/>
      <c r="AB180" s="906"/>
      <c r="AC180" s="49"/>
      <c r="AD180" s="906"/>
      <c r="AE180" s="49"/>
      <c r="AF180" s="906"/>
      <c r="AG180" s="50"/>
      <c r="AH180" s="870"/>
      <c r="AI180" s="870"/>
      <c r="AJ180" s="909">
        <f>+R180+T180+V180+X180+Z180+AB180+AD180+AF180</f>
        <v>0</v>
      </c>
      <c r="AK180" s="104">
        <f t="shared" ref="AK180:AK185" si="652">AC180+AE180+AG180+S180+U180+W180+Y180+AA180</f>
        <v>0</v>
      </c>
      <c r="AL180" s="51"/>
      <c r="AM180" s="52"/>
      <c r="AN180" s="52"/>
      <c r="AO180" s="52"/>
      <c r="AP180" s="52"/>
      <c r="AQ180" s="52"/>
      <c r="AR180" s="53">
        <f t="shared" ref="AR180:AR185" si="653">SUM(AL180:AQ180)</f>
        <v>0</v>
      </c>
      <c r="AS180" s="54"/>
      <c r="AT180" s="52"/>
      <c r="AU180" s="53">
        <f t="shared" ref="AU180:AU184" si="654">SUM(AS180:AT180)</f>
        <v>0</v>
      </c>
      <c r="AV180" s="54"/>
      <c r="AW180" s="52"/>
      <c r="AX180" s="52"/>
      <c r="AY180" s="52"/>
      <c r="AZ180" s="55"/>
      <c r="BA180" s="56"/>
      <c r="BB180" s="56"/>
      <c r="BC180" s="57"/>
    </row>
    <row r="181" spans="1:55" ht="17.25" hidden="1" customHeight="1" x14ac:dyDescent="0.2">
      <c r="A181" s="877"/>
      <c r="B181" s="879"/>
      <c r="C181" s="882"/>
      <c r="D181" s="885"/>
      <c r="E181" s="889"/>
      <c r="F181" s="891"/>
      <c r="G181" s="894"/>
      <c r="H181" s="897"/>
      <c r="I181" s="902"/>
      <c r="J181" s="903"/>
      <c r="K181" s="912"/>
      <c r="L181" s="916"/>
      <c r="M181" s="175"/>
      <c r="N181" s="176"/>
      <c r="O181" s="177"/>
      <c r="P181" s="46"/>
      <c r="Q181" s="47"/>
      <c r="R181" s="919"/>
      <c r="S181" s="48"/>
      <c r="T181" s="907"/>
      <c r="U181" s="49"/>
      <c r="V181" s="907"/>
      <c r="W181" s="49"/>
      <c r="X181" s="907"/>
      <c r="Y181" s="49"/>
      <c r="Z181" s="907"/>
      <c r="AA181" s="49"/>
      <c r="AB181" s="907"/>
      <c r="AC181" s="49"/>
      <c r="AD181" s="907"/>
      <c r="AE181" s="49"/>
      <c r="AF181" s="907"/>
      <c r="AG181" s="50"/>
      <c r="AH181" s="871"/>
      <c r="AI181" s="871"/>
      <c r="AJ181" s="910"/>
      <c r="AK181" s="104">
        <f t="shared" si="652"/>
        <v>0</v>
      </c>
      <c r="AL181" s="51"/>
      <c r="AM181" s="52"/>
      <c r="AN181" s="52"/>
      <c r="AO181" s="52"/>
      <c r="AP181" s="52"/>
      <c r="AQ181" s="52"/>
      <c r="AR181" s="53">
        <f t="shared" si="653"/>
        <v>0</v>
      </c>
      <c r="AS181" s="54"/>
      <c r="AT181" s="52"/>
      <c r="AU181" s="53">
        <f t="shared" si="654"/>
        <v>0</v>
      </c>
      <c r="AV181" s="54"/>
      <c r="AW181" s="52"/>
      <c r="AX181" s="52"/>
      <c r="AY181" s="52"/>
      <c r="AZ181" s="55"/>
      <c r="BA181" s="56"/>
      <c r="BB181" s="56"/>
      <c r="BC181" s="57"/>
    </row>
    <row r="182" spans="1:55" ht="17.25" hidden="1" customHeight="1" x14ac:dyDescent="0.2">
      <c r="A182" s="877"/>
      <c r="B182" s="879"/>
      <c r="C182" s="882"/>
      <c r="D182" s="885"/>
      <c r="E182" s="889"/>
      <c r="F182" s="891"/>
      <c r="G182" s="894"/>
      <c r="H182" s="897"/>
      <c r="I182" s="902"/>
      <c r="J182" s="903"/>
      <c r="K182" s="912"/>
      <c r="L182" s="916"/>
      <c r="M182" s="175"/>
      <c r="N182" s="176"/>
      <c r="O182" s="177"/>
      <c r="P182" s="46"/>
      <c r="Q182" s="47"/>
      <c r="R182" s="919"/>
      <c r="S182" s="48"/>
      <c r="T182" s="907"/>
      <c r="U182" s="49"/>
      <c r="V182" s="907"/>
      <c r="W182" s="49"/>
      <c r="X182" s="907"/>
      <c r="Y182" s="49"/>
      <c r="Z182" s="907"/>
      <c r="AA182" s="49"/>
      <c r="AB182" s="907"/>
      <c r="AC182" s="49"/>
      <c r="AD182" s="907"/>
      <c r="AE182" s="49"/>
      <c r="AF182" s="907"/>
      <c r="AG182" s="50"/>
      <c r="AH182" s="871"/>
      <c r="AI182" s="871"/>
      <c r="AJ182" s="910"/>
      <c r="AK182" s="104">
        <f t="shared" si="652"/>
        <v>0</v>
      </c>
      <c r="AL182" s="51"/>
      <c r="AM182" s="52"/>
      <c r="AN182" s="52"/>
      <c r="AO182" s="52"/>
      <c r="AP182" s="52"/>
      <c r="AQ182" s="52"/>
      <c r="AR182" s="53">
        <f t="shared" si="653"/>
        <v>0</v>
      </c>
      <c r="AS182" s="54"/>
      <c r="AT182" s="52"/>
      <c r="AU182" s="53">
        <f t="shared" si="654"/>
        <v>0</v>
      </c>
      <c r="AV182" s="54"/>
      <c r="AW182" s="52"/>
      <c r="AX182" s="52"/>
      <c r="AY182" s="52"/>
      <c r="AZ182" s="55"/>
      <c r="BA182" s="56"/>
      <c r="BB182" s="56"/>
      <c r="BC182" s="57"/>
    </row>
    <row r="183" spans="1:55" ht="17.25" hidden="1" customHeight="1" x14ac:dyDescent="0.2">
      <c r="A183" s="877"/>
      <c r="B183" s="879"/>
      <c r="C183" s="882"/>
      <c r="D183" s="885"/>
      <c r="E183" s="889"/>
      <c r="F183" s="891"/>
      <c r="G183" s="894"/>
      <c r="H183" s="897"/>
      <c r="I183" s="902"/>
      <c r="J183" s="903"/>
      <c r="K183" s="912"/>
      <c r="L183" s="916"/>
      <c r="M183" s="175"/>
      <c r="N183" s="176"/>
      <c r="O183" s="177"/>
      <c r="P183" s="46"/>
      <c r="Q183" s="47"/>
      <c r="R183" s="919"/>
      <c r="S183" s="48"/>
      <c r="T183" s="907"/>
      <c r="U183" s="49"/>
      <c r="V183" s="907"/>
      <c r="W183" s="49"/>
      <c r="X183" s="907"/>
      <c r="Y183" s="49"/>
      <c r="Z183" s="907"/>
      <c r="AA183" s="49"/>
      <c r="AB183" s="907"/>
      <c r="AC183" s="49"/>
      <c r="AD183" s="907"/>
      <c r="AE183" s="49"/>
      <c r="AF183" s="907"/>
      <c r="AG183" s="50"/>
      <c r="AH183" s="871"/>
      <c r="AI183" s="871"/>
      <c r="AJ183" s="910"/>
      <c r="AK183" s="104">
        <f t="shared" si="652"/>
        <v>0</v>
      </c>
      <c r="AL183" s="51"/>
      <c r="AM183" s="52"/>
      <c r="AN183" s="52"/>
      <c r="AO183" s="52"/>
      <c r="AP183" s="52"/>
      <c r="AQ183" s="52"/>
      <c r="AR183" s="53">
        <f t="shared" si="653"/>
        <v>0</v>
      </c>
      <c r="AS183" s="54"/>
      <c r="AT183" s="52"/>
      <c r="AU183" s="53">
        <f t="shared" si="654"/>
        <v>0</v>
      </c>
      <c r="AV183" s="54"/>
      <c r="AW183" s="52"/>
      <c r="AX183" s="52"/>
      <c r="AY183" s="52"/>
      <c r="AZ183" s="55"/>
      <c r="BA183" s="56"/>
      <c r="BB183" s="56"/>
      <c r="BC183" s="57"/>
    </row>
    <row r="184" spans="1:55" ht="17.25" hidden="1" customHeight="1" x14ac:dyDescent="0.2">
      <c r="A184" s="877"/>
      <c r="B184" s="879"/>
      <c r="C184" s="882"/>
      <c r="D184" s="885"/>
      <c r="E184" s="889"/>
      <c r="F184" s="891"/>
      <c r="G184" s="894"/>
      <c r="H184" s="897"/>
      <c r="I184" s="902"/>
      <c r="J184" s="903"/>
      <c r="K184" s="912"/>
      <c r="L184" s="916"/>
      <c r="M184" s="175"/>
      <c r="N184" s="176"/>
      <c r="O184" s="177"/>
      <c r="P184" s="46"/>
      <c r="Q184" s="47"/>
      <c r="R184" s="919"/>
      <c r="S184" s="48"/>
      <c r="T184" s="907"/>
      <c r="U184" s="49"/>
      <c r="V184" s="907"/>
      <c r="W184" s="49"/>
      <c r="X184" s="907"/>
      <c r="Y184" s="49"/>
      <c r="Z184" s="907"/>
      <c r="AA184" s="49"/>
      <c r="AB184" s="907"/>
      <c r="AC184" s="49"/>
      <c r="AD184" s="907"/>
      <c r="AE184" s="49"/>
      <c r="AF184" s="907"/>
      <c r="AG184" s="50"/>
      <c r="AH184" s="871"/>
      <c r="AI184" s="871"/>
      <c r="AJ184" s="910"/>
      <c r="AK184" s="104">
        <f t="shared" si="652"/>
        <v>0</v>
      </c>
      <c r="AL184" s="51"/>
      <c r="AM184" s="52"/>
      <c r="AN184" s="52"/>
      <c r="AO184" s="52"/>
      <c r="AP184" s="52"/>
      <c r="AQ184" s="52"/>
      <c r="AR184" s="53">
        <f t="shared" si="653"/>
        <v>0</v>
      </c>
      <c r="AS184" s="54"/>
      <c r="AT184" s="52"/>
      <c r="AU184" s="53">
        <f t="shared" si="654"/>
        <v>0</v>
      </c>
      <c r="AV184" s="54"/>
      <c r="AW184" s="52"/>
      <c r="AX184" s="52"/>
      <c r="AY184" s="52"/>
      <c r="AZ184" s="55"/>
      <c r="BA184" s="56"/>
      <c r="BB184" s="56"/>
      <c r="BC184" s="57"/>
    </row>
    <row r="185" spans="1:55" ht="17.25" hidden="1" customHeight="1" x14ac:dyDescent="0.2">
      <c r="A185" s="877"/>
      <c r="B185" s="880"/>
      <c r="C185" s="883"/>
      <c r="D185" s="886"/>
      <c r="E185" s="889"/>
      <c r="F185" s="892"/>
      <c r="G185" s="895"/>
      <c r="H185" s="898"/>
      <c r="I185" s="902"/>
      <c r="J185" s="903"/>
      <c r="K185" s="913"/>
      <c r="L185" s="916"/>
      <c r="M185" s="178"/>
      <c r="N185" s="179"/>
      <c r="O185" s="180"/>
      <c r="P185" s="107"/>
      <c r="Q185" s="108"/>
      <c r="R185" s="919"/>
      <c r="S185" s="109"/>
      <c r="T185" s="907"/>
      <c r="U185" s="110"/>
      <c r="V185" s="907"/>
      <c r="W185" s="110"/>
      <c r="X185" s="907"/>
      <c r="Y185" s="110"/>
      <c r="Z185" s="907"/>
      <c r="AA185" s="110"/>
      <c r="AB185" s="907"/>
      <c r="AC185" s="110"/>
      <c r="AD185" s="907"/>
      <c r="AE185" s="110"/>
      <c r="AF185" s="907"/>
      <c r="AG185" s="111"/>
      <c r="AH185" s="871"/>
      <c r="AI185" s="871"/>
      <c r="AJ185" s="911"/>
      <c r="AK185" s="104">
        <f t="shared" si="652"/>
        <v>0</v>
      </c>
      <c r="AL185" s="112"/>
      <c r="AM185" s="113"/>
      <c r="AN185" s="113"/>
      <c r="AO185" s="113"/>
      <c r="AP185" s="113"/>
      <c r="AQ185" s="113"/>
      <c r="AR185" s="53">
        <f t="shared" si="653"/>
        <v>0</v>
      </c>
      <c r="AS185" s="114"/>
      <c r="AT185" s="113"/>
      <c r="AU185" s="53">
        <f>SUM(AS185:AT185)</f>
        <v>0</v>
      </c>
      <c r="AV185" s="114"/>
      <c r="AW185" s="113"/>
      <c r="AX185" s="113"/>
      <c r="AY185" s="113"/>
      <c r="AZ185" s="115"/>
      <c r="BA185" s="116"/>
      <c r="BB185" s="116"/>
      <c r="BC185" s="117"/>
    </row>
    <row r="186" spans="1:55" ht="9.9499999999999993" hidden="1" customHeight="1" thickBot="1" x14ac:dyDescent="0.25">
      <c r="A186" s="878"/>
      <c r="B186" s="881"/>
      <c r="C186" s="884"/>
      <c r="D186" s="887"/>
      <c r="E186" s="890"/>
      <c r="F186" s="893"/>
      <c r="G186" s="896"/>
      <c r="H186" s="899"/>
      <c r="I186" s="904"/>
      <c r="J186" s="905"/>
      <c r="K186" s="914"/>
      <c r="L186" s="917"/>
      <c r="M186" s="181"/>
      <c r="N186" s="182"/>
      <c r="O186" s="183"/>
      <c r="P186" s="118"/>
      <c r="Q186" s="118"/>
      <c r="R186" s="920"/>
      <c r="S186" s="184"/>
      <c r="T186" s="908"/>
      <c r="U186" s="185"/>
      <c r="V186" s="908"/>
      <c r="W186" s="185"/>
      <c r="X186" s="908"/>
      <c r="Y186" s="185"/>
      <c r="Z186" s="908"/>
      <c r="AA186" s="185"/>
      <c r="AB186" s="908"/>
      <c r="AC186" s="185"/>
      <c r="AD186" s="908"/>
      <c r="AE186" s="185"/>
      <c r="AF186" s="908"/>
      <c r="AG186" s="186"/>
      <c r="AH186" s="872"/>
      <c r="AI186" s="872"/>
      <c r="AJ186" s="119"/>
      <c r="AK186" s="120"/>
      <c r="AL186" s="187"/>
      <c r="AM186" s="188"/>
      <c r="AN186" s="188"/>
      <c r="AO186" s="188"/>
      <c r="AP186" s="188"/>
      <c r="AQ186" s="188"/>
      <c r="AR186" s="121"/>
      <c r="AS186" s="189"/>
      <c r="AT186" s="188"/>
      <c r="AU186" s="121"/>
      <c r="AV186" s="189"/>
      <c r="AW186" s="188"/>
      <c r="AX186" s="188"/>
      <c r="AY186" s="188"/>
      <c r="AZ186" s="190"/>
      <c r="BA186" s="191"/>
      <c r="BB186" s="191"/>
      <c r="BC186" s="192"/>
    </row>
    <row r="187" spans="1:55" ht="6" hidden="1" customHeight="1" x14ac:dyDescent="0.2">
      <c r="A187" s="157"/>
      <c r="B187" s="193"/>
      <c r="C187" s="193"/>
      <c r="D187" s="193"/>
      <c r="E187" s="193"/>
      <c r="F187" s="193"/>
      <c r="G187" s="193"/>
      <c r="H187" s="193"/>
      <c r="I187" s="921"/>
      <c r="J187" s="921"/>
      <c r="K187" s="193"/>
      <c r="L187" s="193"/>
      <c r="M187" s="193"/>
      <c r="N187" s="193"/>
      <c r="O187" s="193"/>
      <c r="P187" s="193"/>
      <c r="Q187" s="193"/>
      <c r="R187" s="193"/>
      <c r="S187" s="193"/>
      <c r="T187" s="193"/>
      <c r="U187" s="193"/>
      <c r="V187" s="193"/>
      <c r="W187" s="193"/>
      <c r="X187" s="193"/>
      <c r="Y187" s="193"/>
      <c r="Z187" s="193"/>
      <c r="AA187" s="193"/>
      <c r="AB187" s="193"/>
      <c r="AC187" s="193"/>
      <c r="AD187" s="193"/>
      <c r="AE187" s="193"/>
      <c r="AF187" s="193"/>
      <c r="AG187" s="193"/>
      <c r="AH187" s="193"/>
      <c r="AI187" s="193"/>
      <c r="AJ187" s="193"/>
      <c r="AK187" s="194"/>
      <c r="AL187" s="194"/>
      <c r="AM187" s="194"/>
      <c r="AN187" s="194"/>
      <c r="AO187" s="194"/>
      <c r="AP187" s="194"/>
      <c r="AQ187" s="195"/>
      <c r="AR187" s="194"/>
      <c r="AS187" s="194"/>
      <c r="AT187" s="194"/>
      <c r="AU187" s="194"/>
      <c r="AV187" s="194"/>
      <c r="AW187" s="194"/>
      <c r="AX187" s="194"/>
      <c r="AY187" s="194"/>
      <c r="AZ187" s="194"/>
      <c r="BA187" s="194"/>
      <c r="BB187" s="194"/>
      <c r="BC187" s="157"/>
    </row>
    <row r="188" spans="1:55" ht="72" hidden="1" customHeight="1" x14ac:dyDescent="0.2">
      <c r="A188" s="876">
        <v>20</v>
      </c>
      <c r="B188" s="162" t="s">
        <v>1705</v>
      </c>
      <c r="C188" s="163" t="s">
        <v>1706</v>
      </c>
      <c r="D188" s="164" t="s">
        <v>21</v>
      </c>
      <c r="E188" s="164" t="s">
        <v>1893</v>
      </c>
      <c r="F188" s="163" t="s">
        <v>1707</v>
      </c>
      <c r="G188" s="165" t="s">
        <v>1679</v>
      </c>
      <c r="H188" s="165" t="s">
        <v>1680</v>
      </c>
      <c r="I188" s="166" t="s">
        <v>1909</v>
      </c>
      <c r="J188" s="167">
        <f>+$N$3</f>
        <v>2018</v>
      </c>
      <c r="K188" s="165" t="s">
        <v>1926</v>
      </c>
      <c r="L188" s="166" t="s">
        <v>1927</v>
      </c>
      <c r="M188" s="163" t="s">
        <v>1708</v>
      </c>
      <c r="N188" s="163" t="s">
        <v>1709</v>
      </c>
      <c r="O188" s="163" t="s">
        <v>1710</v>
      </c>
      <c r="P188" s="163" t="s">
        <v>1711</v>
      </c>
      <c r="Q188" s="163" t="s">
        <v>1712</v>
      </c>
      <c r="R188" s="168">
        <f t="shared" ref="R188" si="655">SUM(R189:R195)</f>
        <v>0</v>
      </c>
      <c r="S188" s="169">
        <f t="shared" ref="S188" si="656">SUM(S189:S195)</f>
        <v>0</v>
      </c>
      <c r="T188" s="170">
        <f t="shared" ref="T188" si="657">SUM(T189:T195)</f>
        <v>0</v>
      </c>
      <c r="U188" s="171">
        <f t="shared" ref="U188" si="658">SUM(U189:U195)</f>
        <v>0</v>
      </c>
      <c r="V188" s="170">
        <f t="shared" ref="V188" si="659">SUM(V189:V195)</f>
        <v>0</v>
      </c>
      <c r="W188" s="171">
        <f t="shared" ref="W188" si="660">SUM(W189:W195)</f>
        <v>0</v>
      </c>
      <c r="X188" s="170">
        <f t="shared" ref="X188" si="661">SUM(X189:X195)</f>
        <v>0</v>
      </c>
      <c r="Y188" s="171">
        <f t="shared" ref="Y188" si="662">SUM(Y189:Y195)</f>
        <v>0</v>
      </c>
      <c r="Z188" s="170">
        <f t="shared" ref="Z188" si="663">SUM(Z189:Z195)</f>
        <v>0</v>
      </c>
      <c r="AA188" s="171">
        <f t="shared" ref="AA188" si="664">SUM(AA189:AA195)</f>
        <v>0</v>
      </c>
      <c r="AB188" s="170">
        <f t="shared" ref="AB188" si="665">SUM(AB189:AB195)</f>
        <v>0</v>
      </c>
      <c r="AC188" s="171">
        <f t="shared" ref="AC188" si="666">SUM(AC189:AC195)</f>
        <v>0</v>
      </c>
      <c r="AD188" s="170">
        <f t="shared" ref="AD188" si="667">SUM(AD189:AD195)</f>
        <v>0</v>
      </c>
      <c r="AE188" s="171">
        <f t="shared" ref="AE188" si="668">SUM(AE189:AE195)</f>
        <v>0</v>
      </c>
      <c r="AF188" s="170">
        <f t="shared" ref="AF188" si="669">SUM(AF189:AF195)</f>
        <v>0</v>
      </c>
      <c r="AG188" s="172">
        <f t="shared" ref="AG188" si="670">SUM(AG189:AG195)</f>
        <v>0</v>
      </c>
      <c r="AH188" s="869"/>
      <c r="AI188" s="869"/>
      <c r="AJ188" s="173">
        <f t="shared" ref="AJ188" si="671">SUM(AJ189:AJ195)</f>
        <v>0</v>
      </c>
      <c r="AK188" s="174">
        <f t="shared" ref="AK188" si="672">SUM(AK189:AK195)</f>
        <v>0</v>
      </c>
      <c r="AL188" s="41">
        <f t="shared" ref="AL188" si="673">SUM(AL189:AL195)</f>
        <v>0</v>
      </c>
      <c r="AM188" s="42">
        <f t="shared" ref="AM188" si="674">SUM(AM189:AM195)</f>
        <v>0</v>
      </c>
      <c r="AN188" s="42">
        <f t="shared" ref="AN188" si="675">SUM(AN189:AN195)</f>
        <v>0</v>
      </c>
      <c r="AO188" s="42">
        <f t="shared" ref="AO188" si="676">SUM(AO189:AO195)</f>
        <v>0</v>
      </c>
      <c r="AP188" s="42">
        <f t="shared" ref="AP188" si="677">SUM(AP189:AP195)</f>
        <v>0</v>
      </c>
      <c r="AQ188" s="42">
        <f t="shared" ref="AQ188" si="678">SUM(AQ189:AQ195)</f>
        <v>0</v>
      </c>
      <c r="AR188" s="43">
        <f t="shared" ref="AR188" si="679">SUM(AR189:AR195)</f>
        <v>0</v>
      </c>
      <c r="AS188" s="105">
        <f t="shared" ref="AS188" si="680">SUM(AS189:AS195)</f>
        <v>0</v>
      </c>
      <c r="AT188" s="42">
        <f t="shared" ref="AT188" si="681">SUM(AT189:AT195)</f>
        <v>0</v>
      </c>
      <c r="AU188" s="43">
        <f t="shared" ref="AU188" si="682">SUM(AU189:AU195)</f>
        <v>0</v>
      </c>
      <c r="AV188" s="105">
        <f t="shared" ref="AV188" si="683">SUM(AV189:AV195)</f>
        <v>0</v>
      </c>
      <c r="AW188" s="42">
        <f t="shared" ref="AW188" si="684">SUM(AW189:AW195)</f>
        <v>0</v>
      </c>
      <c r="AX188" s="42">
        <f t="shared" ref="AX188" si="685">SUM(AX189:AX195)</f>
        <v>0</v>
      </c>
      <c r="AY188" s="42">
        <f t="shared" ref="AY188" si="686">SUM(AY189:AY195)</f>
        <v>0</v>
      </c>
      <c r="AZ188" s="106">
        <f t="shared" ref="AZ188" si="687">SUM(AZ189:AZ195)</f>
        <v>0</v>
      </c>
      <c r="BA188" s="44" t="s">
        <v>1685</v>
      </c>
      <c r="BB188" s="44" t="s">
        <v>1686</v>
      </c>
      <c r="BC188" s="45" t="s">
        <v>1687</v>
      </c>
    </row>
    <row r="189" spans="1:55" ht="17.25" hidden="1" customHeight="1" x14ac:dyDescent="0.2">
      <c r="A189" s="877"/>
      <c r="B189" s="879" t="str">
        <f>VLOOKUP($D$9,'PROYECTOS REGISTRADOS'!$A$2:$D$82,4,0)</f>
        <v>Desarrollo de estrategias en ciencia, tecnología e innvación Tocancipá, Cundinamarca, Centro Oriente</v>
      </c>
      <c r="C189" s="882" t="str">
        <f>VLOOKUP($D$9,'PROYECTOS REGISTRADOS'!$A$2:$D$82,3,0)</f>
        <v>2016-25817-0014</v>
      </c>
      <c r="D189" s="885"/>
      <c r="E189" s="888" t="str">
        <f>IF(D189=0,"0-0",(VLOOKUP(D189,'CONSOLIDADO PLAN DESARROLLO'!$EL$9:$ET$304,2,0)))</f>
        <v>0-0</v>
      </c>
      <c r="F189" s="891" t="str">
        <f>IF(D189=0,"0-0",(VLOOKUP(D189,'CONSOLIDADO PLAN DESARROLLO'!$EL$9:$ET$304,3,0)))</f>
        <v>0-0</v>
      </c>
      <c r="G189" s="894" t="str">
        <f>IF(D189=0,"0-0",(VLOOKUP(D189,'CONSOLIDADO PLAN DESARROLLO'!$EL$9:$ET$304,4,0)))</f>
        <v>0-0</v>
      </c>
      <c r="H189" s="897" t="str">
        <f>IF(D189=0,"0-0",(VLOOKUP(D189,'CONSOLIDADO PLAN DESARROLLO'!$EL$9:$ET$304,5,0)))</f>
        <v>0-0</v>
      </c>
      <c r="I189" s="900" t="str">
        <f>IF(D189=0,"0-0",(VLOOKUP(D189,'CONSOLIDADO PLAN DESARROLLO'!$EL$9:$ET$304,$R$3,0)))</f>
        <v>0-0</v>
      </c>
      <c r="J189" s="901"/>
      <c r="K189" s="912"/>
      <c r="L189" s="915"/>
      <c r="M189" s="175"/>
      <c r="N189" s="176"/>
      <c r="O189" s="177"/>
      <c r="P189" s="46"/>
      <c r="Q189" s="47"/>
      <c r="R189" s="918"/>
      <c r="S189" s="48"/>
      <c r="T189" s="906"/>
      <c r="U189" s="49"/>
      <c r="V189" s="906"/>
      <c r="W189" s="49"/>
      <c r="X189" s="906"/>
      <c r="Y189" s="49"/>
      <c r="Z189" s="906"/>
      <c r="AA189" s="49"/>
      <c r="AB189" s="906"/>
      <c r="AC189" s="49"/>
      <c r="AD189" s="906"/>
      <c r="AE189" s="49"/>
      <c r="AF189" s="906"/>
      <c r="AG189" s="50"/>
      <c r="AH189" s="870"/>
      <c r="AI189" s="870"/>
      <c r="AJ189" s="909">
        <f>+R189+T189+V189+X189+Z189+AB189+AD189+AF189</f>
        <v>0</v>
      </c>
      <c r="AK189" s="104">
        <f t="shared" ref="AK189:AK194" si="688">AC189+AE189+AG189+S189+U189+W189+Y189+AA189</f>
        <v>0</v>
      </c>
      <c r="AL189" s="51"/>
      <c r="AM189" s="52"/>
      <c r="AN189" s="52"/>
      <c r="AO189" s="52"/>
      <c r="AP189" s="52"/>
      <c r="AQ189" s="52"/>
      <c r="AR189" s="53">
        <f t="shared" ref="AR189:AR194" si="689">SUM(AL189:AQ189)</f>
        <v>0</v>
      </c>
      <c r="AS189" s="54"/>
      <c r="AT189" s="52"/>
      <c r="AU189" s="53">
        <f t="shared" ref="AU189:AU193" si="690">SUM(AS189:AT189)</f>
        <v>0</v>
      </c>
      <c r="AV189" s="54"/>
      <c r="AW189" s="52"/>
      <c r="AX189" s="52"/>
      <c r="AY189" s="52"/>
      <c r="AZ189" s="55"/>
      <c r="BA189" s="56"/>
      <c r="BB189" s="56"/>
      <c r="BC189" s="57"/>
    </row>
    <row r="190" spans="1:55" ht="17.25" hidden="1" customHeight="1" x14ac:dyDescent="0.2">
      <c r="A190" s="877"/>
      <c r="B190" s="879"/>
      <c r="C190" s="882"/>
      <c r="D190" s="885"/>
      <c r="E190" s="889"/>
      <c r="F190" s="891"/>
      <c r="G190" s="894"/>
      <c r="H190" s="897"/>
      <c r="I190" s="902"/>
      <c r="J190" s="903"/>
      <c r="K190" s="912"/>
      <c r="L190" s="916"/>
      <c r="M190" s="175"/>
      <c r="N190" s="176"/>
      <c r="O190" s="177"/>
      <c r="P190" s="46"/>
      <c r="Q190" s="47"/>
      <c r="R190" s="919"/>
      <c r="S190" s="48"/>
      <c r="T190" s="907"/>
      <c r="U190" s="49"/>
      <c r="V190" s="907"/>
      <c r="W190" s="49"/>
      <c r="X190" s="907"/>
      <c r="Y190" s="49"/>
      <c r="Z190" s="907"/>
      <c r="AA190" s="49"/>
      <c r="AB190" s="907"/>
      <c r="AC190" s="49"/>
      <c r="AD190" s="907"/>
      <c r="AE190" s="49"/>
      <c r="AF190" s="907"/>
      <c r="AG190" s="50"/>
      <c r="AH190" s="871"/>
      <c r="AI190" s="871"/>
      <c r="AJ190" s="910"/>
      <c r="AK190" s="104">
        <f t="shared" si="688"/>
        <v>0</v>
      </c>
      <c r="AL190" s="51"/>
      <c r="AM190" s="52"/>
      <c r="AN190" s="52"/>
      <c r="AO190" s="52"/>
      <c r="AP190" s="52"/>
      <c r="AQ190" s="52"/>
      <c r="AR190" s="53">
        <f t="shared" si="689"/>
        <v>0</v>
      </c>
      <c r="AS190" s="54"/>
      <c r="AT190" s="52"/>
      <c r="AU190" s="53">
        <f t="shared" si="690"/>
        <v>0</v>
      </c>
      <c r="AV190" s="54"/>
      <c r="AW190" s="52"/>
      <c r="AX190" s="52"/>
      <c r="AY190" s="52"/>
      <c r="AZ190" s="55"/>
      <c r="BA190" s="56"/>
      <c r="BB190" s="56"/>
      <c r="BC190" s="57"/>
    </row>
    <row r="191" spans="1:55" ht="17.25" hidden="1" customHeight="1" x14ac:dyDescent="0.2">
      <c r="A191" s="877"/>
      <c r="B191" s="879"/>
      <c r="C191" s="882"/>
      <c r="D191" s="885"/>
      <c r="E191" s="889"/>
      <c r="F191" s="891"/>
      <c r="G191" s="894"/>
      <c r="H191" s="897"/>
      <c r="I191" s="902"/>
      <c r="J191" s="903"/>
      <c r="K191" s="912"/>
      <c r="L191" s="916"/>
      <c r="M191" s="175"/>
      <c r="N191" s="176"/>
      <c r="O191" s="177"/>
      <c r="P191" s="46"/>
      <c r="Q191" s="47"/>
      <c r="R191" s="919"/>
      <c r="S191" s="48"/>
      <c r="T191" s="907"/>
      <c r="U191" s="49"/>
      <c r="V191" s="907"/>
      <c r="W191" s="49"/>
      <c r="X191" s="907"/>
      <c r="Y191" s="49"/>
      <c r="Z191" s="907"/>
      <c r="AA191" s="49"/>
      <c r="AB191" s="907"/>
      <c r="AC191" s="49"/>
      <c r="AD191" s="907"/>
      <c r="AE191" s="49"/>
      <c r="AF191" s="907"/>
      <c r="AG191" s="50"/>
      <c r="AH191" s="871"/>
      <c r="AI191" s="871"/>
      <c r="AJ191" s="910"/>
      <c r="AK191" s="104">
        <f t="shared" si="688"/>
        <v>0</v>
      </c>
      <c r="AL191" s="51"/>
      <c r="AM191" s="52"/>
      <c r="AN191" s="52"/>
      <c r="AO191" s="52"/>
      <c r="AP191" s="52"/>
      <c r="AQ191" s="52"/>
      <c r="AR191" s="53">
        <f t="shared" si="689"/>
        <v>0</v>
      </c>
      <c r="AS191" s="54"/>
      <c r="AT191" s="52"/>
      <c r="AU191" s="53">
        <f t="shared" si="690"/>
        <v>0</v>
      </c>
      <c r="AV191" s="54"/>
      <c r="AW191" s="52"/>
      <c r="AX191" s="52"/>
      <c r="AY191" s="52"/>
      <c r="AZ191" s="55"/>
      <c r="BA191" s="56"/>
      <c r="BB191" s="56"/>
      <c r="BC191" s="57"/>
    </row>
    <row r="192" spans="1:55" ht="17.25" hidden="1" customHeight="1" x14ac:dyDescent="0.2">
      <c r="A192" s="877"/>
      <c r="B192" s="879"/>
      <c r="C192" s="882"/>
      <c r="D192" s="885"/>
      <c r="E192" s="889"/>
      <c r="F192" s="891"/>
      <c r="G192" s="894"/>
      <c r="H192" s="897"/>
      <c r="I192" s="902"/>
      <c r="J192" s="903"/>
      <c r="K192" s="912"/>
      <c r="L192" s="916"/>
      <c r="M192" s="175"/>
      <c r="N192" s="176"/>
      <c r="O192" s="177"/>
      <c r="P192" s="46"/>
      <c r="Q192" s="47"/>
      <c r="R192" s="919"/>
      <c r="S192" s="48"/>
      <c r="T192" s="907"/>
      <c r="U192" s="49"/>
      <c r="V192" s="907"/>
      <c r="W192" s="49"/>
      <c r="X192" s="907"/>
      <c r="Y192" s="49"/>
      <c r="Z192" s="907"/>
      <c r="AA192" s="49"/>
      <c r="AB192" s="907"/>
      <c r="AC192" s="49"/>
      <c r="AD192" s="907"/>
      <c r="AE192" s="49"/>
      <c r="AF192" s="907"/>
      <c r="AG192" s="50"/>
      <c r="AH192" s="871"/>
      <c r="AI192" s="871"/>
      <c r="AJ192" s="910"/>
      <c r="AK192" s="104">
        <f t="shared" si="688"/>
        <v>0</v>
      </c>
      <c r="AL192" s="51"/>
      <c r="AM192" s="52"/>
      <c r="AN192" s="52"/>
      <c r="AO192" s="52"/>
      <c r="AP192" s="52"/>
      <c r="AQ192" s="52"/>
      <c r="AR192" s="53">
        <f t="shared" si="689"/>
        <v>0</v>
      </c>
      <c r="AS192" s="54"/>
      <c r="AT192" s="52"/>
      <c r="AU192" s="53">
        <f t="shared" si="690"/>
        <v>0</v>
      </c>
      <c r="AV192" s="54"/>
      <c r="AW192" s="52"/>
      <c r="AX192" s="52"/>
      <c r="AY192" s="52"/>
      <c r="AZ192" s="55"/>
      <c r="BA192" s="56"/>
      <c r="BB192" s="56"/>
      <c r="BC192" s="57"/>
    </row>
    <row r="193" spans="1:55" ht="17.25" hidden="1" customHeight="1" x14ac:dyDescent="0.2">
      <c r="A193" s="877"/>
      <c r="B193" s="879"/>
      <c r="C193" s="882"/>
      <c r="D193" s="885"/>
      <c r="E193" s="889"/>
      <c r="F193" s="891"/>
      <c r="G193" s="894"/>
      <c r="H193" s="897"/>
      <c r="I193" s="902"/>
      <c r="J193" s="903"/>
      <c r="K193" s="912"/>
      <c r="L193" s="916"/>
      <c r="M193" s="175"/>
      <c r="N193" s="176"/>
      <c r="O193" s="177"/>
      <c r="P193" s="46"/>
      <c r="Q193" s="47"/>
      <c r="R193" s="919"/>
      <c r="S193" s="48"/>
      <c r="T193" s="907"/>
      <c r="U193" s="49"/>
      <c r="V193" s="907"/>
      <c r="W193" s="49"/>
      <c r="X193" s="907"/>
      <c r="Y193" s="49"/>
      <c r="Z193" s="907"/>
      <c r="AA193" s="49"/>
      <c r="AB193" s="907"/>
      <c r="AC193" s="49"/>
      <c r="AD193" s="907"/>
      <c r="AE193" s="49"/>
      <c r="AF193" s="907"/>
      <c r="AG193" s="50"/>
      <c r="AH193" s="871"/>
      <c r="AI193" s="871"/>
      <c r="AJ193" s="910"/>
      <c r="AK193" s="104">
        <f t="shared" si="688"/>
        <v>0</v>
      </c>
      <c r="AL193" s="51"/>
      <c r="AM193" s="52"/>
      <c r="AN193" s="52"/>
      <c r="AO193" s="52"/>
      <c r="AP193" s="52"/>
      <c r="AQ193" s="52"/>
      <c r="AR193" s="53">
        <f t="shared" si="689"/>
        <v>0</v>
      </c>
      <c r="AS193" s="54"/>
      <c r="AT193" s="52"/>
      <c r="AU193" s="53">
        <f t="shared" si="690"/>
        <v>0</v>
      </c>
      <c r="AV193" s="54"/>
      <c r="AW193" s="52"/>
      <c r="AX193" s="52"/>
      <c r="AY193" s="52"/>
      <c r="AZ193" s="55"/>
      <c r="BA193" s="56"/>
      <c r="BB193" s="56"/>
      <c r="BC193" s="57"/>
    </row>
    <row r="194" spans="1:55" ht="17.25" hidden="1" customHeight="1" x14ac:dyDescent="0.2">
      <c r="A194" s="877"/>
      <c r="B194" s="880"/>
      <c r="C194" s="883"/>
      <c r="D194" s="886"/>
      <c r="E194" s="889"/>
      <c r="F194" s="892"/>
      <c r="G194" s="895"/>
      <c r="H194" s="898"/>
      <c r="I194" s="902"/>
      <c r="J194" s="903"/>
      <c r="K194" s="913"/>
      <c r="L194" s="916"/>
      <c r="M194" s="178"/>
      <c r="N194" s="179"/>
      <c r="O194" s="180"/>
      <c r="P194" s="107"/>
      <c r="Q194" s="108"/>
      <c r="R194" s="919"/>
      <c r="S194" s="109"/>
      <c r="T194" s="907"/>
      <c r="U194" s="110"/>
      <c r="V194" s="907"/>
      <c r="W194" s="110"/>
      <c r="X194" s="907"/>
      <c r="Y194" s="110"/>
      <c r="Z194" s="907"/>
      <c r="AA194" s="110"/>
      <c r="AB194" s="907"/>
      <c r="AC194" s="110"/>
      <c r="AD194" s="907"/>
      <c r="AE194" s="110"/>
      <c r="AF194" s="907"/>
      <c r="AG194" s="111"/>
      <c r="AH194" s="871"/>
      <c r="AI194" s="871"/>
      <c r="AJ194" s="911"/>
      <c r="AK194" s="104">
        <f t="shared" si="688"/>
        <v>0</v>
      </c>
      <c r="AL194" s="112"/>
      <c r="AM194" s="113"/>
      <c r="AN194" s="113"/>
      <c r="AO194" s="113"/>
      <c r="AP194" s="113"/>
      <c r="AQ194" s="113"/>
      <c r="AR194" s="53">
        <f t="shared" si="689"/>
        <v>0</v>
      </c>
      <c r="AS194" s="114"/>
      <c r="AT194" s="113"/>
      <c r="AU194" s="53">
        <f>SUM(AS194:AT194)</f>
        <v>0</v>
      </c>
      <c r="AV194" s="114"/>
      <c r="AW194" s="113"/>
      <c r="AX194" s="113"/>
      <c r="AY194" s="113"/>
      <c r="AZ194" s="115"/>
      <c r="BA194" s="116"/>
      <c r="BB194" s="116"/>
      <c r="BC194" s="117"/>
    </row>
    <row r="195" spans="1:55" ht="9.9499999999999993" hidden="1" customHeight="1" thickBot="1" x14ac:dyDescent="0.25">
      <c r="A195" s="878"/>
      <c r="B195" s="881"/>
      <c r="C195" s="884"/>
      <c r="D195" s="887"/>
      <c r="E195" s="890"/>
      <c r="F195" s="893"/>
      <c r="G195" s="896"/>
      <c r="H195" s="899"/>
      <c r="I195" s="904"/>
      <c r="J195" s="905"/>
      <c r="K195" s="914"/>
      <c r="L195" s="917"/>
      <c r="M195" s="181"/>
      <c r="N195" s="182"/>
      <c r="O195" s="183"/>
      <c r="P195" s="118"/>
      <c r="Q195" s="118"/>
      <c r="R195" s="920"/>
      <c r="S195" s="184"/>
      <c r="T195" s="908"/>
      <c r="U195" s="185"/>
      <c r="V195" s="908"/>
      <c r="W195" s="185"/>
      <c r="X195" s="908"/>
      <c r="Y195" s="185"/>
      <c r="Z195" s="908"/>
      <c r="AA195" s="185"/>
      <c r="AB195" s="908"/>
      <c r="AC195" s="185"/>
      <c r="AD195" s="908"/>
      <c r="AE195" s="185"/>
      <c r="AF195" s="908"/>
      <c r="AG195" s="186"/>
      <c r="AH195" s="872"/>
      <c r="AI195" s="872"/>
      <c r="AJ195" s="119"/>
      <c r="AK195" s="120"/>
      <c r="AL195" s="187"/>
      <c r="AM195" s="188"/>
      <c r="AN195" s="188"/>
      <c r="AO195" s="188"/>
      <c r="AP195" s="188"/>
      <c r="AQ195" s="188"/>
      <c r="AR195" s="121"/>
      <c r="AS195" s="189"/>
      <c r="AT195" s="188"/>
      <c r="AU195" s="121"/>
      <c r="AV195" s="189"/>
      <c r="AW195" s="188"/>
      <c r="AX195" s="188"/>
      <c r="AY195" s="188"/>
      <c r="AZ195" s="190"/>
      <c r="BA195" s="191"/>
      <c r="BB195" s="191"/>
      <c r="BC195" s="192"/>
    </row>
    <row r="196" spans="1:55" ht="6" hidden="1" customHeight="1" x14ac:dyDescent="0.2">
      <c r="A196" s="157"/>
      <c r="B196" s="193"/>
      <c r="C196" s="193"/>
      <c r="D196" s="193"/>
      <c r="E196" s="193"/>
      <c r="F196" s="193"/>
      <c r="G196" s="193"/>
      <c r="H196" s="193"/>
      <c r="I196" s="921"/>
      <c r="J196" s="921"/>
      <c r="K196" s="193"/>
      <c r="L196" s="193"/>
      <c r="M196" s="193"/>
      <c r="N196" s="193"/>
      <c r="O196" s="193"/>
      <c r="P196" s="193"/>
      <c r="Q196" s="193"/>
      <c r="R196" s="193"/>
      <c r="S196" s="193"/>
      <c r="T196" s="193"/>
      <c r="U196" s="193"/>
      <c r="V196" s="193"/>
      <c r="W196" s="193"/>
      <c r="X196" s="193"/>
      <c r="Y196" s="193"/>
      <c r="Z196" s="193"/>
      <c r="AA196" s="193"/>
      <c r="AB196" s="193"/>
      <c r="AC196" s="193"/>
      <c r="AD196" s="193"/>
      <c r="AE196" s="193"/>
      <c r="AF196" s="193"/>
      <c r="AG196" s="193"/>
      <c r="AH196" s="193"/>
      <c r="AI196" s="193"/>
      <c r="AJ196" s="193"/>
      <c r="AK196" s="194"/>
      <c r="AL196" s="194"/>
      <c r="AM196" s="194"/>
      <c r="AN196" s="194"/>
      <c r="AO196" s="194"/>
      <c r="AP196" s="194"/>
      <c r="AQ196" s="195"/>
      <c r="AR196" s="194"/>
      <c r="AS196" s="194"/>
      <c r="AT196" s="194"/>
      <c r="AU196" s="194"/>
      <c r="AV196" s="194"/>
      <c r="AW196" s="194"/>
      <c r="AX196" s="194"/>
      <c r="AY196" s="194"/>
      <c r="AZ196" s="194"/>
      <c r="BA196" s="194"/>
      <c r="BB196" s="194"/>
      <c r="BC196" s="157"/>
    </row>
    <row r="197" spans="1:55" ht="72" hidden="1" customHeight="1" x14ac:dyDescent="0.2">
      <c r="A197" s="876">
        <v>21</v>
      </c>
      <c r="B197" s="162" t="s">
        <v>1705</v>
      </c>
      <c r="C197" s="163" t="s">
        <v>1706</v>
      </c>
      <c r="D197" s="164" t="s">
        <v>21</v>
      </c>
      <c r="E197" s="164" t="s">
        <v>1893</v>
      </c>
      <c r="F197" s="163" t="s">
        <v>1707</v>
      </c>
      <c r="G197" s="165" t="s">
        <v>1679</v>
      </c>
      <c r="H197" s="165" t="s">
        <v>1680</v>
      </c>
      <c r="I197" s="166" t="s">
        <v>1909</v>
      </c>
      <c r="J197" s="167">
        <f>+$N$3</f>
        <v>2018</v>
      </c>
      <c r="K197" s="165" t="s">
        <v>1926</v>
      </c>
      <c r="L197" s="166" t="s">
        <v>1927</v>
      </c>
      <c r="M197" s="163" t="s">
        <v>1708</v>
      </c>
      <c r="N197" s="163" t="s">
        <v>1709</v>
      </c>
      <c r="O197" s="163" t="s">
        <v>1710</v>
      </c>
      <c r="P197" s="163" t="s">
        <v>1711</v>
      </c>
      <c r="Q197" s="163" t="s">
        <v>1712</v>
      </c>
      <c r="R197" s="168">
        <f t="shared" ref="R197" si="691">SUM(R198:R204)</f>
        <v>0</v>
      </c>
      <c r="S197" s="169">
        <f t="shared" ref="S197" si="692">SUM(S198:S204)</f>
        <v>0</v>
      </c>
      <c r="T197" s="170">
        <f t="shared" ref="T197" si="693">SUM(T198:T204)</f>
        <v>0</v>
      </c>
      <c r="U197" s="171">
        <f t="shared" ref="U197" si="694">SUM(U198:U204)</f>
        <v>0</v>
      </c>
      <c r="V197" s="170">
        <f t="shared" ref="V197" si="695">SUM(V198:V204)</f>
        <v>0</v>
      </c>
      <c r="W197" s="171">
        <f t="shared" ref="W197" si="696">SUM(W198:W204)</f>
        <v>0</v>
      </c>
      <c r="X197" s="170">
        <f t="shared" ref="X197" si="697">SUM(X198:X204)</f>
        <v>0</v>
      </c>
      <c r="Y197" s="171">
        <f t="shared" ref="Y197" si="698">SUM(Y198:Y204)</f>
        <v>0</v>
      </c>
      <c r="Z197" s="170">
        <f t="shared" ref="Z197" si="699">SUM(Z198:Z204)</f>
        <v>0</v>
      </c>
      <c r="AA197" s="171">
        <f t="shared" ref="AA197" si="700">SUM(AA198:AA204)</f>
        <v>0</v>
      </c>
      <c r="AB197" s="170">
        <f t="shared" ref="AB197" si="701">SUM(AB198:AB204)</f>
        <v>0</v>
      </c>
      <c r="AC197" s="171">
        <f t="shared" ref="AC197" si="702">SUM(AC198:AC204)</f>
        <v>0</v>
      </c>
      <c r="AD197" s="170">
        <f t="shared" ref="AD197" si="703">SUM(AD198:AD204)</f>
        <v>0</v>
      </c>
      <c r="AE197" s="171">
        <f t="shared" ref="AE197" si="704">SUM(AE198:AE204)</f>
        <v>0</v>
      </c>
      <c r="AF197" s="170">
        <f t="shared" ref="AF197" si="705">SUM(AF198:AF204)</f>
        <v>0</v>
      </c>
      <c r="AG197" s="172">
        <f t="shared" ref="AG197" si="706">SUM(AG198:AG204)</f>
        <v>0</v>
      </c>
      <c r="AH197" s="869"/>
      <c r="AI197" s="869"/>
      <c r="AJ197" s="173">
        <f t="shared" ref="AJ197" si="707">SUM(AJ198:AJ204)</f>
        <v>0</v>
      </c>
      <c r="AK197" s="174">
        <f t="shared" ref="AK197" si="708">SUM(AK198:AK204)</f>
        <v>0</v>
      </c>
      <c r="AL197" s="41">
        <f t="shared" ref="AL197" si="709">SUM(AL198:AL204)</f>
        <v>0</v>
      </c>
      <c r="AM197" s="42">
        <f t="shared" ref="AM197" si="710">SUM(AM198:AM204)</f>
        <v>0</v>
      </c>
      <c r="AN197" s="42">
        <f t="shared" ref="AN197" si="711">SUM(AN198:AN204)</f>
        <v>0</v>
      </c>
      <c r="AO197" s="42">
        <f t="shared" ref="AO197" si="712">SUM(AO198:AO204)</f>
        <v>0</v>
      </c>
      <c r="AP197" s="42">
        <f t="shared" ref="AP197" si="713">SUM(AP198:AP204)</f>
        <v>0</v>
      </c>
      <c r="AQ197" s="42">
        <f t="shared" ref="AQ197" si="714">SUM(AQ198:AQ204)</f>
        <v>0</v>
      </c>
      <c r="AR197" s="43">
        <f t="shared" ref="AR197" si="715">SUM(AR198:AR204)</f>
        <v>0</v>
      </c>
      <c r="AS197" s="105">
        <f t="shared" ref="AS197" si="716">SUM(AS198:AS204)</f>
        <v>0</v>
      </c>
      <c r="AT197" s="42">
        <f t="shared" ref="AT197" si="717">SUM(AT198:AT204)</f>
        <v>0</v>
      </c>
      <c r="AU197" s="43">
        <f t="shared" ref="AU197" si="718">SUM(AU198:AU204)</f>
        <v>0</v>
      </c>
      <c r="AV197" s="105">
        <f t="shared" ref="AV197" si="719">SUM(AV198:AV204)</f>
        <v>0</v>
      </c>
      <c r="AW197" s="42">
        <f t="shared" ref="AW197" si="720">SUM(AW198:AW204)</f>
        <v>0</v>
      </c>
      <c r="AX197" s="42">
        <f t="shared" ref="AX197" si="721">SUM(AX198:AX204)</f>
        <v>0</v>
      </c>
      <c r="AY197" s="42">
        <f t="shared" ref="AY197" si="722">SUM(AY198:AY204)</f>
        <v>0</v>
      </c>
      <c r="AZ197" s="106">
        <f t="shared" ref="AZ197" si="723">SUM(AZ198:AZ204)</f>
        <v>0</v>
      </c>
      <c r="BA197" s="44" t="s">
        <v>1685</v>
      </c>
      <c r="BB197" s="44" t="s">
        <v>1686</v>
      </c>
      <c r="BC197" s="45" t="s">
        <v>1687</v>
      </c>
    </row>
    <row r="198" spans="1:55" ht="17.25" hidden="1" customHeight="1" x14ac:dyDescent="0.2">
      <c r="A198" s="877"/>
      <c r="B198" s="879" t="str">
        <f>VLOOKUP($D$9,'PROYECTOS REGISTRADOS'!$A$2:$D$82,4,0)</f>
        <v>Desarrollo de estrategias en ciencia, tecnología e innvación Tocancipá, Cundinamarca, Centro Oriente</v>
      </c>
      <c r="C198" s="882" t="str">
        <f>VLOOKUP($D$9,'PROYECTOS REGISTRADOS'!$A$2:$D$82,3,0)</f>
        <v>2016-25817-0014</v>
      </c>
      <c r="D198" s="885"/>
      <c r="E198" s="888" t="str">
        <f>IF(D198=0,"0-0",(VLOOKUP(D198,'CONSOLIDADO PLAN DESARROLLO'!$EL$9:$ET$304,2,0)))</f>
        <v>0-0</v>
      </c>
      <c r="F198" s="891" t="str">
        <f>IF(D198=0,"0-0",(VLOOKUP(D198,'CONSOLIDADO PLAN DESARROLLO'!$EL$9:$ET$304,3,0)))</f>
        <v>0-0</v>
      </c>
      <c r="G198" s="894" t="str">
        <f>IF(D198=0,"0-0",(VLOOKUP(D198,'CONSOLIDADO PLAN DESARROLLO'!$EL$9:$ET$304,4,0)))</f>
        <v>0-0</v>
      </c>
      <c r="H198" s="897" t="str">
        <f>IF(D198=0,"0-0",(VLOOKUP(D198,'CONSOLIDADO PLAN DESARROLLO'!$EL$9:$ET$304,5,0)))</f>
        <v>0-0</v>
      </c>
      <c r="I198" s="900" t="str">
        <f>IF(D198=0,"0-0",(VLOOKUP(D198,'CONSOLIDADO PLAN DESARROLLO'!$EL$9:$ET$304,$R$3,0)))</f>
        <v>0-0</v>
      </c>
      <c r="J198" s="901"/>
      <c r="K198" s="912"/>
      <c r="L198" s="915"/>
      <c r="M198" s="175"/>
      <c r="N198" s="176"/>
      <c r="O198" s="177"/>
      <c r="P198" s="46"/>
      <c r="Q198" s="47"/>
      <c r="R198" s="918"/>
      <c r="S198" s="48"/>
      <c r="T198" s="906"/>
      <c r="U198" s="49"/>
      <c r="V198" s="906"/>
      <c r="W198" s="49"/>
      <c r="X198" s="906"/>
      <c r="Y198" s="49"/>
      <c r="Z198" s="906"/>
      <c r="AA198" s="49"/>
      <c r="AB198" s="906"/>
      <c r="AC198" s="49"/>
      <c r="AD198" s="906"/>
      <c r="AE198" s="49"/>
      <c r="AF198" s="906"/>
      <c r="AG198" s="50"/>
      <c r="AH198" s="870"/>
      <c r="AI198" s="870"/>
      <c r="AJ198" s="909">
        <f>+R198+T198+V198+X198+Z198+AB198+AD198+AF198</f>
        <v>0</v>
      </c>
      <c r="AK198" s="104">
        <f t="shared" ref="AK198:AK203" si="724">AC198+AE198+AG198+S198+U198+W198+Y198+AA198</f>
        <v>0</v>
      </c>
      <c r="AL198" s="51"/>
      <c r="AM198" s="52"/>
      <c r="AN198" s="52"/>
      <c r="AO198" s="52"/>
      <c r="AP198" s="52"/>
      <c r="AQ198" s="52"/>
      <c r="AR198" s="53">
        <f t="shared" ref="AR198:AR203" si="725">SUM(AL198:AQ198)</f>
        <v>0</v>
      </c>
      <c r="AS198" s="54"/>
      <c r="AT198" s="52"/>
      <c r="AU198" s="53">
        <f t="shared" ref="AU198:AU202" si="726">SUM(AS198:AT198)</f>
        <v>0</v>
      </c>
      <c r="AV198" s="54"/>
      <c r="AW198" s="52"/>
      <c r="AX198" s="52"/>
      <c r="AY198" s="52"/>
      <c r="AZ198" s="55"/>
      <c r="BA198" s="56"/>
      <c r="BB198" s="56"/>
      <c r="BC198" s="57"/>
    </row>
    <row r="199" spans="1:55" ht="17.25" hidden="1" customHeight="1" x14ac:dyDescent="0.2">
      <c r="A199" s="877"/>
      <c r="B199" s="879"/>
      <c r="C199" s="882"/>
      <c r="D199" s="885"/>
      <c r="E199" s="889"/>
      <c r="F199" s="891"/>
      <c r="G199" s="894"/>
      <c r="H199" s="897"/>
      <c r="I199" s="902"/>
      <c r="J199" s="903"/>
      <c r="K199" s="912"/>
      <c r="L199" s="916"/>
      <c r="M199" s="175"/>
      <c r="N199" s="176"/>
      <c r="O199" s="177"/>
      <c r="P199" s="46"/>
      <c r="Q199" s="47"/>
      <c r="R199" s="919"/>
      <c r="S199" s="48"/>
      <c r="T199" s="907"/>
      <c r="U199" s="49"/>
      <c r="V199" s="907"/>
      <c r="W199" s="49"/>
      <c r="X199" s="907"/>
      <c r="Y199" s="49"/>
      <c r="Z199" s="907"/>
      <c r="AA199" s="49"/>
      <c r="AB199" s="907"/>
      <c r="AC199" s="49"/>
      <c r="AD199" s="907"/>
      <c r="AE199" s="49"/>
      <c r="AF199" s="907"/>
      <c r="AG199" s="50"/>
      <c r="AH199" s="871"/>
      <c r="AI199" s="871"/>
      <c r="AJ199" s="910"/>
      <c r="AK199" s="104">
        <f t="shared" si="724"/>
        <v>0</v>
      </c>
      <c r="AL199" s="51"/>
      <c r="AM199" s="52"/>
      <c r="AN199" s="52"/>
      <c r="AO199" s="52"/>
      <c r="AP199" s="52"/>
      <c r="AQ199" s="52"/>
      <c r="AR199" s="53">
        <f t="shared" si="725"/>
        <v>0</v>
      </c>
      <c r="AS199" s="54"/>
      <c r="AT199" s="52"/>
      <c r="AU199" s="53">
        <f t="shared" si="726"/>
        <v>0</v>
      </c>
      <c r="AV199" s="54"/>
      <c r="AW199" s="52"/>
      <c r="AX199" s="52"/>
      <c r="AY199" s="52"/>
      <c r="AZ199" s="55"/>
      <c r="BA199" s="56"/>
      <c r="BB199" s="56"/>
      <c r="BC199" s="57"/>
    </row>
    <row r="200" spans="1:55" ht="17.25" hidden="1" customHeight="1" x14ac:dyDescent="0.2">
      <c r="A200" s="877"/>
      <c r="B200" s="879"/>
      <c r="C200" s="882"/>
      <c r="D200" s="885"/>
      <c r="E200" s="889"/>
      <c r="F200" s="891"/>
      <c r="G200" s="894"/>
      <c r="H200" s="897"/>
      <c r="I200" s="902"/>
      <c r="J200" s="903"/>
      <c r="K200" s="912"/>
      <c r="L200" s="916"/>
      <c r="M200" s="175"/>
      <c r="N200" s="176"/>
      <c r="O200" s="177"/>
      <c r="P200" s="46"/>
      <c r="Q200" s="47"/>
      <c r="R200" s="919"/>
      <c r="S200" s="48"/>
      <c r="T200" s="907"/>
      <c r="U200" s="49"/>
      <c r="V200" s="907"/>
      <c r="W200" s="49"/>
      <c r="X200" s="907"/>
      <c r="Y200" s="49"/>
      <c r="Z200" s="907"/>
      <c r="AA200" s="49"/>
      <c r="AB200" s="907"/>
      <c r="AC200" s="49"/>
      <c r="AD200" s="907"/>
      <c r="AE200" s="49"/>
      <c r="AF200" s="907"/>
      <c r="AG200" s="50"/>
      <c r="AH200" s="871"/>
      <c r="AI200" s="871"/>
      <c r="AJ200" s="910"/>
      <c r="AK200" s="104">
        <f t="shared" si="724"/>
        <v>0</v>
      </c>
      <c r="AL200" s="51"/>
      <c r="AM200" s="52"/>
      <c r="AN200" s="52"/>
      <c r="AO200" s="52"/>
      <c r="AP200" s="52"/>
      <c r="AQ200" s="52"/>
      <c r="AR200" s="53">
        <f t="shared" si="725"/>
        <v>0</v>
      </c>
      <c r="AS200" s="54"/>
      <c r="AT200" s="52"/>
      <c r="AU200" s="53">
        <f t="shared" si="726"/>
        <v>0</v>
      </c>
      <c r="AV200" s="54"/>
      <c r="AW200" s="52"/>
      <c r="AX200" s="52"/>
      <c r="AY200" s="52"/>
      <c r="AZ200" s="55"/>
      <c r="BA200" s="56"/>
      <c r="BB200" s="56"/>
      <c r="BC200" s="57"/>
    </row>
    <row r="201" spans="1:55" ht="17.25" hidden="1" customHeight="1" x14ac:dyDescent="0.2">
      <c r="A201" s="877"/>
      <c r="B201" s="879"/>
      <c r="C201" s="882"/>
      <c r="D201" s="885"/>
      <c r="E201" s="889"/>
      <c r="F201" s="891"/>
      <c r="G201" s="894"/>
      <c r="H201" s="897"/>
      <c r="I201" s="902"/>
      <c r="J201" s="903"/>
      <c r="K201" s="912"/>
      <c r="L201" s="916"/>
      <c r="M201" s="175"/>
      <c r="N201" s="176"/>
      <c r="O201" s="177"/>
      <c r="P201" s="46"/>
      <c r="Q201" s="47"/>
      <c r="R201" s="919"/>
      <c r="S201" s="48"/>
      <c r="T201" s="907"/>
      <c r="U201" s="49"/>
      <c r="V201" s="907"/>
      <c r="W201" s="49"/>
      <c r="X201" s="907"/>
      <c r="Y201" s="49"/>
      <c r="Z201" s="907"/>
      <c r="AA201" s="49"/>
      <c r="AB201" s="907"/>
      <c r="AC201" s="49"/>
      <c r="AD201" s="907"/>
      <c r="AE201" s="49"/>
      <c r="AF201" s="907"/>
      <c r="AG201" s="50"/>
      <c r="AH201" s="871"/>
      <c r="AI201" s="871"/>
      <c r="AJ201" s="910"/>
      <c r="AK201" s="104">
        <f t="shared" si="724"/>
        <v>0</v>
      </c>
      <c r="AL201" s="51"/>
      <c r="AM201" s="52"/>
      <c r="AN201" s="52"/>
      <c r="AO201" s="52"/>
      <c r="AP201" s="52"/>
      <c r="AQ201" s="52"/>
      <c r="AR201" s="53">
        <f t="shared" si="725"/>
        <v>0</v>
      </c>
      <c r="AS201" s="54"/>
      <c r="AT201" s="52"/>
      <c r="AU201" s="53">
        <f t="shared" si="726"/>
        <v>0</v>
      </c>
      <c r="AV201" s="54"/>
      <c r="AW201" s="52"/>
      <c r="AX201" s="52"/>
      <c r="AY201" s="52"/>
      <c r="AZ201" s="55"/>
      <c r="BA201" s="56"/>
      <c r="BB201" s="56"/>
      <c r="BC201" s="57"/>
    </row>
    <row r="202" spans="1:55" ht="17.25" hidden="1" customHeight="1" x14ac:dyDescent="0.2">
      <c r="A202" s="877"/>
      <c r="B202" s="879"/>
      <c r="C202" s="882"/>
      <c r="D202" s="885"/>
      <c r="E202" s="889"/>
      <c r="F202" s="891"/>
      <c r="G202" s="894"/>
      <c r="H202" s="897"/>
      <c r="I202" s="902"/>
      <c r="J202" s="903"/>
      <c r="K202" s="912"/>
      <c r="L202" s="916"/>
      <c r="M202" s="175"/>
      <c r="N202" s="176"/>
      <c r="O202" s="177"/>
      <c r="P202" s="46"/>
      <c r="Q202" s="47"/>
      <c r="R202" s="919"/>
      <c r="S202" s="48"/>
      <c r="T202" s="907"/>
      <c r="U202" s="49"/>
      <c r="V202" s="907"/>
      <c r="W202" s="49"/>
      <c r="X202" s="907"/>
      <c r="Y202" s="49"/>
      <c r="Z202" s="907"/>
      <c r="AA202" s="49"/>
      <c r="AB202" s="907"/>
      <c r="AC202" s="49"/>
      <c r="AD202" s="907"/>
      <c r="AE202" s="49"/>
      <c r="AF202" s="907"/>
      <c r="AG202" s="50"/>
      <c r="AH202" s="871"/>
      <c r="AI202" s="871"/>
      <c r="AJ202" s="910"/>
      <c r="AK202" s="104">
        <f t="shared" si="724"/>
        <v>0</v>
      </c>
      <c r="AL202" s="51"/>
      <c r="AM202" s="52"/>
      <c r="AN202" s="52"/>
      <c r="AO202" s="52"/>
      <c r="AP202" s="52"/>
      <c r="AQ202" s="52"/>
      <c r="AR202" s="53">
        <f t="shared" si="725"/>
        <v>0</v>
      </c>
      <c r="AS202" s="54"/>
      <c r="AT202" s="52"/>
      <c r="AU202" s="53">
        <f t="shared" si="726"/>
        <v>0</v>
      </c>
      <c r="AV202" s="54"/>
      <c r="AW202" s="52"/>
      <c r="AX202" s="52"/>
      <c r="AY202" s="52"/>
      <c r="AZ202" s="55"/>
      <c r="BA202" s="56"/>
      <c r="BB202" s="56"/>
      <c r="BC202" s="57"/>
    </row>
    <row r="203" spans="1:55" ht="17.25" hidden="1" customHeight="1" x14ac:dyDescent="0.2">
      <c r="A203" s="877"/>
      <c r="B203" s="880"/>
      <c r="C203" s="883"/>
      <c r="D203" s="886"/>
      <c r="E203" s="889"/>
      <c r="F203" s="892"/>
      <c r="G203" s="895"/>
      <c r="H203" s="898"/>
      <c r="I203" s="902"/>
      <c r="J203" s="903"/>
      <c r="K203" s="913"/>
      <c r="L203" s="916"/>
      <c r="M203" s="178"/>
      <c r="N203" s="179"/>
      <c r="O203" s="180"/>
      <c r="P203" s="107"/>
      <c r="Q203" s="108"/>
      <c r="R203" s="919"/>
      <c r="S203" s="109"/>
      <c r="T203" s="907"/>
      <c r="U203" s="110"/>
      <c r="V203" s="907"/>
      <c r="W203" s="110"/>
      <c r="X203" s="907"/>
      <c r="Y203" s="110"/>
      <c r="Z203" s="907"/>
      <c r="AA203" s="110"/>
      <c r="AB203" s="907"/>
      <c r="AC203" s="110"/>
      <c r="AD203" s="907"/>
      <c r="AE203" s="110"/>
      <c r="AF203" s="907"/>
      <c r="AG203" s="111"/>
      <c r="AH203" s="871"/>
      <c r="AI203" s="871"/>
      <c r="AJ203" s="911"/>
      <c r="AK203" s="104">
        <f t="shared" si="724"/>
        <v>0</v>
      </c>
      <c r="AL203" s="112"/>
      <c r="AM203" s="113"/>
      <c r="AN203" s="113"/>
      <c r="AO203" s="113"/>
      <c r="AP203" s="113"/>
      <c r="AQ203" s="113"/>
      <c r="AR203" s="53">
        <f t="shared" si="725"/>
        <v>0</v>
      </c>
      <c r="AS203" s="114"/>
      <c r="AT203" s="113"/>
      <c r="AU203" s="53">
        <f>SUM(AS203:AT203)</f>
        <v>0</v>
      </c>
      <c r="AV203" s="114"/>
      <c r="AW203" s="113"/>
      <c r="AX203" s="113"/>
      <c r="AY203" s="113"/>
      <c r="AZ203" s="115"/>
      <c r="BA203" s="116"/>
      <c r="BB203" s="116"/>
      <c r="BC203" s="117"/>
    </row>
    <row r="204" spans="1:55" ht="9.9499999999999993" hidden="1" customHeight="1" thickBot="1" x14ac:dyDescent="0.25">
      <c r="A204" s="878"/>
      <c r="B204" s="881"/>
      <c r="C204" s="884"/>
      <c r="D204" s="887"/>
      <c r="E204" s="890"/>
      <c r="F204" s="893"/>
      <c r="G204" s="896"/>
      <c r="H204" s="899"/>
      <c r="I204" s="904"/>
      <c r="J204" s="905"/>
      <c r="K204" s="914"/>
      <c r="L204" s="917"/>
      <c r="M204" s="181"/>
      <c r="N204" s="182"/>
      <c r="O204" s="183"/>
      <c r="P204" s="118"/>
      <c r="Q204" s="118"/>
      <c r="R204" s="920"/>
      <c r="S204" s="184"/>
      <c r="T204" s="908"/>
      <c r="U204" s="185"/>
      <c r="V204" s="908"/>
      <c r="W204" s="185"/>
      <c r="X204" s="908"/>
      <c r="Y204" s="185"/>
      <c r="Z204" s="908"/>
      <c r="AA204" s="185"/>
      <c r="AB204" s="908"/>
      <c r="AC204" s="185"/>
      <c r="AD204" s="908"/>
      <c r="AE204" s="185"/>
      <c r="AF204" s="908"/>
      <c r="AG204" s="186"/>
      <c r="AH204" s="872"/>
      <c r="AI204" s="872"/>
      <c r="AJ204" s="119"/>
      <c r="AK204" s="120"/>
      <c r="AL204" s="187"/>
      <c r="AM204" s="188"/>
      <c r="AN204" s="188"/>
      <c r="AO204" s="188"/>
      <c r="AP204" s="188"/>
      <c r="AQ204" s="188"/>
      <c r="AR204" s="121"/>
      <c r="AS204" s="189"/>
      <c r="AT204" s="188"/>
      <c r="AU204" s="121"/>
      <c r="AV204" s="189"/>
      <c r="AW204" s="188"/>
      <c r="AX204" s="188"/>
      <c r="AY204" s="188"/>
      <c r="AZ204" s="190"/>
      <c r="BA204" s="191"/>
      <c r="BB204" s="191"/>
      <c r="BC204" s="192"/>
    </row>
    <row r="205" spans="1:55" ht="6" customHeight="1" x14ac:dyDescent="0.2">
      <c r="A205" s="157"/>
      <c r="B205" s="193"/>
      <c r="C205" s="193"/>
      <c r="D205" s="193"/>
      <c r="E205" s="193"/>
      <c r="F205" s="193"/>
      <c r="G205" s="193"/>
      <c r="H205" s="193"/>
      <c r="I205" s="921"/>
      <c r="J205" s="921"/>
      <c r="K205" s="193"/>
      <c r="L205" s="193"/>
      <c r="M205" s="193"/>
      <c r="N205" s="193"/>
      <c r="O205" s="193"/>
      <c r="P205" s="193"/>
      <c r="Q205" s="193"/>
      <c r="R205" s="193"/>
      <c r="S205" s="193"/>
      <c r="T205" s="193"/>
      <c r="U205" s="193"/>
      <c r="V205" s="193"/>
      <c r="W205" s="193"/>
      <c r="X205" s="193"/>
      <c r="Y205" s="193"/>
      <c r="Z205" s="193"/>
      <c r="AA205" s="193"/>
      <c r="AB205" s="193"/>
      <c r="AC205" s="193"/>
      <c r="AD205" s="193"/>
      <c r="AE205" s="193"/>
      <c r="AF205" s="193"/>
      <c r="AG205" s="193"/>
      <c r="AH205" s="193"/>
      <c r="AI205" s="193"/>
      <c r="AJ205" s="193"/>
      <c r="AK205" s="194"/>
      <c r="AL205" s="194"/>
      <c r="AM205" s="194"/>
      <c r="AN205" s="194"/>
      <c r="AO205" s="194"/>
      <c r="AP205" s="194"/>
      <c r="AQ205" s="195"/>
      <c r="AR205" s="194"/>
      <c r="AS205" s="194"/>
      <c r="AT205" s="194"/>
      <c r="AU205" s="194"/>
      <c r="AV205" s="194"/>
      <c r="AW205" s="194"/>
      <c r="AX205" s="194"/>
      <c r="AY205" s="194"/>
      <c r="AZ205" s="194"/>
      <c r="BA205" s="194"/>
      <c r="BB205" s="194"/>
      <c r="BC205" s="157"/>
    </row>
    <row r="207" spans="1:55" x14ac:dyDescent="0.2">
      <c r="B207" s="928"/>
      <c r="C207" s="930" t="s">
        <v>1669</v>
      </c>
      <c r="D207" s="931"/>
      <c r="E207" s="931"/>
      <c r="F207" s="931"/>
      <c r="G207" s="931"/>
      <c r="H207" s="931"/>
      <c r="I207" s="931"/>
      <c r="J207" s="931"/>
    </row>
    <row r="208" spans="1:55" x14ac:dyDescent="0.2">
      <c r="B208" s="929"/>
      <c r="C208" s="930"/>
      <c r="D208" s="931"/>
      <c r="E208" s="931"/>
      <c r="F208" s="931"/>
      <c r="G208" s="931"/>
      <c r="H208" s="931"/>
      <c r="I208" s="931"/>
      <c r="J208" s="931"/>
    </row>
    <row r="314" spans="14:15" x14ac:dyDescent="0.2">
      <c r="N314" s="122" t="s">
        <v>1907</v>
      </c>
      <c r="O314" s="122" t="s">
        <v>1908</v>
      </c>
    </row>
    <row r="315" spans="14:15" x14ac:dyDescent="0.2">
      <c r="N315" s="122">
        <v>2016</v>
      </c>
      <c r="O315" s="122">
        <v>6</v>
      </c>
    </row>
    <row r="316" spans="14:15" x14ac:dyDescent="0.2">
      <c r="N316" s="122">
        <v>2017</v>
      </c>
      <c r="O316" s="122">
        <v>7</v>
      </c>
    </row>
    <row r="317" spans="14:15" x14ac:dyDescent="0.2">
      <c r="N317" s="122">
        <v>2018</v>
      </c>
      <c r="O317" s="122">
        <v>8</v>
      </c>
    </row>
    <row r="318" spans="14:15" x14ac:dyDescent="0.2">
      <c r="N318" s="122">
        <v>2019</v>
      </c>
      <c r="O318" s="122">
        <v>9</v>
      </c>
    </row>
    <row r="319" spans="14:15" x14ac:dyDescent="0.2">
      <c r="N319" s="122">
        <v>2020</v>
      </c>
      <c r="O319" s="122">
        <v>10</v>
      </c>
    </row>
  </sheetData>
  <mergeCells count="494">
    <mergeCell ref="AH22:AH28"/>
    <mergeCell ref="AH31:AH37"/>
    <mergeCell ref="AH40:AH46"/>
    <mergeCell ref="AH49:AH60"/>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7:B208"/>
    <mergeCell ref="C207:J208"/>
    <mergeCell ref="G6:J6"/>
    <mergeCell ref="K6:Q6"/>
    <mergeCell ref="E13:E19"/>
    <mergeCell ref="B7:C8"/>
    <mergeCell ref="E7:E8"/>
    <mergeCell ref="B9:C9"/>
    <mergeCell ref="B63:B69"/>
    <mergeCell ref="C63:C69"/>
    <mergeCell ref="D63:D69"/>
    <mergeCell ref="E63:E69"/>
    <mergeCell ref="F63:F69"/>
    <mergeCell ref="G40:G46"/>
    <mergeCell ref="H40:H46"/>
    <mergeCell ref="I40:J46"/>
    <mergeCell ref="K40:K46"/>
    <mergeCell ref="L40:L46"/>
    <mergeCell ref="I47:J47"/>
    <mergeCell ref="G49:G60"/>
    <mergeCell ref="H49:H60"/>
    <mergeCell ref="I49:J60"/>
    <mergeCell ref="K49:K60"/>
    <mergeCell ref="L49:L60"/>
    <mergeCell ref="T40:T46"/>
    <mergeCell ref="V40:V46"/>
    <mergeCell ref="X40:X46"/>
    <mergeCell ref="Z40:Z46"/>
    <mergeCell ref="AB40:AB46"/>
    <mergeCell ref="AD40:AD46"/>
    <mergeCell ref="AF40:AF46"/>
    <mergeCell ref="AJ40:AJ45"/>
    <mergeCell ref="R49:R60"/>
    <mergeCell ref="T49:T60"/>
    <mergeCell ref="V49:V60"/>
    <mergeCell ref="X49:X60"/>
    <mergeCell ref="Z49:Z60"/>
    <mergeCell ref="AB49:AB60"/>
    <mergeCell ref="AD49:AD60"/>
    <mergeCell ref="AF49:AF60"/>
    <mergeCell ref="AJ49:AJ59"/>
    <mergeCell ref="AF72:AF78"/>
    <mergeCell ref="AJ72:AJ77"/>
    <mergeCell ref="I79:J79"/>
    <mergeCell ref="A71:A78"/>
    <mergeCell ref="Z63:Z69"/>
    <mergeCell ref="AB63:AB69"/>
    <mergeCell ref="AD63:AD69"/>
    <mergeCell ref="AF63:AF69"/>
    <mergeCell ref="AJ63:AJ68"/>
    <mergeCell ref="I70:J70"/>
    <mergeCell ref="G63:G69"/>
    <mergeCell ref="H63:H69"/>
    <mergeCell ref="I63:J69"/>
    <mergeCell ref="K63:K69"/>
    <mergeCell ref="L63:L69"/>
    <mergeCell ref="R63:R69"/>
    <mergeCell ref="T63:T69"/>
    <mergeCell ref="V63:V69"/>
    <mergeCell ref="X63:X69"/>
    <mergeCell ref="A62:A69"/>
    <mergeCell ref="B72:B78"/>
    <mergeCell ref="C72:C78"/>
    <mergeCell ref="D72:D78"/>
    <mergeCell ref="E72:E78"/>
    <mergeCell ref="AF117:AF123"/>
    <mergeCell ref="AJ117:AJ122"/>
    <mergeCell ref="K117:K123"/>
    <mergeCell ref="L117:L123"/>
    <mergeCell ref="R117:R123"/>
    <mergeCell ref="T117:T123"/>
    <mergeCell ref="V117:V123"/>
    <mergeCell ref="X117:X123"/>
    <mergeCell ref="Z117:Z123"/>
    <mergeCell ref="AB117:AB123"/>
    <mergeCell ref="AD117:AD123"/>
    <mergeCell ref="AF108:AF114"/>
    <mergeCell ref="AJ108:AJ113"/>
    <mergeCell ref="I115:J115"/>
    <mergeCell ref="K108:K114"/>
    <mergeCell ref="L108:L114"/>
    <mergeCell ref="R108:R114"/>
    <mergeCell ref="T108:T114"/>
    <mergeCell ref="V108:V114"/>
    <mergeCell ref="X108:X114"/>
    <mergeCell ref="Z108:Z114"/>
    <mergeCell ref="AB108:AB114"/>
    <mergeCell ref="AD108:AD114"/>
    <mergeCell ref="V153:V159"/>
    <mergeCell ref="X153:X159"/>
    <mergeCell ref="Z153:Z159"/>
    <mergeCell ref="AB153:AB159"/>
    <mergeCell ref="AD153:AD159"/>
    <mergeCell ref="AF126:AF132"/>
    <mergeCell ref="AJ126:AJ131"/>
    <mergeCell ref="I133:J133"/>
    <mergeCell ref="K126:K132"/>
    <mergeCell ref="L126:L132"/>
    <mergeCell ref="R126:R132"/>
    <mergeCell ref="T126:T132"/>
    <mergeCell ref="V126:V132"/>
    <mergeCell ref="X126:X132"/>
    <mergeCell ref="Z126:Z132"/>
    <mergeCell ref="AB126:AB132"/>
    <mergeCell ref="AD126:AD132"/>
    <mergeCell ref="T162:T168"/>
    <mergeCell ref="V162:V168"/>
    <mergeCell ref="X162:X168"/>
    <mergeCell ref="Z162:Z168"/>
    <mergeCell ref="AB162:AB168"/>
    <mergeCell ref="AD162:AD168"/>
    <mergeCell ref="I160:J160"/>
    <mergeCell ref="AJ144:AJ149"/>
    <mergeCell ref="I151:J151"/>
    <mergeCell ref="K144:K150"/>
    <mergeCell ref="L144:L150"/>
    <mergeCell ref="R144:R150"/>
    <mergeCell ref="T144:T150"/>
    <mergeCell ref="V144:V150"/>
    <mergeCell ref="X144:X150"/>
    <mergeCell ref="Z144:Z150"/>
    <mergeCell ref="AB144:AB150"/>
    <mergeCell ref="AD144:AD150"/>
    <mergeCell ref="AF153:AF159"/>
    <mergeCell ref="AJ153:AJ158"/>
    <mergeCell ref="K153:K159"/>
    <mergeCell ref="L153:L159"/>
    <mergeCell ref="R153:R159"/>
    <mergeCell ref="T153:T159"/>
    <mergeCell ref="AF22:AF28"/>
    <mergeCell ref="AJ22:AJ27"/>
    <mergeCell ref="I29:J29"/>
    <mergeCell ref="K198:K204"/>
    <mergeCell ref="L198:L204"/>
    <mergeCell ref="R198:R204"/>
    <mergeCell ref="T198:T204"/>
    <mergeCell ref="V198:V204"/>
    <mergeCell ref="X198:X204"/>
    <mergeCell ref="Z198:Z204"/>
    <mergeCell ref="AB198:AB204"/>
    <mergeCell ref="AD198:AD204"/>
    <mergeCell ref="I196:J196"/>
    <mergeCell ref="AF180:AF186"/>
    <mergeCell ref="AJ180:AJ185"/>
    <mergeCell ref="I187:J187"/>
    <mergeCell ref="K180:K186"/>
    <mergeCell ref="L180:L186"/>
    <mergeCell ref="R180:R186"/>
    <mergeCell ref="T180:T186"/>
    <mergeCell ref="V180:V186"/>
    <mergeCell ref="X180:X186"/>
    <mergeCell ref="Z180:Z186"/>
    <mergeCell ref="AB180:AB186"/>
    <mergeCell ref="R22:R28"/>
    <mergeCell ref="T22:T28"/>
    <mergeCell ref="V22:V28"/>
    <mergeCell ref="X22:X28"/>
    <mergeCell ref="Z22:Z28"/>
    <mergeCell ref="AB22:AB28"/>
    <mergeCell ref="AD22:AD28"/>
    <mergeCell ref="I205:J205"/>
    <mergeCell ref="A21:A28"/>
    <mergeCell ref="B22:B28"/>
    <mergeCell ref="C22:C28"/>
    <mergeCell ref="D22:D28"/>
    <mergeCell ref="E22:E28"/>
    <mergeCell ref="F22:F28"/>
    <mergeCell ref="G22:G28"/>
    <mergeCell ref="H22:H28"/>
    <mergeCell ref="I22:J28"/>
    <mergeCell ref="I178:J178"/>
    <mergeCell ref="I169:J169"/>
    <mergeCell ref="I142:J142"/>
    <mergeCell ref="I124:J124"/>
    <mergeCell ref="I106:J106"/>
    <mergeCell ref="I97:J97"/>
    <mergeCell ref="I38:J38"/>
    <mergeCell ref="I61:J61"/>
    <mergeCell ref="A39:A46"/>
    <mergeCell ref="B40:B46"/>
    <mergeCell ref="C40:C46"/>
    <mergeCell ref="D40:D46"/>
    <mergeCell ref="E40:E46"/>
    <mergeCell ref="F40:F46"/>
    <mergeCell ref="H72:H78"/>
    <mergeCell ref="I72:J78"/>
    <mergeCell ref="A48:A60"/>
    <mergeCell ref="B49:B60"/>
    <mergeCell ref="C49:C60"/>
    <mergeCell ref="D49:D60"/>
    <mergeCell ref="E49:E60"/>
    <mergeCell ref="F49:F60"/>
    <mergeCell ref="R72:R78"/>
    <mergeCell ref="T72:T78"/>
    <mergeCell ref="V72:V78"/>
    <mergeCell ref="AF198:AF204"/>
    <mergeCell ref="AJ198:AJ203"/>
    <mergeCell ref="AD180:AD186"/>
    <mergeCell ref="AF189:AF195"/>
    <mergeCell ref="AJ189:AJ194"/>
    <mergeCell ref="K189:K195"/>
    <mergeCell ref="L189:L195"/>
    <mergeCell ref="R189:R195"/>
    <mergeCell ref="T189:T195"/>
    <mergeCell ref="V189:V195"/>
    <mergeCell ref="X189:X195"/>
    <mergeCell ref="Z189:Z195"/>
    <mergeCell ref="AB189:AB195"/>
    <mergeCell ref="AD189:AD195"/>
    <mergeCell ref="AF162:AF168"/>
    <mergeCell ref="AJ162:AJ167"/>
    <mergeCell ref="K162:K168"/>
    <mergeCell ref="X72:X78"/>
    <mergeCell ref="Z72:Z78"/>
    <mergeCell ref="L162:L168"/>
    <mergeCell ref="R162:R168"/>
    <mergeCell ref="AB72:AB78"/>
    <mergeCell ref="AD72:AD78"/>
    <mergeCell ref="A80:A87"/>
    <mergeCell ref="B81:B87"/>
    <mergeCell ref="C81:C87"/>
    <mergeCell ref="D81:D87"/>
    <mergeCell ref="E81:E87"/>
    <mergeCell ref="F81:F87"/>
    <mergeCell ref="G81:G87"/>
    <mergeCell ref="H81:H87"/>
    <mergeCell ref="I81:J87"/>
    <mergeCell ref="K81:K87"/>
    <mergeCell ref="L81:L87"/>
    <mergeCell ref="R81:R87"/>
    <mergeCell ref="T81:T87"/>
    <mergeCell ref="V81:V87"/>
    <mergeCell ref="X81:X87"/>
    <mergeCell ref="Z81:Z87"/>
    <mergeCell ref="AB81:AB87"/>
    <mergeCell ref="AD81:AD87"/>
    <mergeCell ref="F72:F78"/>
    <mergeCell ref="G72:G78"/>
    <mergeCell ref="K72:K78"/>
    <mergeCell ref="L72:L78"/>
    <mergeCell ref="AJ81:AJ86"/>
    <mergeCell ref="A89:A96"/>
    <mergeCell ref="B90:B96"/>
    <mergeCell ref="C90:C96"/>
    <mergeCell ref="D90:D96"/>
    <mergeCell ref="E90:E96"/>
    <mergeCell ref="F90:F96"/>
    <mergeCell ref="G90:G96"/>
    <mergeCell ref="H90:H96"/>
    <mergeCell ref="I90:J96"/>
    <mergeCell ref="I88:J88"/>
    <mergeCell ref="AF90:AF96"/>
    <mergeCell ref="AJ90:AJ95"/>
    <mergeCell ref="K90:K96"/>
    <mergeCell ref="L90:L96"/>
    <mergeCell ref="R90:R96"/>
    <mergeCell ref="T90:T96"/>
    <mergeCell ref="V90:V96"/>
    <mergeCell ref="X90:X96"/>
    <mergeCell ref="Z90:Z96"/>
    <mergeCell ref="AB90:AB96"/>
    <mergeCell ref="AD90:AD96"/>
    <mergeCell ref="B99:B105"/>
    <mergeCell ref="C99:C105"/>
    <mergeCell ref="D99:D105"/>
    <mergeCell ref="E99:E105"/>
    <mergeCell ref="F99:F105"/>
    <mergeCell ref="G99:G105"/>
    <mergeCell ref="H99:H105"/>
    <mergeCell ref="I99:J105"/>
    <mergeCell ref="AF81:AF87"/>
    <mergeCell ref="AD99:AD105"/>
    <mergeCell ref="F117:F123"/>
    <mergeCell ref="G117:G123"/>
    <mergeCell ref="H117:H123"/>
    <mergeCell ref="I117:J123"/>
    <mergeCell ref="AF99:AF105"/>
    <mergeCell ref="AJ99:AJ104"/>
    <mergeCell ref="A107:A114"/>
    <mergeCell ref="B108:B114"/>
    <mergeCell ref="C108:C114"/>
    <mergeCell ref="D108:D114"/>
    <mergeCell ref="E108:E114"/>
    <mergeCell ref="F108:F114"/>
    <mergeCell ref="G108:G114"/>
    <mergeCell ref="H108:H114"/>
    <mergeCell ref="I108:J114"/>
    <mergeCell ref="K99:K105"/>
    <mergeCell ref="L99:L105"/>
    <mergeCell ref="R99:R105"/>
    <mergeCell ref="T99:T105"/>
    <mergeCell ref="V99:V105"/>
    <mergeCell ref="X99:X105"/>
    <mergeCell ref="Z99:Z105"/>
    <mergeCell ref="AB99:AB105"/>
    <mergeCell ref="A98:A105"/>
    <mergeCell ref="A116:A123"/>
    <mergeCell ref="B117:B123"/>
    <mergeCell ref="C117:C123"/>
    <mergeCell ref="D117:D123"/>
    <mergeCell ref="AD135:AD141"/>
    <mergeCell ref="A134:A141"/>
    <mergeCell ref="B135:B141"/>
    <mergeCell ref="C135:C141"/>
    <mergeCell ref="D135:D141"/>
    <mergeCell ref="E135:E141"/>
    <mergeCell ref="F135:F141"/>
    <mergeCell ref="G135:G141"/>
    <mergeCell ref="H135:H141"/>
    <mergeCell ref="I135:J141"/>
    <mergeCell ref="A125:A132"/>
    <mergeCell ref="B126:B132"/>
    <mergeCell ref="C126:C132"/>
    <mergeCell ref="D126:D132"/>
    <mergeCell ref="E126:E132"/>
    <mergeCell ref="F126:F132"/>
    <mergeCell ref="G126:G132"/>
    <mergeCell ref="H126:H132"/>
    <mergeCell ref="I126:J132"/>
    <mergeCell ref="E117:E123"/>
    <mergeCell ref="F153:F159"/>
    <mergeCell ref="G153:G159"/>
    <mergeCell ref="H153:H159"/>
    <mergeCell ref="I153:J159"/>
    <mergeCell ref="AF135:AF141"/>
    <mergeCell ref="AJ135:AJ140"/>
    <mergeCell ref="A143:A150"/>
    <mergeCell ref="B144:B150"/>
    <mergeCell ref="C144:C150"/>
    <mergeCell ref="D144:D150"/>
    <mergeCell ref="E144:E150"/>
    <mergeCell ref="F144:F150"/>
    <mergeCell ref="G144:G150"/>
    <mergeCell ref="H144:H150"/>
    <mergeCell ref="I144:J150"/>
    <mergeCell ref="K135:K141"/>
    <mergeCell ref="L135:L141"/>
    <mergeCell ref="R135:R141"/>
    <mergeCell ref="T135:T141"/>
    <mergeCell ref="V135:V141"/>
    <mergeCell ref="X135:X141"/>
    <mergeCell ref="Z135:Z141"/>
    <mergeCell ref="AB135:AB141"/>
    <mergeCell ref="AF144:AF150"/>
    <mergeCell ref="A152:A159"/>
    <mergeCell ref="B153:B159"/>
    <mergeCell ref="C153:C159"/>
    <mergeCell ref="D153:D159"/>
    <mergeCell ref="AD171:AD177"/>
    <mergeCell ref="A170:A177"/>
    <mergeCell ref="B171:B177"/>
    <mergeCell ref="C171:C177"/>
    <mergeCell ref="D171:D177"/>
    <mergeCell ref="E171:E177"/>
    <mergeCell ref="F171:F177"/>
    <mergeCell ref="G171:G177"/>
    <mergeCell ref="H171:H177"/>
    <mergeCell ref="I171:J177"/>
    <mergeCell ref="A161:A168"/>
    <mergeCell ref="B162:B168"/>
    <mergeCell ref="C162:C168"/>
    <mergeCell ref="D162:D168"/>
    <mergeCell ref="E162:E168"/>
    <mergeCell ref="F162:F168"/>
    <mergeCell ref="G162:G168"/>
    <mergeCell ref="H162:H168"/>
    <mergeCell ref="I162:J168"/>
    <mergeCell ref="E153:E159"/>
    <mergeCell ref="AF171:AF177"/>
    <mergeCell ref="AJ171:AJ176"/>
    <mergeCell ref="A179:A186"/>
    <mergeCell ref="B180:B186"/>
    <mergeCell ref="C180:C186"/>
    <mergeCell ref="D180:D186"/>
    <mergeCell ref="E180:E186"/>
    <mergeCell ref="F180:F186"/>
    <mergeCell ref="G180:G186"/>
    <mergeCell ref="H180:H186"/>
    <mergeCell ref="I180:J186"/>
    <mergeCell ref="K171:K177"/>
    <mergeCell ref="L171:L177"/>
    <mergeCell ref="R171:R177"/>
    <mergeCell ref="T171:T177"/>
    <mergeCell ref="V171:V177"/>
    <mergeCell ref="X171:X177"/>
    <mergeCell ref="Z171:Z177"/>
    <mergeCell ref="AB171:AB177"/>
    <mergeCell ref="F198:F204"/>
    <mergeCell ref="G198:G204"/>
    <mergeCell ref="H198:H204"/>
    <mergeCell ref="I198:J204"/>
    <mergeCell ref="E189:E195"/>
    <mergeCell ref="F189:F195"/>
    <mergeCell ref="G189:G195"/>
    <mergeCell ref="H189:H195"/>
    <mergeCell ref="I189:J195"/>
    <mergeCell ref="A188:A195"/>
    <mergeCell ref="B189:B195"/>
    <mergeCell ref="C189:C195"/>
    <mergeCell ref="D189:D195"/>
    <mergeCell ref="A197:A204"/>
    <mergeCell ref="B198:B204"/>
    <mergeCell ref="C198:C204"/>
    <mergeCell ref="D198:D204"/>
    <mergeCell ref="E198:E204"/>
  </mergeCells>
  <dataValidations count="4">
    <dataValidation type="list" allowBlank="1" showInputMessage="1" showErrorMessage="1" sqref="WVM983163 WLQ983163 WBU983163 VRY983163 VIC983163 UYG983163 UOK983163 UEO983163 TUS983163 TKW983163 TBA983163 SRE983163 SHI983163 RXM983163 RNQ983163 RDU983163 QTY983163 QKC983163 QAG983163 PQK983163 PGO983163 OWS983163 OMW983163 ODA983163 NTE983163 NJI983163 MZM983163 MPQ983163 MFU983163 LVY983163 LMC983163 LCG983163 KSK983163 KIO983163 JYS983163 JOW983163 JFA983163 IVE983163 ILI983163 IBM983163 HRQ983163 HHU983163 GXY983163 GOC983163 GEG983163 FUK983163 FKO983163 FAS983163 EQW983163 EHA983163 DXE983163 DNI983163 DDM983163 CTQ983163 CJU983163 BZY983163 BQC983163 BGG983163 AWK983163 AMO983163 ACS983163 SW983163 JA983163 B983163 WVM917627 WLQ917627 WBU917627 VRY917627 VIC917627 UYG917627 UOK917627 UEO917627 TUS917627 TKW917627 TBA917627 SRE917627 SHI917627 RXM917627 RNQ917627 RDU917627 QTY917627 QKC917627 QAG917627 PQK917627 PGO917627 OWS917627 OMW917627 ODA917627 NTE917627 NJI917627 MZM917627 MPQ917627 MFU917627 LVY917627 LMC917627 LCG917627 KSK917627 KIO917627 JYS917627 JOW917627 JFA917627 IVE917627 ILI917627 IBM917627 HRQ917627 HHU917627 GXY917627 GOC917627 GEG917627 FUK917627 FKO917627 FAS917627 EQW917627 EHA917627 DXE917627 DNI917627 DDM917627 CTQ917627 CJU917627 BZY917627 BQC917627 BGG917627 AWK917627 AMO917627 ACS917627 SW917627 JA917627 B917627 WVM852091 WLQ852091 WBU852091 VRY852091 VIC852091 UYG852091 UOK852091 UEO852091 TUS852091 TKW852091 TBA852091 SRE852091 SHI852091 RXM852091 RNQ852091 RDU852091 QTY852091 QKC852091 QAG852091 PQK852091 PGO852091 OWS852091 OMW852091 ODA852091 NTE852091 NJI852091 MZM852091 MPQ852091 MFU852091 LVY852091 LMC852091 LCG852091 KSK852091 KIO852091 JYS852091 JOW852091 JFA852091 IVE852091 ILI852091 IBM852091 HRQ852091 HHU852091 GXY852091 GOC852091 GEG852091 FUK852091 FKO852091 FAS852091 EQW852091 EHA852091 DXE852091 DNI852091 DDM852091 CTQ852091 CJU852091 BZY852091 BQC852091 BGG852091 AWK852091 AMO852091 ACS852091 SW852091 JA852091 B852091 WVM786555 WLQ786555 WBU786555 VRY786555 VIC786555 UYG786555 UOK786555 UEO786555 TUS786555 TKW786555 TBA786555 SRE786555 SHI786555 RXM786555 RNQ786555 RDU786555 QTY786555 QKC786555 QAG786555 PQK786555 PGO786555 OWS786555 OMW786555 ODA786555 NTE786555 NJI786555 MZM786555 MPQ786555 MFU786555 LVY786555 LMC786555 LCG786555 KSK786555 KIO786555 JYS786555 JOW786555 JFA786555 IVE786555 ILI786555 IBM786555 HRQ786555 HHU786555 GXY786555 GOC786555 GEG786555 FUK786555 FKO786555 FAS786555 EQW786555 EHA786555 DXE786555 DNI786555 DDM786555 CTQ786555 CJU786555 BZY786555 BQC786555 BGG786555 AWK786555 AMO786555 ACS786555 SW786555 JA786555 B786555 WVM721019 WLQ721019 WBU721019 VRY721019 VIC721019 UYG721019 UOK721019 UEO721019 TUS721019 TKW721019 TBA721019 SRE721019 SHI721019 RXM721019 RNQ721019 RDU721019 QTY721019 QKC721019 QAG721019 PQK721019 PGO721019 OWS721019 OMW721019 ODA721019 NTE721019 NJI721019 MZM721019 MPQ721019 MFU721019 LVY721019 LMC721019 LCG721019 KSK721019 KIO721019 JYS721019 JOW721019 JFA721019 IVE721019 ILI721019 IBM721019 HRQ721019 HHU721019 GXY721019 GOC721019 GEG721019 FUK721019 FKO721019 FAS721019 EQW721019 EHA721019 DXE721019 DNI721019 DDM721019 CTQ721019 CJU721019 BZY721019 BQC721019 BGG721019 AWK721019 AMO721019 ACS721019 SW721019 JA721019 B721019 WVM655483 WLQ655483 WBU655483 VRY655483 VIC655483 UYG655483 UOK655483 UEO655483 TUS655483 TKW655483 TBA655483 SRE655483 SHI655483 RXM655483 RNQ655483 RDU655483 QTY655483 QKC655483 QAG655483 PQK655483 PGO655483 OWS655483 OMW655483 ODA655483 NTE655483 NJI655483 MZM655483 MPQ655483 MFU655483 LVY655483 LMC655483 LCG655483 KSK655483 KIO655483 JYS655483 JOW655483 JFA655483 IVE655483 ILI655483 IBM655483 HRQ655483 HHU655483 GXY655483 GOC655483 GEG655483 FUK655483 FKO655483 FAS655483 EQW655483 EHA655483 DXE655483 DNI655483 DDM655483 CTQ655483 CJU655483 BZY655483 BQC655483 BGG655483 AWK655483 AMO655483 ACS655483 SW655483 JA655483 B655483 WVM589947 WLQ589947 WBU589947 VRY589947 VIC589947 UYG589947 UOK589947 UEO589947 TUS589947 TKW589947 TBA589947 SRE589947 SHI589947 RXM589947 RNQ589947 RDU589947 QTY589947 QKC589947 QAG589947 PQK589947 PGO589947 OWS589947 OMW589947 ODA589947 NTE589947 NJI589947 MZM589947 MPQ589947 MFU589947 LVY589947 LMC589947 LCG589947 KSK589947 KIO589947 JYS589947 JOW589947 JFA589947 IVE589947 ILI589947 IBM589947 HRQ589947 HHU589947 GXY589947 GOC589947 GEG589947 FUK589947 FKO589947 FAS589947 EQW589947 EHA589947 DXE589947 DNI589947 DDM589947 CTQ589947 CJU589947 BZY589947 BQC589947 BGG589947 AWK589947 AMO589947 ACS589947 SW589947 JA589947 B589947 WVM524411 WLQ524411 WBU524411 VRY524411 VIC524411 UYG524411 UOK524411 UEO524411 TUS524411 TKW524411 TBA524411 SRE524411 SHI524411 RXM524411 RNQ524411 RDU524411 QTY524411 QKC524411 QAG524411 PQK524411 PGO524411 OWS524411 OMW524411 ODA524411 NTE524411 NJI524411 MZM524411 MPQ524411 MFU524411 LVY524411 LMC524411 LCG524411 KSK524411 KIO524411 JYS524411 JOW524411 JFA524411 IVE524411 ILI524411 IBM524411 HRQ524411 HHU524411 GXY524411 GOC524411 GEG524411 FUK524411 FKO524411 FAS524411 EQW524411 EHA524411 DXE524411 DNI524411 DDM524411 CTQ524411 CJU524411 BZY524411 BQC524411 BGG524411 AWK524411 AMO524411 ACS524411 SW524411 JA524411 B524411 WVM458875 WLQ458875 WBU458875 VRY458875 VIC458875 UYG458875 UOK458875 UEO458875 TUS458875 TKW458875 TBA458875 SRE458875 SHI458875 RXM458875 RNQ458875 RDU458875 QTY458875 QKC458875 QAG458875 PQK458875 PGO458875 OWS458875 OMW458875 ODA458875 NTE458875 NJI458875 MZM458875 MPQ458875 MFU458875 LVY458875 LMC458875 LCG458875 KSK458875 KIO458875 JYS458875 JOW458875 JFA458875 IVE458875 ILI458875 IBM458875 HRQ458875 HHU458875 GXY458875 GOC458875 GEG458875 FUK458875 FKO458875 FAS458875 EQW458875 EHA458875 DXE458875 DNI458875 DDM458875 CTQ458875 CJU458875 BZY458875 BQC458875 BGG458875 AWK458875 AMO458875 ACS458875 SW458875 JA458875 B458875 WVM393339 WLQ393339 WBU393339 VRY393339 VIC393339 UYG393339 UOK393339 UEO393339 TUS393339 TKW393339 TBA393339 SRE393339 SHI393339 RXM393339 RNQ393339 RDU393339 QTY393339 QKC393339 QAG393339 PQK393339 PGO393339 OWS393339 OMW393339 ODA393339 NTE393339 NJI393339 MZM393339 MPQ393339 MFU393339 LVY393339 LMC393339 LCG393339 KSK393339 KIO393339 JYS393339 JOW393339 JFA393339 IVE393339 ILI393339 IBM393339 HRQ393339 HHU393339 GXY393339 GOC393339 GEG393339 FUK393339 FKO393339 FAS393339 EQW393339 EHA393339 DXE393339 DNI393339 DDM393339 CTQ393339 CJU393339 BZY393339 BQC393339 BGG393339 AWK393339 AMO393339 ACS393339 SW393339 JA393339 B393339 WVM327803 WLQ327803 WBU327803 VRY327803 VIC327803 UYG327803 UOK327803 UEO327803 TUS327803 TKW327803 TBA327803 SRE327803 SHI327803 RXM327803 RNQ327803 RDU327803 QTY327803 QKC327803 QAG327803 PQK327803 PGO327803 OWS327803 OMW327803 ODA327803 NTE327803 NJI327803 MZM327803 MPQ327803 MFU327803 LVY327803 LMC327803 LCG327803 KSK327803 KIO327803 JYS327803 JOW327803 JFA327803 IVE327803 ILI327803 IBM327803 HRQ327803 HHU327803 GXY327803 GOC327803 GEG327803 FUK327803 FKO327803 FAS327803 EQW327803 EHA327803 DXE327803 DNI327803 DDM327803 CTQ327803 CJU327803 BZY327803 BQC327803 BGG327803 AWK327803 AMO327803 ACS327803 SW327803 JA327803 B327803 WVM262267 WLQ262267 WBU262267 VRY262267 VIC262267 UYG262267 UOK262267 UEO262267 TUS262267 TKW262267 TBA262267 SRE262267 SHI262267 RXM262267 RNQ262267 RDU262267 QTY262267 QKC262267 QAG262267 PQK262267 PGO262267 OWS262267 OMW262267 ODA262267 NTE262267 NJI262267 MZM262267 MPQ262267 MFU262267 LVY262267 LMC262267 LCG262267 KSK262267 KIO262267 JYS262267 JOW262267 JFA262267 IVE262267 ILI262267 IBM262267 HRQ262267 HHU262267 GXY262267 GOC262267 GEG262267 FUK262267 FKO262267 FAS262267 EQW262267 EHA262267 DXE262267 DNI262267 DDM262267 CTQ262267 CJU262267 BZY262267 BQC262267 BGG262267 AWK262267 AMO262267 ACS262267 SW262267 JA262267 B262267 WVM196731 WLQ196731 WBU196731 VRY196731 VIC196731 UYG196731 UOK196731 UEO196731 TUS196731 TKW196731 TBA196731 SRE196731 SHI196731 RXM196731 RNQ196731 RDU196731 QTY196731 QKC196731 QAG196731 PQK196731 PGO196731 OWS196731 OMW196731 ODA196731 NTE196731 NJI196731 MZM196731 MPQ196731 MFU196731 LVY196731 LMC196731 LCG196731 KSK196731 KIO196731 JYS196731 JOW196731 JFA196731 IVE196731 ILI196731 IBM196731 HRQ196731 HHU196731 GXY196731 GOC196731 GEG196731 FUK196731 FKO196731 FAS196731 EQW196731 EHA196731 DXE196731 DNI196731 DDM196731 CTQ196731 CJU196731 BZY196731 BQC196731 BGG196731 AWK196731 AMO196731 ACS196731 SW196731 JA196731 B196731 WVM131195 WLQ131195 WBU131195 VRY131195 VIC131195 UYG131195 UOK131195 UEO131195 TUS131195 TKW131195 TBA131195 SRE131195 SHI131195 RXM131195 RNQ131195 RDU131195 QTY131195 QKC131195 QAG131195 PQK131195 PGO131195 OWS131195 OMW131195 ODA131195 NTE131195 NJI131195 MZM131195 MPQ131195 MFU131195 LVY131195 LMC131195 LCG131195 KSK131195 KIO131195 JYS131195 JOW131195 JFA131195 IVE131195 ILI131195 IBM131195 HRQ131195 HHU131195 GXY131195 GOC131195 GEG131195 FUK131195 FKO131195 FAS131195 EQW131195 EHA131195 DXE131195 DNI131195 DDM131195 CTQ131195 CJU131195 BZY131195 BQC131195 BGG131195 AWK131195 AMO131195 ACS131195 SW131195 JA131195 B131195 WVM65659 WLQ65659 WBU65659 VRY65659 VIC65659 UYG65659 UOK65659 UEO65659 TUS65659 TKW65659 TBA65659 SRE65659 SHI65659 RXM65659 RNQ65659 RDU65659 QTY65659 QKC65659 QAG65659 PQK65659 PGO65659 OWS65659 OMW65659 ODA65659 NTE65659 NJI65659 MZM65659 MPQ65659 MFU65659 LVY65659 LMC65659 LCG65659 KSK65659 KIO65659 JYS65659 JOW65659 JFA65659 IVE65659 ILI65659 IBM65659 HRQ65659 HHU65659 GXY65659 GOC65659 GEG65659 FUK65659 FKO65659 FAS65659 EQW65659 EHA65659 DXE65659 DNI65659 DDM65659 CTQ65659 CJU65659 BZY65659 BQC65659 BGG65659 AWK65659 AMO65659 ACS65659 SW65659 JA65659 B65659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60 D63:D69 D72:D78 D81:D87 D90:D96 D99:D105 D108:D114 D117:D123 D126:D132 D135:D141 D144:D150 D153:D159 D162:D168 D171:D177 D180:D186 D189:D195 D198:D204">
      <formula1>INDIRECT($D$9)</formula1>
    </dataValidation>
    <dataValidation type="list" allowBlank="1" showInputMessage="1" showErrorMessage="1" sqref="N3:P3">
      <formula1>$N$315:$N$319</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WVX983157:WVZ983157 WMB983157:WMD983157 WCF983157:WCH983157 VSJ983157:VSL983157 VIN983157:VIP983157 UYR983157:UYT983157 UOV983157:UOX983157 UEZ983157:UFB983157 TVD983157:TVF983157 TLH983157:TLJ983157 TBL983157:TBN983157 SRP983157:SRR983157 SHT983157:SHV983157 RXX983157:RXZ983157 ROB983157:ROD983157 REF983157:REH983157 QUJ983157:QUL983157 QKN983157:QKP983157 QAR983157:QAT983157 PQV983157:PQX983157 PGZ983157:PHB983157 OXD983157:OXF983157 ONH983157:ONJ983157 ODL983157:ODN983157 NTP983157:NTR983157 NJT983157:NJV983157 MZX983157:MZZ983157 MQB983157:MQD983157 MGF983157:MGH983157 LWJ983157:LWL983157 LMN983157:LMP983157 LCR983157:LCT983157 KSV983157:KSX983157 KIZ983157:KJB983157 JZD983157:JZF983157 JPH983157:JPJ983157 JFL983157:JFN983157 IVP983157:IVR983157 ILT983157:ILV983157 IBX983157:IBZ983157 HSB983157:HSD983157 HIF983157:HIH983157 GYJ983157:GYL983157 GON983157:GOP983157 GER983157:GET983157 FUV983157:FUX983157 FKZ983157:FLB983157 FBD983157:FBF983157 ERH983157:ERJ983157 EHL983157:EHN983157 DXP983157:DXR983157 DNT983157:DNV983157 DDX983157:DDZ983157 CUB983157:CUD983157 CKF983157:CKH983157 CAJ983157:CAL983157 BQN983157:BQP983157 BGR983157:BGT983157 AWV983157:AWX983157 AMZ983157:ANB983157 ADD983157:ADF983157 TH983157:TJ983157 JL983157:JN983157 N983157:P983157 WVX917621:WVZ917621 WMB917621:WMD917621 WCF917621:WCH917621 VSJ917621:VSL917621 VIN917621:VIP917621 UYR917621:UYT917621 UOV917621:UOX917621 UEZ917621:UFB917621 TVD917621:TVF917621 TLH917621:TLJ917621 TBL917621:TBN917621 SRP917621:SRR917621 SHT917621:SHV917621 RXX917621:RXZ917621 ROB917621:ROD917621 REF917621:REH917621 QUJ917621:QUL917621 QKN917621:QKP917621 QAR917621:QAT917621 PQV917621:PQX917621 PGZ917621:PHB917621 OXD917621:OXF917621 ONH917621:ONJ917621 ODL917621:ODN917621 NTP917621:NTR917621 NJT917621:NJV917621 MZX917621:MZZ917621 MQB917621:MQD917621 MGF917621:MGH917621 LWJ917621:LWL917621 LMN917621:LMP917621 LCR917621:LCT917621 KSV917621:KSX917621 KIZ917621:KJB917621 JZD917621:JZF917621 JPH917621:JPJ917621 JFL917621:JFN917621 IVP917621:IVR917621 ILT917621:ILV917621 IBX917621:IBZ917621 HSB917621:HSD917621 HIF917621:HIH917621 GYJ917621:GYL917621 GON917621:GOP917621 GER917621:GET917621 FUV917621:FUX917621 FKZ917621:FLB917621 FBD917621:FBF917621 ERH917621:ERJ917621 EHL917621:EHN917621 DXP917621:DXR917621 DNT917621:DNV917621 DDX917621:DDZ917621 CUB917621:CUD917621 CKF917621:CKH917621 CAJ917621:CAL917621 BQN917621:BQP917621 BGR917621:BGT917621 AWV917621:AWX917621 AMZ917621:ANB917621 ADD917621:ADF917621 TH917621:TJ917621 JL917621:JN917621 N917621:P917621 WVX852085:WVZ852085 WMB852085:WMD852085 WCF852085:WCH852085 VSJ852085:VSL852085 VIN852085:VIP852085 UYR852085:UYT852085 UOV852085:UOX852085 UEZ852085:UFB852085 TVD852085:TVF852085 TLH852085:TLJ852085 TBL852085:TBN852085 SRP852085:SRR852085 SHT852085:SHV852085 RXX852085:RXZ852085 ROB852085:ROD852085 REF852085:REH852085 QUJ852085:QUL852085 QKN852085:QKP852085 QAR852085:QAT852085 PQV852085:PQX852085 PGZ852085:PHB852085 OXD852085:OXF852085 ONH852085:ONJ852085 ODL852085:ODN852085 NTP852085:NTR852085 NJT852085:NJV852085 MZX852085:MZZ852085 MQB852085:MQD852085 MGF852085:MGH852085 LWJ852085:LWL852085 LMN852085:LMP852085 LCR852085:LCT852085 KSV852085:KSX852085 KIZ852085:KJB852085 JZD852085:JZF852085 JPH852085:JPJ852085 JFL852085:JFN852085 IVP852085:IVR852085 ILT852085:ILV852085 IBX852085:IBZ852085 HSB852085:HSD852085 HIF852085:HIH852085 GYJ852085:GYL852085 GON852085:GOP852085 GER852085:GET852085 FUV852085:FUX852085 FKZ852085:FLB852085 FBD852085:FBF852085 ERH852085:ERJ852085 EHL852085:EHN852085 DXP852085:DXR852085 DNT852085:DNV852085 DDX852085:DDZ852085 CUB852085:CUD852085 CKF852085:CKH852085 CAJ852085:CAL852085 BQN852085:BQP852085 BGR852085:BGT852085 AWV852085:AWX852085 AMZ852085:ANB852085 ADD852085:ADF852085 TH852085:TJ852085 JL852085:JN852085 N852085:P852085 WVX786549:WVZ786549 WMB786549:WMD786549 WCF786549:WCH786549 VSJ786549:VSL786549 VIN786549:VIP786549 UYR786549:UYT786549 UOV786549:UOX786549 UEZ786549:UFB786549 TVD786549:TVF786549 TLH786549:TLJ786549 TBL786549:TBN786549 SRP786549:SRR786549 SHT786549:SHV786549 RXX786549:RXZ786549 ROB786549:ROD786549 REF786549:REH786549 QUJ786549:QUL786549 QKN786549:QKP786549 QAR786549:QAT786549 PQV786549:PQX786549 PGZ786549:PHB786549 OXD786549:OXF786549 ONH786549:ONJ786549 ODL786549:ODN786549 NTP786549:NTR786549 NJT786549:NJV786549 MZX786549:MZZ786549 MQB786549:MQD786549 MGF786549:MGH786549 LWJ786549:LWL786549 LMN786549:LMP786549 LCR786549:LCT786549 KSV786549:KSX786549 KIZ786549:KJB786549 JZD786549:JZF786549 JPH786549:JPJ786549 JFL786549:JFN786549 IVP786549:IVR786549 ILT786549:ILV786549 IBX786549:IBZ786549 HSB786549:HSD786549 HIF786549:HIH786549 GYJ786549:GYL786549 GON786549:GOP786549 GER786549:GET786549 FUV786549:FUX786549 FKZ786549:FLB786549 FBD786549:FBF786549 ERH786549:ERJ786549 EHL786549:EHN786549 DXP786549:DXR786549 DNT786549:DNV786549 DDX786549:DDZ786549 CUB786549:CUD786549 CKF786549:CKH786549 CAJ786549:CAL786549 BQN786549:BQP786549 BGR786549:BGT786549 AWV786549:AWX786549 AMZ786549:ANB786549 ADD786549:ADF786549 TH786549:TJ786549 JL786549:JN786549 N786549:P786549 WVX721013:WVZ721013 WMB721013:WMD721013 WCF721013:WCH721013 VSJ721013:VSL721013 VIN721013:VIP721013 UYR721013:UYT721013 UOV721013:UOX721013 UEZ721013:UFB721013 TVD721013:TVF721013 TLH721013:TLJ721013 TBL721013:TBN721013 SRP721013:SRR721013 SHT721013:SHV721013 RXX721013:RXZ721013 ROB721013:ROD721013 REF721013:REH721013 QUJ721013:QUL721013 QKN721013:QKP721013 QAR721013:QAT721013 PQV721013:PQX721013 PGZ721013:PHB721013 OXD721013:OXF721013 ONH721013:ONJ721013 ODL721013:ODN721013 NTP721013:NTR721013 NJT721013:NJV721013 MZX721013:MZZ721013 MQB721013:MQD721013 MGF721013:MGH721013 LWJ721013:LWL721013 LMN721013:LMP721013 LCR721013:LCT721013 KSV721013:KSX721013 KIZ721013:KJB721013 JZD721013:JZF721013 JPH721013:JPJ721013 JFL721013:JFN721013 IVP721013:IVR721013 ILT721013:ILV721013 IBX721013:IBZ721013 HSB721013:HSD721013 HIF721013:HIH721013 GYJ721013:GYL721013 GON721013:GOP721013 GER721013:GET721013 FUV721013:FUX721013 FKZ721013:FLB721013 FBD721013:FBF721013 ERH721013:ERJ721013 EHL721013:EHN721013 DXP721013:DXR721013 DNT721013:DNV721013 DDX721013:DDZ721013 CUB721013:CUD721013 CKF721013:CKH721013 CAJ721013:CAL721013 BQN721013:BQP721013 BGR721013:BGT721013 AWV721013:AWX721013 AMZ721013:ANB721013 ADD721013:ADF721013 TH721013:TJ721013 JL721013:JN721013 N721013:P721013 WVX655477:WVZ655477 WMB655477:WMD655477 WCF655477:WCH655477 VSJ655477:VSL655477 VIN655477:VIP655477 UYR655477:UYT655477 UOV655477:UOX655477 UEZ655477:UFB655477 TVD655477:TVF655477 TLH655477:TLJ655477 TBL655477:TBN655477 SRP655477:SRR655477 SHT655477:SHV655477 RXX655477:RXZ655477 ROB655477:ROD655477 REF655477:REH655477 QUJ655477:QUL655477 QKN655477:QKP655477 QAR655477:QAT655477 PQV655477:PQX655477 PGZ655477:PHB655477 OXD655477:OXF655477 ONH655477:ONJ655477 ODL655477:ODN655477 NTP655477:NTR655477 NJT655477:NJV655477 MZX655477:MZZ655477 MQB655477:MQD655477 MGF655477:MGH655477 LWJ655477:LWL655477 LMN655477:LMP655477 LCR655477:LCT655477 KSV655477:KSX655477 KIZ655477:KJB655477 JZD655477:JZF655477 JPH655477:JPJ655477 JFL655477:JFN655477 IVP655477:IVR655477 ILT655477:ILV655477 IBX655477:IBZ655477 HSB655477:HSD655477 HIF655477:HIH655477 GYJ655477:GYL655477 GON655477:GOP655477 GER655477:GET655477 FUV655477:FUX655477 FKZ655477:FLB655477 FBD655477:FBF655477 ERH655477:ERJ655477 EHL655477:EHN655477 DXP655477:DXR655477 DNT655477:DNV655477 DDX655477:DDZ655477 CUB655477:CUD655477 CKF655477:CKH655477 CAJ655477:CAL655477 BQN655477:BQP655477 BGR655477:BGT655477 AWV655477:AWX655477 AMZ655477:ANB655477 ADD655477:ADF655477 TH655477:TJ655477 JL655477:JN655477 N655477:P655477 WVX589941:WVZ589941 WMB589941:WMD589941 WCF589941:WCH589941 VSJ589941:VSL589941 VIN589941:VIP589941 UYR589941:UYT589941 UOV589941:UOX589941 UEZ589941:UFB589941 TVD589941:TVF589941 TLH589941:TLJ589941 TBL589941:TBN589941 SRP589941:SRR589941 SHT589941:SHV589941 RXX589941:RXZ589941 ROB589941:ROD589941 REF589941:REH589941 QUJ589941:QUL589941 QKN589941:QKP589941 QAR589941:QAT589941 PQV589941:PQX589941 PGZ589941:PHB589941 OXD589941:OXF589941 ONH589941:ONJ589941 ODL589941:ODN589941 NTP589941:NTR589941 NJT589941:NJV589941 MZX589941:MZZ589941 MQB589941:MQD589941 MGF589941:MGH589941 LWJ589941:LWL589941 LMN589941:LMP589941 LCR589941:LCT589941 KSV589941:KSX589941 KIZ589941:KJB589941 JZD589941:JZF589941 JPH589941:JPJ589941 JFL589941:JFN589941 IVP589941:IVR589941 ILT589941:ILV589941 IBX589941:IBZ589941 HSB589941:HSD589941 HIF589941:HIH589941 GYJ589941:GYL589941 GON589941:GOP589941 GER589941:GET589941 FUV589941:FUX589941 FKZ589941:FLB589941 FBD589941:FBF589941 ERH589941:ERJ589941 EHL589941:EHN589941 DXP589941:DXR589941 DNT589941:DNV589941 DDX589941:DDZ589941 CUB589941:CUD589941 CKF589941:CKH589941 CAJ589941:CAL589941 BQN589941:BQP589941 BGR589941:BGT589941 AWV589941:AWX589941 AMZ589941:ANB589941 ADD589941:ADF589941 TH589941:TJ589941 JL589941:JN589941 N589941:P589941 WVX524405:WVZ524405 WMB524405:WMD524405 WCF524405:WCH524405 VSJ524405:VSL524405 VIN524405:VIP524405 UYR524405:UYT524405 UOV524405:UOX524405 UEZ524405:UFB524405 TVD524405:TVF524405 TLH524405:TLJ524405 TBL524405:TBN524405 SRP524405:SRR524405 SHT524405:SHV524405 RXX524405:RXZ524405 ROB524405:ROD524405 REF524405:REH524405 QUJ524405:QUL524405 QKN524405:QKP524405 QAR524405:QAT524405 PQV524405:PQX524405 PGZ524405:PHB524405 OXD524405:OXF524405 ONH524405:ONJ524405 ODL524405:ODN524405 NTP524405:NTR524405 NJT524405:NJV524405 MZX524405:MZZ524405 MQB524405:MQD524405 MGF524405:MGH524405 LWJ524405:LWL524405 LMN524405:LMP524405 LCR524405:LCT524405 KSV524405:KSX524405 KIZ524405:KJB524405 JZD524405:JZF524405 JPH524405:JPJ524405 JFL524405:JFN524405 IVP524405:IVR524405 ILT524405:ILV524405 IBX524405:IBZ524405 HSB524405:HSD524405 HIF524405:HIH524405 GYJ524405:GYL524405 GON524405:GOP524405 GER524405:GET524405 FUV524405:FUX524405 FKZ524405:FLB524405 FBD524405:FBF524405 ERH524405:ERJ524405 EHL524405:EHN524405 DXP524405:DXR524405 DNT524405:DNV524405 DDX524405:DDZ524405 CUB524405:CUD524405 CKF524405:CKH524405 CAJ524405:CAL524405 BQN524405:BQP524405 BGR524405:BGT524405 AWV524405:AWX524405 AMZ524405:ANB524405 ADD524405:ADF524405 TH524405:TJ524405 JL524405:JN524405 N524405:P524405 WVX458869:WVZ458869 WMB458869:WMD458869 WCF458869:WCH458869 VSJ458869:VSL458869 VIN458869:VIP458869 UYR458869:UYT458869 UOV458869:UOX458869 UEZ458869:UFB458869 TVD458869:TVF458869 TLH458869:TLJ458869 TBL458869:TBN458869 SRP458869:SRR458869 SHT458869:SHV458869 RXX458869:RXZ458869 ROB458869:ROD458869 REF458869:REH458869 QUJ458869:QUL458869 QKN458869:QKP458869 QAR458869:QAT458869 PQV458869:PQX458869 PGZ458869:PHB458869 OXD458869:OXF458869 ONH458869:ONJ458869 ODL458869:ODN458869 NTP458869:NTR458869 NJT458869:NJV458869 MZX458869:MZZ458869 MQB458869:MQD458869 MGF458869:MGH458869 LWJ458869:LWL458869 LMN458869:LMP458869 LCR458869:LCT458869 KSV458869:KSX458869 KIZ458869:KJB458869 JZD458869:JZF458869 JPH458869:JPJ458869 JFL458869:JFN458869 IVP458869:IVR458869 ILT458869:ILV458869 IBX458869:IBZ458869 HSB458869:HSD458869 HIF458869:HIH458869 GYJ458869:GYL458869 GON458869:GOP458869 GER458869:GET458869 FUV458869:FUX458869 FKZ458869:FLB458869 FBD458869:FBF458869 ERH458869:ERJ458869 EHL458869:EHN458869 DXP458869:DXR458869 DNT458869:DNV458869 DDX458869:DDZ458869 CUB458869:CUD458869 CKF458869:CKH458869 CAJ458869:CAL458869 BQN458869:BQP458869 BGR458869:BGT458869 AWV458869:AWX458869 AMZ458869:ANB458869 ADD458869:ADF458869 TH458869:TJ458869 JL458869:JN458869 N458869:P458869 WVX393333:WVZ393333 WMB393333:WMD393333 WCF393333:WCH393333 VSJ393333:VSL393333 VIN393333:VIP393333 UYR393333:UYT393333 UOV393333:UOX393333 UEZ393333:UFB393333 TVD393333:TVF393333 TLH393333:TLJ393333 TBL393333:TBN393333 SRP393333:SRR393333 SHT393333:SHV393333 RXX393333:RXZ393333 ROB393333:ROD393333 REF393333:REH393333 QUJ393333:QUL393333 QKN393333:QKP393333 QAR393333:QAT393333 PQV393333:PQX393333 PGZ393333:PHB393333 OXD393333:OXF393333 ONH393333:ONJ393333 ODL393333:ODN393333 NTP393333:NTR393333 NJT393333:NJV393333 MZX393333:MZZ393333 MQB393333:MQD393333 MGF393333:MGH393333 LWJ393333:LWL393333 LMN393333:LMP393333 LCR393333:LCT393333 KSV393333:KSX393333 KIZ393333:KJB393333 JZD393333:JZF393333 JPH393333:JPJ393333 JFL393333:JFN393333 IVP393333:IVR393333 ILT393333:ILV393333 IBX393333:IBZ393333 HSB393333:HSD393333 HIF393333:HIH393333 GYJ393333:GYL393333 GON393333:GOP393333 GER393333:GET393333 FUV393333:FUX393333 FKZ393333:FLB393333 FBD393333:FBF393333 ERH393333:ERJ393333 EHL393333:EHN393333 DXP393333:DXR393333 DNT393333:DNV393333 DDX393333:DDZ393333 CUB393333:CUD393333 CKF393333:CKH393333 CAJ393333:CAL393333 BQN393333:BQP393333 BGR393333:BGT393333 AWV393333:AWX393333 AMZ393333:ANB393333 ADD393333:ADF393333 TH393333:TJ393333 JL393333:JN393333 N393333:P393333 WVX327797:WVZ327797 WMB327797:WMD327797 WCF327797:WCH327797 VSJ327797:VSL327797 VIN327797:VIP327797 UYR327797:UYT327797 UOV327797:UOX327797 UEZ327797:UFB327797 TVD327797:TVF327797 TLH327797:TLJ327797 TBL327797:TBN327797 SRP327797:SRR327797 SHT327797:SHV327797 RXX327797:RXZ327797 ROB327797:ROD327797 REF327797:REH327797 QUJ327797:QUL327797 QKN327797:QKP327797 QAR327797:QAT327797 PQV327797:PQX327797 PGZ327797:PHB327797 OXD327797:OXF327797 ONH327797:ONJ327797 ODL327797:ODN327797 NTP327797:NTR327797 NJT327797:NJV327797 MZX327797:MZZ327797 MQB327797:MQD327797 MGF327797:MGH327797 LWJ327797:LWL327797 LMN327797:LMP327797 LCR327797:LCT327797 KSV327797:KSX327797 KIZ327797:KJB327797 JZD327797:JZF327797 JPH327797:JPJ327797 JFL327797:JFN327797 IVP327797:IVR327797 ILT327797:ILV327797 IBX327797:IBZ327797 HSB327797:HSD327797 HIF327797:HIH327797 GYJ327797:GYL327797 GON327797:GOP327797 GER327797:GET327797 FUV327797:FUX327797 FKZ327797:FLB327797 FBD327797:FBF327797 ERH327797:ERJ327797 EHL327797:EHN327797 DXP327797:DXR327797 DNT327797:DNV327797 DDX327797:DDZ327797 CUB327797:CUD327797 CKF327797:CKH327797 CAJ327797:CAL327797 BQN327797:BQP327797 BGR327797:BGT327797 AWV327797:AWX327797 AMZ327797:ANB327797 ADD327797:ADF327797 TH327797:TJ327797 JL327797:JN327797 N327797:P327797 WVX262261:WVZ262261 WMB262261:WMD262261 WCF262261:WCH262261 VSJ262261:VSL262261 VIN262261:VIP262261 UYR262261:UYT262261 UOV262261:UOX262261 UEZ262261:UFB262261 TVD262261:TVF262261 TLH262261:TLJ262261 TBL262261:TBN262261 SRP262261:SRR262261 SHT262261:SHV262261 RXX262261:RXZ262261 ROB262261:ROD262261 REF262261:REH262261 QUJ262261:QUL262261 QKN262261:QKP262261 QAR262261:QAT262261 PQV262261:PQX262261 PGZ262261:PHB262261 OXD262261:OXF262261 ONH262261:ONJ262261 ODL262261:ODN262261 NTP262261:NTR262261 NJT262261:NJV262261 MZX262261:MZZ262261 MQB262261:MQD262261 MGF262261:MGH262261 LWJ262261:LWL262261 LMN262261:LMP262261 LCR262261:LCT262261 KSV262261:KSX262261 KIZ262261:KJB262261 JZD262261:JZF262261 JPH262261:JPJ262261 JFL262261:JFN262261 IVP262261:IVR262261 ILT262261:ILV262261 IBX262261:IBZ262261 HSB262261:HSD262261 HIF262261:HIH262261 GYJ262261:GYL262261 GON262261:GOP262261 GER262261:GET262261 FUV262261:FUX262261 FKZ262261:FLB262261 FBD262261:FBF262261 ERH262261:ERJ262261 EHL262261:EHN262261 DXP262261:DXR262261 DNT262261:DNV262261 DDX262261:DDZ262261 CUB262261:CUD262261 CKF262261:CKH262261 CAJ262261:CAL262261 BQN262261:BQP262261 BGR262261:BGT262261 AWV262261:AWX262261 AMZ262261:ANB262261 ADD262261:ADF262261 TH262261:TJ262261 JL262261:JN262261 N262261:P262261 WVX196725:WVZ196725 WMB196725:WMD196725 WCF196725:WCH196725 VSJ196725:VSL196725 VIN196725:VIP196725 UYR196725:UYT196725 UOV196725:UOX196725 UEZ196725:UFB196725 TVD196725:TVF196725 TLH196725:TLJ196725 TBL196725:TBN196725 SRP196725:SRR196725 SHT196725:SHV196725 RXX196725:RXZ196725 ROB196725:ROD196725 REF196725:REH196725 QUJ196725:QUL196725 QKN196725:QKP196725 QAR196725:QAT196725 PQV196725:PQX196725 PGZ196725:PHB196725 OXD196725:OXF196725 ONH196725:ONJ196725 ODL196725:ODN196725 NTP196725:NTR196725 NJT196725:NJV196725 MZX196725:MZZ196725 MQB196725:MQD196725 MGF196725:MGH196725 LWJ196725:LWL196725 LMN196725:LMP196725 LCR196725:LCT196725 KSV196725:KSX196725 KIZ196725:KJB196725 JZD196725:JZF196725 JPH196725:JPJ196725 JFL196725:JFN196725 IVP196725:IVR196725 ILT196725:ILV196725 IBX196725:IBZ196725 HSB196725:HSD196725 HIF196725:HIH196725 GYJ196725:GYL196725 GON196725:GOP196725 GER196725:GET196725 FUV196725:FUX196725 FKZ196725:FLB196725 FBD196725:FBF196725 ERH196725:ERJ196725 EHL196725:EHN196725 DXP196725:DXR196725 DNT196725:DNV196725 DDX196725:DDZ196725 CUB196725:CUD196725 CKF196725:CKH196725 CAJ196725:CAL196725 BQN196725:BQP196725 BGR196725:BGT196725 AWV196725:AWX196725 AMZ196725:ANB196725 ADD196725:ADF196725 TH196725:TJ196725 JL196725:JN196725 N196725:P196725 WVX131189:WVZ131189 WMB131189:WMD131189 WCF131189:WCH131189 VSJ131189:VSL131189 VIN131189:VIP131189 UYR131189:UYT131189 UOV131189:UOX131189 UEZ131189:UFB131189 TVD131189:TVF131189 TLH131189:TLJ131189 TBL131189:TBN131189 SRP131189:SRR131189 SHT131189:SHV131189 RXX131189:RXZ131189 ROB131189:ROD131189 REF131189:REH131189 QUJ131189:QUL131189 QKN131189:QKP131189 QAR131189:QAT131189 PQV131189:PQX131189 PGZ131189:PHB131189 OXD131189:OXF131189 ONH131189:ONJ131189 ODL131189:ODN131189 NTP131189:NTR131189 NJT131189:NJV131189 MZX131189:MZZ131189 MQB131189:MQD131189 MGF131189:MGH131189 LWJ131189:LWL131189 LMN131189:LMP131189 LCR131189:LCT131189 KSV131189:KSX131189 KIZ131189:KJB131189 JZD131189:JZF131189 JPH131189:JPJ131189 JFL131189:JFN131189 IVP131189:IVR131189 ILT131189:ILV131189 IBX131189:IBZ131189 HSB131189:HSD131189 HIF131189:HIH131189 GYJ131189:GYL131189 GON131189:GOP131189 GER131189:GET131189 FUV131189:FUX131189 FKZ131189:FLB131189 FBD131189:FBF131189 ERH131189:ERJ131189 EHL131189:EHN131189 DXP131189:DXR131189 DNT131189:DNV131189 DDX131189:DDZ131189 CUB131189:CUD131189 CKF131189:CKH131189 CAJ131189:CAL131189 BQN131189:BQP131189 BGR131189:BGT131189 AWV131189:AWX131189 AMZ131189:ANB131189 ADD131189:ADF131189 TH131189:TJ131189 JL131189:JN131189 N131189:P131189 WVX65653:WVZ65653 WMB65653:WMD65653 WCF65653:WCH65653 VSJ65653:VSL65653 VIN65653:VIP65653 UYR65653:UYT65653 UOV65653:UOX65653 UEZ65653:UFB65653 TVD65653:TVF65653 TLH65653:TLJ65653 TBL65653:TBN65653 SRP65653:SRR65653 SHT65653:SHV65653 RXX65653:RXZ65653 ROB65653:ROD65653 REF65653:REH65653 QUJ65653:QUL65653 QKN65653:QKP65653 QAR65653:QAT65653 PQV65653:PQX65653 PGZ65653:PHB65653 OXD65653:OXF65653 ONH65653:ONJ65653 ODL65653:ODN65653 NTP65653:NTR65653 NJT65653:NJV65653 MZX65653:MZZ65653 MQB65653:MQD65653 MGF65653:MGH65653 LWJ65653:LWL65653 LMN65653:LMP65653 LCR65653:LCT65653 KSV65653:KSX65653 KIZ65653:KJB65653 JZD65653:JZF65653 JPH65653:JPJ65653 JFL65653:JFN65653 IVP65653:IVR65653 ILT65653:ILV65653 IBX65653:IBZ65653 HSB65653:HSD65653 HIF65653:HIH65653 GYJ65653:GYL65653 GON65653:GOP65653 GER65653:GET65653 FUV65653:FUX65653 FKZ65653:FLB65653 FBD65653:FBF65653 ERH65653:ERJ65653 EHL65653:EHN65653 DXP65653:DXR65653 DNT65653:DNV65653 DDX65653:DDZ65653 CUB65653:CUD65653 CKF65653:CKH65653 CAJ65653:CAL65653 BQN65653:BQP65653 BGR65653:BGT65653 AWV65653:AWX65653 AMZ65653:ANB65653 ADD65653:ADF65653 TH65653:TJ65653 JL65653:JN65653 N65653:P65653 WVX983158 WMB983158 WCF983158 VSJ983158 VIN983158 UYR983158 UOV983158 UEZ983158 TVD983158 TLH983158 TBL983158 SRP983158 SHT983158 RXX983158 ROB983158 REF983158 QUJ983158 QKN983158 QAR983158 PQV983158 PGZ983158 OXD983158 ONH983158 ODL983158 NTP983158 NJT983158 MZX983158 MQB983158 MGF983158 LWJ983158 LMN983158 LCR983158 KSV983158 KIZ983158 JZD983158 JPH983158 JFL983158 IVP983158 ILT983158 IBX983158 HSB983158 HIF983158 GYJ983158 GON983158 GER983158 FUV983158 FKZ983158 FBD983158 ERH983158 EHL983158 DXP983158 DNT983158 DDX983158 CUB983158 CKF983158 CAJ983158 BQN983158 BGR983158 AWV983158 AMZ983158 ADD983158 TH983158 JL983158 N983158 WVX917622 WMB917622 WCF917622 VSJ917622 VIN917622 UYR917622 UOV917622 UEZ917622 TVD917622 TLH917622 TBL917622 SRP917622 SHT917622 RXX917622 ROB917622 REF917622 QUJ917622 QKN917622 QAR917622 PQV917622 PGZ917622 OXD917622 ONH917622 ODL917622 NTP917622 NJT917622 MZX917622 MQB917622 MGF917622 LWJ917622 LMN917622 LCR917622 KSV917622 KIZ917622 JZD917622 JPH917622 JFL917622 IVP917622 ILT917622 IBX917622 HSB917622 HIF917622 GYJ917622 GON917622 GER917622 FUV917622 FKZ917622 FBD917622 ERH917622 EHL917622 DXP917622 DNT917622 DDX917622 CUB917622 CKF917622 CAJ917622 BQN917622 BGR917622 AWV917622 AMZ917622 ADD917622 TH917622 JL917622 N917622 WVX852086 WMB852086 WCF852086 VSJ852086 VIN852086 UYR852086 UOV852086 UEZ852086 TVD852086 TLH852086 TBL852086 SRP852086 SHT852086 RXX852086 ROB852086 REF852086 QUJ852086 QKN852086 QAR852086 PQV852086 PGZ852086 OXD852086 ONH852086 ODL852086 NTP852086 NJT852086 MZX852086 MQB852086 MGF852086 LWJ852086 LMN852086 LCR852086 KSV852086 KIZ852086 JZD852086 JPH852086 JFL852086 IVP852086 ILT852086 IBX852086 HSB852086 HIF852086 GYJ852086 GON852086 GER852086 FUV852086 FKZ852086 FBD852086 ERH852086 EHL852086 DXP852086 DNT852086 DDX852086 CUB852086 CKF852086 CAJ852086 BQN852086 BGR852086 AWV852086 AMZ852086 ADD852086 TH852086 JL852086 N852086 WVX786550 WMB786550 WCF786550 VSJ786550 VIN786550 UYR786550 UOV786550 UEZ786550 TVD786550 TLH786550 TBL786550 SRP786550 SHT786550 RXX786550 ROB786550 REF786550 QUJ786550 QKN786550 QAR786550 PQV786550 PGZ786550 OXD786550 ONH786550 ODL786550 NTP786550 NJT786550 MZX786550 MQB786550 MGF786550 LWJ786550 LMN786550 LCR786550 KSV786550 KIZ786550 JZD786550 JPH786550 JFL786550 IVP786550 ILT786550 IBX786550 HSB786550 HIF786550 GYJ786550 GON786550 GER786550 FUV786550 FKZ786550 FBD786550 ERH786550 EHL786550 DXP786550 DNT786550 DDX786550 CUB786550 CKF786550 CAJ786550 BQN786550 BGR786550 AWV786550 AMZ786550 ADD786550 TH786550 JL786550 N786550 WVX721014 WMB721014 WCF721014 VSJ721014 VIN721014 UYR721014 UOV721014 UEZ721014 TVD721014 TLH721014 TBL721014 SRP721014 SHT721014 RXX721014 ROB721014 REF721014 QUJ721014 QKN721014 QAR721014 PQV721014 PGZ721014 OXD721014 ONH721014 ODL721014 NTP721014 NJT721014 MZX721014 MQB721014 MGF721014 LWJ721014 LMN721014 LCR721014 KSV721014 KIZ721014 JZD721014 JPH721014 JFL721014 IVP721014 ILT721014 IBX721014 HSB721014 HIF721014 GYJ721014 GON721014 GER721014 FUV721014 FKZ721014 FBD721014 ERH721014 EHL721014 DXP721014 DNT721014 DDX721014 CUB721014 CKF721014 CAJ721014 BQN721014 BGR721014 AWV721014 AMZ721014 ADD721014 TH721014 JL721014 N721014 WVX655478 WMB655478 WCF655478 VSJ655478 VIN655478 UYR655478 UOV655478 UEZ655478 TVD655478 TLH655478 TBL655478 SRP655478 SHT655478 RXX655478 ROB655478 REF655478 QUJ655478 QKN655478 QAR655478 PQV655478 PGZ655478 OXD655478 ONH655478 ODL655478 NTP655478 NJT655478 MZX655478 MQB655478 MGF655478 LWJ655478 LMN655478 LCR655478 KSV655478 KIZ655478 JZD655478 JPH655478 JFL655478 IVP655478 ILT655478 IBX655478 HSB655478 HIF655478 GYJ655478 GON655478 GER655478 FUV655478 FKZ655478 FBD655478 ERH655478 EHL655478 DXP655478 DNT655478 DDX655478 CUB655478 CKF655478 CAJ655478 BQN655478 BGR655478 AWV655478 AMZ655478 ADD655478 TH655478 JL655478 N655478 WVX589942 WMB589942 WCF589942 VSJ589942 VIN589942 UYR589942 UOV589942 UEZ589942 TVD589942 TLH589942 TBL589942 SRP589942 SHT589942 RXX589942 ROB589942 REF589942 QUJ589942 QKN589942 QAR589942 PQV589942 PGZ589942 OXD589942 ONH589942 ODL589942 NTP589942 NJT589942 MZX589942 MQB589942 MGF589942 LWJ589942 LMN589942 LCR589942 KSV589942 KIZ589942 JZD589942 JPH589942 JFL589942 IVP589942 ILT589942 IBX589942 HSB589942 HIF589942 GYJ589942 GON589942 GER589942 FUV589942 FKZ589942 FBD589942 ERH589942 EHL589942 DXP589942 DNT589942 DDX589942 CUB589942 CKF589942 CAJ589942 BQN589942 BGR589942 AWV589942 AMZ589942 ADD589942 TH589942 JL589942 N589942 WVX524406 WMB524406 WCF524406 VSJ524406 VIN524406 UYR524406 UOV524406 UEZ524406 TVD524406 TLH524406 TBL524406 SRP524406 SHT524406 RXX524406 ROB524406 REF524406 QUJ524406 QKN524406 QAR524406 PQV524406 PGZ524406 OXD524406 ONH524406 ODL524406 NTP524406 NJT524406 MZX524406 MQB524406 MGF524406 LWJ524406 LMN524406 LCR524406 KSV524406 KIZ524406 JZD524406 JPH524406 JFL524406 IVP524406 ILT524406 IBX524406 HSB524406 HIF524406 GYJ524406 GON524406 GER524406 FUV524406 FKZ524406 FBD524406 ERH524406 EHL524406 DXP524406 DNT524406 DDX524406 CUB524406 CKF524406 CAJ524406 BQN524406 BGR524406 AWV524406 AMZ524406 ADD524406 TH524406 JL524406 N524406 WVX458870 WMB458870 WCF458870 VSJ458870 VIN458870 UYR458870 UOV458870 UEZ458870 TVD458870 TLH458870 TBL458870 SRP458870 SHT458870 RXX458870 ROB458870 REF458870 QUJ458870 QKN458870 QAR458870 PQV458870 PGZ458870 OXD458870 ONH458870 ODL458870 NTP458870 NJT458870 MZX458870 MQB458870 MGF458870 LWJ458870 LMN458870 LCR458870 KSV458870 KIZ458870 JZD458870 JPH458870 JFL458870 IVP458870 ILT458870 IBX458870 HSB458870 HIF458870 GYJ458870 GON458870 GER458870 FUV458870 FKZ458870 FBD458870 ERH458870 EHL458870 DXP458870 DNT458870 DDX458870 CUB458870 CKF458870 CAJ458870 BQN458870 BGR458870 AWV458870 AMZ458870 ADD458870 TH458870 JL458870 N458870 WVX393334 WMB393334 WCF393334 VSJ393334 VIN393334 UYR393334 UOV393334 UEZ393334 TVD393334 TLH393334 TBL393334 SRP393334 SHT393334 RXX393334 ROB393334 REF393334 QUJ393334 QKN393334 QAR393334 PQV393334 PGZ393334 OXD393334 ONH393334 ODL393334 NTP393334 NJT393334 MZX393334 MQB393334 MGF393334 LWJ393334 LMN393334 LCR393334 KSV393334 KIZ393334 JZD393334 JPH393334 JFL393334 IVP393334 ILT393334 IBX393334 HSB393334 HIF393334 GYJ393334 GON393334 GER393334 FUV393334 FKZ393334 FBD393334 ERH393334 EHL393334 DXP393334 DNT393334 DDX393334 CUB393334 CKF393334 CAJ393334 BQN393334 BGR393334 AWV393334 AMZ393334 ADD393334 TH393334 JL393334 N393334 WVX327798 WMB327798 WCF327798 VSJ327798 VIN327798 UYR327798 UOV327798 UEZ327798 TVD327798 TLH327798 TBL327798 SRP327798 SHT327798 RXX327798 ROB327798 REF327798 QUJ327798 QKN327798 QAR327798 PQV327798 PGZ327798 OXD327798 ONH327798 ODL327798 NTP327798 NJT327798 MZX327798 MQB327798 MGF327798 LWJ327798 LMN327798 LCR327798 KSV327798 KIZ327798 JZD327798 JPH327798 JFL327798 IVP327798 ILT327798 IBX327798 HSB327798 HIF327798 GYJ327798 GON327798 GER327798 FUV327798 FKZ327798 FBD327798 ERH327798 EHL327798 DXP327798 DNT327798 DDX327798 CUB327798 CKF327798 CAJ327798 BQN327798 BGR327798 AWV327798 AMZ327798 ADD327798 TH327798 JL327798 N327798 WVX262262 WMB262262 WCF262262 VSJ262262 VIN262262 UYR262262 UOV262262 UEZ262262 TVD262262 TLH262262 TBL262262 SRP262262 SHT262262 RXX262262 ROB262262 REF262262 QUJ262262 QKN262262 QAR262262 PQV262262 PGZ262262 OXD262262 ONH262262 ODL262262 NTP262262 NJT262262 MZX262262 MQB262262 MGF262262 LWJ262262 LMN262262 LCR262262 KSV262262 KIZ262262 JZD262262 JPH262262 JFL262262 IVP262262 ILT262262 IBX262262 HSB262262 HIF262262 GYJ262262 GON262262 GER262262 FUV262262 FKZ262262 FBD262262 ERH262262 EHL262262 DXP262262 DNT262262 DDX262262 CUB262262 CKF262262 CAJ262262 BQN262262 BGR262262 AWV262262 AMZ262262 ADD262262 TH262262 JL262262 N262262 WVX196726 WMB196726 WCF196726 VSJ196726 VIN196726 UYR196726 UOV196726 UEZ196726 TVD196726 TLH196726 TBL196726 SRP196726 SHT196726 RXX196726 ROB196726 REF196726 QUJ196726 QKN196726 QAR196726 PQV196726 PGZ196726 OXD196726 ONH196726 ODL196726 NTP196726 NJT196726 MZX196726 MQB196726 MGF196726 LWJ196726 LMN196726 LCR196726 KSV196726 KIZ196726 JZD196726 JPH196726 JFL196726 IVP196726 ILT196726 IBX196726 HSB196726 HIF196726 GYJ196726 GON196726 GER196726 FUV196726 FKZ196726 FBD196726 ERH196726 EHL196726 DXP196726 DNT196726 DDX196726 CUB196726 CKF196726 CAJ196726 BQN196726 BGR196726 AWV196726 AMZ196726 ADD196726 TH196726 JL196726 N196726 WVX131190 WMB131190 WCF131190 VSJ131190 VIN131190 UYR131190 UOV131190 UEZ131190 TVD131190 TLH131190 TBL131190 SRP131190 SHT131190 RXX131190 ROB131190 REF131190 QUJ131190 QKN131190 QAR131190 PQV131190 PGZ131190 OXD131190 ONH131190 ODL131190 NTP131190 NJT131190 MZX131190 MQB131190 MGF131190 LWJ131190 LMN131190 LCR131190 KSV131190 KIZ131190 JZD131190 JPH131190 JFL131190 IVP131190 ILT131190 IBX131190 HSB131190 HIF131190 GYJ131190 GON131190 GER131190 FUV131190 FKZ131190 FBD131190 ERH131190 EHL131190 DXP131190 DNT131190 DDX131190 CUB131190 CKF131190 CAJ131190 BQN131190 BGR131190 AWV131190 AMZ131190 ADD131190 TH131190 JL131190 N131190 WVX65654 WMB65654 WCF65654 VSJ65654 VIN65654 UYR65654 UOV65654 UEZ65654 TVD65654 TLH65654 TBL65654 SRP65654 SHT65654 RXX65654 ROB65654 REF65654 QUJ65654 QKN65654 QAR65654 PQV65654 PGZ65654 OXD65654 ONH65654 ODL65654 NTP65654 NJT65654 MZX65654 MQB65654 MGF65654 LWJ65654 LMN65654 LCR65654 KSV65654 KIZ65654 JZD65654 JPH65654 JFL65654 IVP65654 ILT65654 IBX65654 HSB65654 HIF65654 GYJ65654 GON65654 GER65654 FUV65654 FKZ65654 FBD65654 ERH65654 EHL65654 DXP65654 DNT65654 DDX65654 CUB65654 CKF65654 CAJ65654 BQN65654 BGR65654 AWV65654 AMZ65654 ADD65654 TH65654 JL65654 N65654 WVN983163:WVN983164 WLR983163:WLR983164 WBV983163:WBV983164 VRZ983163:VRZ983164 VID983163:VID983164 UYH983163:UYH983164 UOL983163:UOL983164 UEP983163:UEP983164 TUT983163:TUT983164 TKX983163:TKX983164 TBB983163:TBB983164 SRF983163:SRF983164 SHJ983163:SHJ983164 RXN983163:RXN983164 RNR983163:RNR983164 RDV983163:RDV983164 QTZ983163:QTZ983164 QKD983163:QKD983164 QAH983163:QAH983164 PQL983163:PQL983164 PGP983163:PGP983164 OWT983163:OWT983164 OMX983163:OMX983164 ODB983163:ODB983164 NTF983163:NTF983164 NJJ983163:NJJ983164 MZN983163:MZN983164 MPR983163:MPR983164 MFV983163:MFV983164 LVZ983163:LVZ983164 LMD983163:LMD983164 LCH983163:LCH983164 KSL983163:KSL983164 KIP983163:KIP983164 JYT983163:JYT983164 JOX983163:JOX983164 JFB983163:JFB983164 IVF983163:IVF983164 ILJ983163:ILJ983164 IBN983163:IBN983164 HRR983163:HRR983164 HHV983163:HHV983164 GXZ983163:GXZ983164 GOD983163:GOD983164 GEH983163:GEH983164 FUL983163:FUL983164 FKP983163:FKP983164 FAT983163:FAT983164 EQX983163:EQX983164 EHB983163:EHB983164 DXF983163:DXF983164 DNJ983163:DNJ983164 DDN983163:DDN983164 CTR983163:CTR983164 CJV983163:CJV983164 BZZ983163:BZZ983164 BQD983163:BQD983164 BGH983163:BGH983164 AWL983163:AWL983164 AMP983163:AMP983164 ACT983163:ACT983164 SX983163:SX983164 JB983163:JB983164 C983163:C983164 WVN917627:WVN917628 WLR917627:WLR917628 WBV917627:WBV917628 VRZ917627:VRZ917628 VID917627:VID917628 UYH917627:UYH917628 UOL917627:UOL917628 UEP917627:UEP917628 TUT917627:TUT917628 TKX917627:TKX917628 TBB917627:TBB917628 SRF917627:SRF917628 SHJ917627:SHJ917628 RXN917627:RXN917628 RNR917627:RNR917628 RDV917627:RDV917628 QTZ917627:QTZ917628 QKD917627:QKD917628 QAH917627:QAH917628 PQL917627:PQL917628 PGP917627:PGP917628 OWT917627:OWT917628 OMX917627:OMX917628 ODB917627:ODB917628 NTF917627:NTF917628 NJJ917627:NJJ917628 MZN917627:MZN917628 MPR917627:MPR917628 MFV917627:MFV917628 LVZ917627:LVZ917628 LMD917627:LMD917628 LCH917627:LCH917628 KSL917627:KSL917628 KIP917627:KIP917628 JYT917627:JYT917628 JOX917627:JOX917628 JFB917627:JFB917628 IVF917627:IVF917628 ILJ917627:ILJ917628 IBN917627:IBN917628 HRR917627:HRR917628 HHV917627:HHV917628 GXZ917627:GXZ917628 GOD917627:GOD917628 GEH917627:GEH917628 FUL917627:FUL917628 FKP917627:FKP917628 FAT917627:FAT917628 EQX917627:EQX917628 EHB917627:EHB917628 DXF917627:DXF917628 DNJ917627:DNJ917628 DDN917627:DDN917628 CTR917627:CTR917628 CJV917627:CJV917628 BZZ917627:BZZ917628 BQD917627:BQD917628 BGH917627:BGH917628 AWL917627:AWL917628 AMP917627:AMP917628 ACT917627:ACT917628 SX917627:SX917628 JB917627:JB917628 C917627:C917628 WVN852091:WVN852092 WLR852091:WLR852092 WBV852091:WBV852092 VRZ852091:VRZ852092 VID852091:VID852092 UYH852091:UYH852092 UOL852091:UOL852092 UEP852091:UEP852092 TUT852091:TUT852092 TKX852091:TKX852092 TBB852091:TBB852092 SRF852091:SRF852092 SHJ852091:SHJ852092 RXN852091:RXN852092 RNR852091:RNR852092 RDV852091:RDV852092 QTZ852091:QTZ852092 QKD852091:QKD852092 QAH852091:QAH852092 PQL852091:PQL852092 PGP852091:PGP852092 OWT852091:OWT852092 OMX852091:OMX852092 ODB852091:ODB852092 NTF852091:NTF852092 NJJ852091:NJJ852092 MZN852091:MZN852092 MPR852091:MPR852092 MFV852091:MFV852092 LVZ852091:LVZ852092 LMD852091:LMD852092 LCH852091:LCH852092 KSL852091:KSL852092 KIP852091:KIP852092 JYT852091:JYT852092 JOX852091:JOX852092 JFB852091:JFB852092 IVF852091:IVF852092 ILJ852091:ILJ852092 IBN852091:IBN852092 HRR852091:HRR852092 HHV852091:HHV852092 GXZ852091:GXZ852092 GOD852091:GOD852092 GEH852091:GEH852092 FUL852091:FUL852092 FKP852091:FKP852092 FAT852091:FAT852092 EQX852091:EQX852092 EHB852091:EHB852092 DXF852091:DXF852092 DNJ852091:DNJ852092 DDN852091:DDN852092 CTR852091:CTR852092 CJV852091:CJV852092 BZZ852091:BZZ852092 BQD852091:BQD852092 BGH852091:BGH852092 AWL852091:AWL852092 AMP852091:AMP852092 ACT852091:ACT852092 SX852091:SX852092 JB852091:JB852092 C852091:C852092 WVN786555:WVN786556 WLR786555:WLR786556 WBV786555:WBV786556 VRZ786555:VRZ786556 VID786555:VID786556 UYH786555:UYH786556 UOL786555:UOL786556 UEP786555:UEP786556 TUT786555:TUT786556 TKX786555:TKX786556 TBB786555:TBB786556 SRF786555:SRF786556 SHJ786555:SHJ786556 RXN786555:RXN786556 RNR786555:RNR786556 RDV786555:RDV786556 QTZ786555:QTZ786556 QKD786555:QKD786556 QAH786555:QAH786556 PQL786555:PQL786556 PGP786555:PGP786556 OWT786555:OWT786556 OMX786555:OMX786556 ODB786555:ODB786556 NTF786555:NTF786556 NJJ786555:NJJ786556 MZN786555:MZN786556 MPR786555:MPR786556 MFV786555:MFV786556 LVZ786555:LVZ786556 LMD786555:LMD786556 LCH786555:LCH786556 KSL786555:KSL786556 KIP786555:KIP786556 JYT786555:JYT786556 JOX786555:JOX786556 JFB786555:JFB786556 IVF786555:IVF786556 ILJ786555:ILJ786556 IBN786555:IBN786556 HRR786555:HRR786556 HHV786555:HHV786556 GXZ786555:GXZ786556 GOD786555:GOD786556 GEH786555:GEH786556 FUL786555:FUL786556 FKP786555:FKP786556 FAT786555:FAT786556 EQX786555:EQX786556 EHB786555:EHB786556 DXF786555:DXF786556 DNJ786555:DNJ786556 DDN786555:DDN786556 CTR786555:CTR786556 CJV786555:CJV786556 BZZ786555:BZZ786556 BQD786555:BQD786556 BGH786555:BGH786556 AWL786555:AWL786556 AMP786555:AMP786556 ACT786555:ACT786556 SX786555:SX786556 JB786555:JB786556 C786555:C786556 WVN721019:WVN721020 WLR721019:WLR721020 WBV721019:WBV721020 VRZ721019:VRZ721020 VID721019:VID721020 UYH721019:UYH721020 UOL721019:UOL721020 UEP721019:UEP721020 TUT721019:TUT721020 TKX721019:TKX721020 TBB721019:TBB721020 SRF721019:SRF721020 SHJ721019:SHJ721020 RXN721019:RXN721020 RNR721019:RNR721020 RDV721019:RDV721020 QTZ721019:QTZ721020 QKD721019:QKD721020 QAH721019:QAH721020 PQL721019:PQL721020 PGP721019:PGP721020 OWT721019:OWT721020 OMX721019:OMX721020 ODB721019:ODB721020 NTF721019:NTF721020 NJJ721019:NJJ721020 MZN721019:MZN721020 MPR721019:MPR721020 MFV721019:MFV721020 LVZ721019:LVZ721020 LMD721019:LMD721020 LCH721019:LCH721020 KSL721019:KSL721020 KIP721019:KIP721020 JYT721019:JYT721020 JOX721019:JOX721020 JFB721019:JFB721020 IVF721019:IVF721020 ILJ721019:ILJ721020 IBN721019:IBN721020 HRR721019:HRR721020 HHV721019:HHV721020 GXZ721019:GXZ721020 GOD721019:GOD721020 GEH721019:GEH721020 FUL721019:FUL721020 FKP721019:FKP721020 FAT721019:FAT721020 EQX721019:EQX721020 EHB721019:EHB721020 DXF721019:DXF721020 DNJ721019:DNJ721020 DDN721019:DDN721020 CTR721019:CTR721020 CJV721019:CJV721020 BZZ721019:BZZ721020 BQD721019:BQD721020 BGH721019:BGH721020 AWL721019:AWL721020 AMP721019:AMP721020 ACT721019:ACT721020 SX721019:SX721020 JB721019:JB721020 C721019:C721020 WVN655483:WVN655484 WLR655483:WLR655484 WBV655483:WBV655484 VRZ655483:VRZ655484 VID655483:VID655484 UYH655483:UYH655484 UOL655483:UOL655484 UEP655483:UEP655484 TUT655483:TUT655484 TKX655483:TKX655484 TBB655483:TBB655484 SRF655483:SRF655484 SHJ655483:SHJ655484 RXN655483:RXN655484 RNR655483:RNR655484 RDV655483:RDV655484 QTZ655483:QTZ655484 QKD655483:QKD655484 QAH655483:QAH655484 PQL655483:PQL655484 PGP655483:PGP655484 OWT655483:OWT655484 OMX655483:OMX655484 ODB655483:ODB655484 NTF655483:NTF655484 NJJ655483:NJJ655484 MZN655483:MZN655484 MPR655483:MPR655484 MFV655483:MFV655484 LVZ655483:LVZ655484 LMD655483:LMD655484 LCH655483:LCH655484 KSL655483:KSL655484 KIP655483:KIP655484 JYT655483:JYT655484 JOX655483:JOX655484 JFB655483:JFB655484 IVF655483:IVF655484 ILJ655483:ILJ655484 IBN655483:IBN655484 HRR655483:HRR655484 HHV655483:HHV655484 GXZ655483:GXZ655484 GOD655483:GOD655484 GEH655483:GEH655484 FUL655483:FUL655484 FKP655483:FKP655484 FAT655483:FAT655484 EQX655483:EQX655484 EHB655483:EHB655484 DXF655483:DXF655484 DNJ655483:DNJ655484 DDN655483:DDN655484 CTR655483:CTR655484 CJV655483:CJV655484 BZZ655483:BZZ655484 BQD655483:BQD655484 BGH655483:BGH655484 AWL655483:AWL655484 AMP655483:AMP655484 ACT655483:ACT655484 SX655483:SX655484 JB655483:JB655484 C655483:C655484 WVN589947:WVN589948 WLR589947:WLR589948 WBV589947:WBV589948 VRZ589947:VRZ589948 VID589947:VID589948 UYH589947:UYH589948 UOL589947:UOL589948 UEP589947:UEP589948 TUT589947:TUT589948 TKX589947:TKX589948 TBB589947:TBB589948 SRF589947:SRF589948 SHJ589947:SHJ589948 RXN589947:RXN589948 RNR589947:RNR589948 RDV589947:RDV589948 QTZ589947:QTZ589948 QKD589947:QKD589948 QAH589947:QAH589948 PQL589947:PQL589948 PGP589947:PGP589948 OWT589947:OWT589948 OMX589947:OMX589948 ODB589947:ODB589948 NTF589947:NTF589948 NJJ589947:NJJ589948 MZN589947:MZN589948 MPR589947:MPR589948 MFV589947:MFV589948 LVZ589947:LVZ589948 LMD589947:LMD589948 LCH589947:LCH589948 KSL589947:KSL589948 KIP589947:KIP589948 JYT589947:JYT589948 JOX589947:JOX589948 JFB589947:JFB589948 IVF589947:IVF589948 ILJ589947:ILJ589948 IBN589947:IBN589948 HRR589947:HRR589948 HHV589947:HHV589948 GXZ589947:GXZ589948 GOD589947:GOD589948 GEH589947:GEH589948 FUL589947:FUL589948 FKP589947:FKP589948 FAT589947:FAT589948 EQX589947:EQX589948 EHB589947:EHB589948 DXF589947:DXF589948 DNJ589947:DNJ589948 DDN589947:DDN589948 CTR589947:CTR589948 CJV589947:CJV589948 BZZ589947:BZZ589948 BQD589947:BQD589948 BGH589947:BGH589948 AWL589947:AWL589948 AMP589947:AMP589948 ACT589947:ACT589948 SX589947:SX589948 JB589947:JB589948 C589947:C589948 WVN524411:WVN524412 WLR524411:WLR524412 WBV524411:WBV524412 VRZ524411:VRZ524412 VID524411:VID524412 UYH524411:UYH524412 UOL524411:UOL524412 UEP524411:UEP524412 TUT524411:TUT524412 TKX524411:TKX524412 TBB524411:TBB524412 SRF524411:SRF524412 SHJ524411:SHJ524412 RXN524411:RXN524412 RNR524411:RNR524412 RDV524411:RDV524412 QTZ524411:QTZ524412 QKD524411:QKD524412 QAH524411:QAH524412 PQL524411:PQL524412 PGP524411:PGP524412 OWT524411:OWT524412 OMX524411:OMX524412 ODB524411:ODB524412 NTF524411:NTF524412 NJJ524411:NJJ524412 MZN524411:MZN524412 MPR524411:MPR524412 MFV524411:MFV524412 LVZ524411:LVZ524412 LMD524411:LMD524412 LCH524411:LCH524412 KSL524411:KSL524412 KIP524411:KIP524412 JYT524411:JYT524412 JOX524411:JOX524412 JFB524411:JFB524412 IVF524411:IVF524412 ILJ524411:ILJ524412 IBN524411:IBN524412 HRR524411:HRR524412 HHV524411:HHV524412 GXZ524411:GXZ524412 GOD524411:GOD524412 GEH524411:GEH524412 FUL524411:FUL524412 FKP524411:FKP524412 FAT524411:FAT524412 EQX524411:EQX524412 EHB524411:EHB524412 DXF524411:DXF524412 DNJ524411:DNJ524412 DDN524411:DDN524412 CTR524411:CTR524412 CJV524411:CJV524412 BZZ524411:BZZ524412 BQD524411:BQD524412 BGH524411:BGH524412 AWL524411:AWL524412 AMP524411:AMP524412 ACT524411:ACT524412 SX524411:SX524412 JB524411:JB524412 C524411:C524412 WVN458875:WVN458876 WLR458875:WLR458876 WBV458875:WBV458876 VRZ458875:VRZ458876 VID458875:VID458876 UYH458875:UYH458876 UOL458875:UOL458876 UEP458875:UEP458876 TUT458875:TUT458876 TKX458875:TKX458876 TBB458875:TBB458876 SRF458875:SRF458876 SHJ458875:SHJ458876 RXN458875:RXN458876 RNR458875:RNR458876 RDV458875:RDV458876 QTZ458875:QTZ458876 QKD458875:QKD458876 QAH458875:QAH458876 PQL458875:PQL458876 PGP458875:PGP458876 OWT458875:OWT458876 OMX458875:OMX458876 ODB458875:ODB458876 NTF458875:NTF458876 NJJ458875:NJJ458876 MZN458875:MZN458876 MPR458875:MPR458876 MFV458875:MFV458876 LVZ458875:LVZ458876 LMD458875:LMD458876 LCH458875:LCH458876 KSL458875:KSL458876 KIP458875:KIP458876 JYT458875:JYT458876 JOX458875:JOX458876 JFB458875:JFB458876 IVF458875:IVF458876 ILJ458875:ILJ458876 IBN458875:IBN458876 HRR458875:HRR458876 HHV458875:HHV458876 GXZ458875:GXZ458876 GOD458875:GOD458876 GEH458875:GEH458876 FUL458875:FUL458876 FKP458875:FKP458876 FAT458875:FAT458876 EQX458875:EQX458876 EHB458875:EHB458876 DXF458875:DXF458876 DNJ458875:DNJ458876 DDN458875:DDN458876 CTR458875:CTR458876 CJV458875:CJV458876 BZZ458875:BZZ458876 BQD458875:BQD458876 BGH458875:BGH458876 AWL458875:AWL458876 AMP458875:AMP458876 ACT458875:ACT458876 SX458875:SX458876 JB458875:JB458876 C458875:C458876 WVN393339:WVN393340 WLR393339:WLR393340 WBV393339:WBV393340 VRZ393339:VRZ393340 VID393339:VID393340 UYH393339:UYH393340 UOL393339:UOL393340 UEP393339:UEP393340 TUT393339:TUT393340 TKX393339:TKX393340 TBB393339:TBB393340 SRF393339:SRF393340 SHJ393339:SHJ393340 RXN393339:RXN393340 RNR393339:RNR393340 RDV393339:RDV393340 QTZ393339:QTZ393340 QKD393339:QKD393340 QAH393339:QAH393340 PQL393339:PQL393340 PGP393339:PGP393340 OWT393339:OWT393340 OMX393339:OMX393340 ODB393339:ODB393340 NTF393339:NTF393340 NJJ393339:NJJ393340 MZN393339:MZN393340 MPR393339:MPR393340 MFV393339:MFV393340 LVZ393339:LVZ393340 LMD393339:LMD393340 LCH393339:LCH393340 KSL393339:KSL393340 KIP393339:KIP393340 JYT393339:JYT393340 JOX393339:JOX393340 JFB393339:JFB393340 IVF393339:IVF393340 ILJ393339:ILJ393340 IBN393339:IBN393340 HRR393339:HRR393340 HHV393339:HHV393340 GXZ393339:GXZ393340 GOD393339:GOD393340 GEH393339:GEH393340 FUL393339:FUL393340 FKP393339:FKP393340 FAT393339:FAT393340 EQX393339:EQX393340 EHB393339:EHB393340 DXF393339:DXF393340 DNJ393339:DNJ393340 DDN393339:DDN393340 CTR393339:CTR393340 CJV393339:CJV393340 BZZ393339:BZZ393340 BQD393339:BQD393340 BGH393339:BGH393340 AWL393339:AWL393340 AMP393339:AMP393340 ACT393339:ACT393340 SX393339:SX393340 JB393339:JB393340 C393339:C393340 WVN327803:WVN327804 WLR327803:WLR327804 WBV327803:WBV327804 VRZ327803:VRZ327804 VID327803:VID327804 UYH327803:UYH327804 UOL327803:UOL327804 UEP327803:UEP327804 TUT327803:TUT327804 TKX327803:TKX327804 TBB327803:TBB327804 SRF327803:SRF327804 SHJ327803:SHJ327804 RXN327803:RXN327804 RNR327803:RNR327804 RDV327803:RDV327804 QTZ327803:QTZ327804 QKD327803:QKD327804 QAH327803:QAH327804 PQL327803:PQL327804 PGP327803:PGP327804 OWT327803:OWT327804 OMX327803:OMX327804 ODB327803:ODB327804 NTF327803:NTF327804 NJJ327803:NJJ327804 MZN327803:MZN327804 MPR327803:MPR327804 MFV327803:MFV327804 LVZ327803:LVZ327804 LMD327803:LMD327804 LCH327803:LCH327804 KSL327803:KSL327804 KIP327803:KIP327804 JYT327803:JYT327804 JOX327803:JOX327804 JFB327803:JFB327804 IVF327803:IVF327804 ILJ327803:ILJ327804 IBN327803:IBN327804 HRR327803:HRR327804 HHV327803:HHV327804 GXZ327803:GXZ327804 GOD327803:GOD327804 GEH327803:GEH327804 FUL327803:FUL327804 FKP327803:FKP327804 FAT327803:FAT327804 EQX327803:EQX327804 EHB327803:EHB327804 DXF327803:DXF327804 DNJ327803:DNJ327804 DDN327803:DDN327804 CTR327803:CTR327804 CJV327803:CJV327804 BZZ327803:BZZ327804 BQD327803:BQD327804 BGH327803:BGH327804 AWL327803:AWL327804 AMP327803:AMP327804 ACT327803:ACT327804 SX327803:SX327804 JB327803:JB327804 C327803:C327804 WVN262267:WVN262268 WLR262267:WLR262268 WBV262267:WBV262268 VRZ262267:VRZ262268 VID262267:VID262268 UYH262267:UYH262268 UOL262267:UOL262268 UEP262267:UEP262268 TUT262267:TUT262268 TKX262267:TKX262268 TBB262267:TBB262268 SRF262267:SRF262268 SHJ262267:SHJ262268 RXN262267:RXN262268 RNR262267:RNR262268 RDV262267:RDV262268 QTZ262267:QTZ262268 QKD262267:QKD262268 QAH262267:QAH262268 PQL262267:PQL262268 PGP262267:PGP262268 OWT262267:OWT262268 OMX262267:OMX262268 ODB262267:ODB262268 NTF262267:NTF262268 NJJ262267:NJJ262268 MZN262267:MZN262268 MPR262267:MPR262268 MFV262267:MFV262268 LVZ262267:LVZ262268 LMD262267:LMD262268 LCH262267:LCH262268 KSL262267:KSL262268 KIP262267:KIP262268 JYT262267:JYT262268 JOX262267:JOX262268 JFB262267:JFB262268 IVF262267:IVF262268 ILJ262267:ILJ262268 IBN262267:IBN262268 HRR262267:HRR262268 HHV262267:HHV262268 GXZ262267:GXZ262268 GOD262267:GOD262268 GEH262267:GEH262268 FUL262267:FUL262268 FKP262267:FKP262268 FAT262267:FAT262268 EQX262267:EQX262268 EHB262267:EHB262268 DXF262267:DXF262268 DNJ262267:DNJ262268 DDN262267:DDN262268 CTR262267:CTR262268 CJV262267:CJV262268 BZZ262267:BZZ262268 BQD262267:BQD262268 BGH262267:BGH262268 AWL262267:AWL262268 AMP262267:AMP262268 ACT262267:ACT262268 SX262267:SX262268 JB262267:JB262268 C262267:C262268 WVN196731:WVN196732 WLR196731:WLR196732 WBV196731:WBV196732 VRZ196731:VRZ196732 VID196731:VID196732 UYH196731:UYH196732 UOL196731:UOL196732 UEP196731:UEP196732 TUT196731:TUT196732 TKX196731:TKX196732 TBB196731:TBB196732 SRF196731:SRF196732 SHJ196731:SHJ196732 RXN196731:RXN196732 RNR196731:RNR196732 RDV196731:RDV196732 QTZ196731:QTZ196732 QKD196731:QKD196732 QAH196731:QAH196732 PQL196731:PQL196732 PGP196731:PGP196732 OWT196731:OWT196732 OMX196731:OMX196732 ODB196731:ODB196732 NTF196731:NTF196732 NJJ196731:NJJ196732 MZN196731:MZN196732 MPR196731:MPR196732 MFV196731:MFV196732 LVZ196731:LVZ196732 LMD196731:LMD196732 LCH196731:LCH196732 KSL196731:KSL196732 KIP196731:KIP196732 JYT196731:JYT196732 JOX196731:JOX196732 JFB196731:JFB196732 IVF196731:IVF196732 ILJ196731:ILJ196732 IBN196731:IBN196732 HRR196731:HRR196732 HHV196731:HHV196732 GXZ196731:GXZ196732 GOD196731:GOD196732 GEH196731:GEH196732 FUL196731:FUL196732 FKP196731:FKP196732 FAT196731:FAT196732 EQX196731:EQX196732 EHB196731:EHB196732 DXF196731:DXF196732 DNJ196731:DNJ196732 DDN196731:DDN196732 CTR196731:CTR196732 CJV196731:CJV196732 BZZ196731:BZZ196732 BQD196731:BQD196732 BGH196731:BGH196732 AWL196731:AWL196732 AMP196731:AMP196732 ACT196731:ACT196732 SX196731:SX196732 JB196731:JB196732 C196731:C196732 WVN131195:WVN131196 WLR131195:WLR131196 WBV131195:WBV131196 VRZ131195:VRZ131196 VID131195:VID131196 UYH131195:UYH131196 UOL131195:UOL131196 UEP131195:UEP131196 TUT131195:TUT131196 TKX131195:TKX131196 TBB131195:TBB131196 SRF131195:SRF131196 SHJ131195:SHJ131196 RXN131195:RXN131196 RNR131195:RNR131196 RDV131195:RDV131196 QTZ131195:QTZ131196 QKD131195:QKD131196 QAH131195:QAH131196 PQL131195:PQL131196 PGP131195:PGP131196 OWT131195:OWT131196 OMX131195:OMX131196 ODB131195:ODB131196 NTF131195:NTF131196 NJJ131195:NJJ131196 MZN131195:MZN131196 MPR131195:MPR131196 MFV131195:MFV131196 LVZ131195:LVZ131196 LMD131195:LMD131196 LCH131195:LCH131196 KSL131195:KSL131196 KIP131195:KIP131196 JYT131195:JYT131196 JOX131195:JOX131196 JFB131195:JFB131196 IVF131195:IVF131196 ILJ131195:ILJ131196 IBN131195:IBN131196 HRR131195:HRR131196 HHV131195:HHV131196 GXZ131195:GXZ131196 GOD131195:GOD131196 GEH131195:GEH131196 FUL131195:FUL131196 FKP131195:FKP131196 FAT131195:FAT131196 EQX131195:EQX131196 EHB131195:EHB131196 DXF131195:DXF131196 DNJ131195:DNJ131196 DDN131195:DDN131196 CTR131195:CTR131196 CJV131195:CJV131196 BZZ131195:BZZ131196 BQD131195:BQD131196 BGH131195:BGH131196 AWL131195:AWL131196 AMP131195:AMP131196 ACT131195:ACT131196 SX131195:SX131196 JB131195:JB131196 C131195:C131196 WVN65659:WVN65660 WLR65659:WLR65660 WBV65659:WBV65660 VRZ65659:VRZ65660 VID65659:VID65660 UYH65659:UYH65660 UOL65659:UOL65660 UEP65659:UEP65660 TUT65659:TUT65660 TKX65659:TKX65660 TBB65659:TBB65660 SRF65659:SRF65660 SHJ65659:SHJ65660 RXN65659:RXN65660 RNR65659:RNR65660 RDV65659:RDV65660 QTZ65659:QTZ65660 QKD65659:QKD65660 QAH65659:QAH65660 PQL65659:PQL65660 PGP65659:PGP65660 OWT65659:OWT65660 OMX65659:OMX65660 ODB65659:ODB65660 NTF65659:NTF65660 NJJ65659:NJJ65660 MZN65659:MZN65660 MPR65659:MPR65660 MFV65659:MFV65660 LVZ65659:LVZ65660 LMD65659:LMD65660 LCH65659:LCH65660 KSL65659:KSL65660 KIP65659:KIP65660 JYT65659:JYT65660 JOX65659:JOX65660 JFB65659:JFB65660 IVF65659:IVF65660 ILJ65659:ILJ65660 IBN65659:IBN65660 HRR65659:HRR65660 HHV65659:HHV65660 GXZ65659:GXZ65660 GOD65659:GOD65660 GEH65659:GEH65660 FUL65659:FUL65660 FKP65659:FKP65660 FAT65659:FAT65660 EQX65659:EQX65660 EHB65659:EHB65660 DXF65659:DXF65660 DNJ65659:DNJ65660 DDN65659:DDN65660 CTR65659:CTR65660 CJV65659:CJV65660 BZZ65659:BZZ65660 BQD65659:BQD65660 BGH65659:BGH65660 AWL65659:AWL65660 AMP65659:AMP65660 ACT65659:ACT65660 SX65659:SX65660 JB65659:JB65660 C65659:C65660 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WVO983175:WVO983180 WLS983175:WLS983180 WBW983175:WBW983180 VSA983175:VSA983180 VIE983175:VIE983180 UYI983175:UYI983180 UOM983175:UOM983180 UEQ983175:UEQ983180 TUU983175:TUU983180 TKY983175:TKY983180 TBC983175:TBC983180 SRG983175:SRG983180 SHK983175:SHK983180 RXO983175:RXO983180 RNS983175:RNS983180 RDW983175:RDW983180 QUA983175:QUA983180 QKE983175:QKE983180 QAI983175:QAI983180 PQM983175:PQM983180 PGQ983175:PGQ983180 OWU983175:OWU983180 OMY983175:OMY983180 ODC983175:ODC983180 NTG983175:NTG983180 NJK983175:NJK983180 MZO983175:MZO983180 MPS983175:MPS983180 MFW983175:MFW983180 LWA983175:LWA983180 LME983175:LME983180 LCI983175:LCI983180 KSM983175:KSM983180 KIQ983175:KIQ983180 JYU983175:JYU983180 JOY983175:JOY983180 JFC983175:JFC983180 IVG983175:IVG983180 ILK983175:ILK983180 IBO983175:IBO983180 HRS983175:HRS983180 HHW983175:HHW983180 GYA983175:GYA983180 GOE983175:GOE983180 GEI983175:GEI983180 FUM983175:FUM983180 FKQ983175:FKQ983180 FAU983175:FAU983180 EQY983175:EQY983180 EHC983175:EHC983180 DXG983175:DXG983180 DNK983175:DNK983180 DDO983175:DDO983180 CTS983175:CTS983180 CJW983175:CJW983180 CAA983175:CAA983180 BQE983175:BQE983180 BGI983175:BGI983180 AWM983175:AWM983180 AMQ983175:AMQ983180 ACU983175:ACU983180 SY983175:SY983180 JC983175:JC983180 D983175:E983180 WVO917639:WVO917644 WLS917639:WLS917644 WBW917639:WBW917644 VSA917639:VSA917644 VIE917639:VIE917644 UYI917639:UYI917644 UOM917639:UOM917644 UEQ917639:UEQ917644 TUU917639:TUU917644 TKY917639:TKY917644 TBC917639:TBC917644 SRG917639:SRG917644 SHK917639:SHK917644 RXO917639:RXO917644 RNS917639:RNS917644 RDW917639:RDW917644 QUA917639:QUA917644 QKE917639:QKE917644 QAI917639:QAI917644 PQM917639:PQM917644 PGQ917639:PGQ917644 OWU917639:OWU917644 OMY917639:OMY917644 ODC917639:ODC917644 NTG917639:NTG917644 NJK917639:NJK917644 MZO917639:MZO917644 MPS917639:MPS917644 MFW917639:MFW917644 LWA917639:LWA917644 LME917639:LME917644 LCI917639:LCI917644 KSM917639:KSM917644 KIQ917639:KIQ917644 JYU917639:JYU917644 JOY917639:JOY917644 JFC917639:JFC917644 IVG917639:IVG917644 ILK917639:ILK917644 IBO917639:IBO917644 HRS917639:HRS917644 HHW917639:HHW917644 GYA917639:GYA917644 GOE917639:GOE917644 GEI917639:GEI917644 FUM917639:FUM917644 FKQ917639:FKQ917644 FAU917639:FAU917644 EQY917639:EQY917644 EHC917639:EHC917644 DXG917639:DXG917644 DNK917639:DNK917644 DDO917639:DDO917644 CTS917639:CTS917644 CJW917639:CJW917644 CAA917639:CAA917644 BQE917639:BQE917644 BGI917639:BGI917644 AWM917639:AWM917644 AMQ917639:AMQ917644 ACU917639:ACU917644 SY917639:SY917644 JC917639:JC917644 D917639:E917644 WVO852103:WVO852108 WLS852103:WLS852108 WBW852103:WBW852108 VSA852103:VSA852108 VIE852103:VIE852108 UYI852103:UYI852108 UOM852103:UOM852108 UEQ852103:UEQ852108 TUU852103:TUU852108 TKY852103:TKY852108 TBC852103:TBC852108 SRG852103:SRG852108 SHK852103:SHK852108 RXO852103:RXO852108 RNS852103:RNS852108 RDW852103:RDW852108 QUA852103:QUA852108 QKE852103:QKE852108 QAI852103:QAI852108 PQM852103:PQM852108 PGQ852103:PGQ852108 OWU852103:OWU852108 OMY852103:OMY852108 ODC852103:ODC852108 NTG852103:NTG852108 NJK852103:NJK852108 MZO852103:MZO852108 MPS852103:MPS852108 MFW852103:MFW852108 LWA852103:LWA852108 LME852103:LME852108 LCI852103:LCI852108 KSM852103:KSM852108 KIQ852103:KIQ852108 JYU852103:JYU852108 JOY852103:JOY852108 JFC852103:JFC852108 IVG852103:IVG852108 ILK852103:ILK852108 IBO852103:IBO852108 HRS852103:HRS852108 HHW852103:HHW852108 GYA852103:GYA852108 GOE852103:GOE852108 GEI852103:GEI852108 FUM852103:FUM852108 FKQ852103:FKQ852108 FAU852103:FAU852108 EQY852103:EQY852108 EHC852103:EHC852108 DXG852103:DXG852108 DNK852103:DNK852108 DDO852103:DDO852108 CTS852103:CTS852108 CJW852103:CJW852108 CAA852103:CAA852108 BQE852103:BQE852108 BGI852103:BGI852108 AWM852103:AWM852108 AMQ852103:AMQ852108 ACU852103:ACU852108 SY852103:SY852108 JC852103:JC852108 D852103:E852108 WVO786567:WVO786572 WLS786567:WLS786572 WBW786567:WBW786572 VSA786567:VSA786572 VIE786567:VIE786572 UYI786567:UYI786572 UOM786567:UOM786572 UEQ786567:UEQ786572 TUU786567:TUU786572 TKY786567:TKY786572 TBC786567:TBC786572 SRG786567:SRG786572 SHK786567:SHK786572 RXO786567:RXO786572 RNS786567:RNS786572 RDW786567:RDW786572 QUA786567:QUA786572 QKE786567:QKE786572 QAI786567:QAI786572 PQM786567:PQM786572 PGQ786567:PGQ786572 OWU786567:OWU786572 OMY786567:OMY786572 ODC786567:ODC786572 NTG786567:NTG786572 NJK786567:NJK786572 MZO786567:MZO786572 MPS786567:MPS786572 MFW786567:MFW786572 LWA786567:LWA786572 LME786567:LME786572 LCI786567:LCI786572 KSM786567:KSM786572 KIQ786567:KIQ786572 JYU786567:JYU786572 JOY786567:JOY786572 JFC786567:JFC786572 IVG786567:IVG786572 ILK786567:ILK786572 IBO786567:IBO786572 HRS786567:HRS786572 HHW786567:HHW786572 GYA786567:GYA786572 GOE786567:GOE786572 GEI786567:GEI786572 FUM786567:FUM786572 FKQ786567:FKQ786572 FAU786567:FAU786572 EQY786567:EQY786572 EHC786567:EHC786572 DXG786567:DXG786572 DNK786567:DNK786572 DDO786567:DDO786572 CTS786567:CTS786572 CJW786567:CJW786572 CAA786567:CAA786572 BQE786567:BQE786572 BGI786567:BGI786572 AWM786567:AWM786572 AMQ786567:AMQ786572 ACU786567:ACU786572 SY786567:SY786572 JC786567:JC786572 D786567:E786572 WVO721031:WVO721036 WLS721031:WLS721036 WBW721031:WBW721036 VSA721031:VSA721036 VIE721031:VIE721036 UYI721031:UYI721036 UOM721031:UOM721036 UEQ721031:UEQ721036 TUU721031:TUU721036 TKY721031:TKY721036 TBC721031:TBC721036 SRG721031:SRG721036 SHK721031:SHK721036 RXO721031:RXO721036 RNS721031:RNS721036 RDW721031:RDW721036 QUA721031:QUA721036 QKE721031:QKE721036 QAI721031:QAI721036 PQM721031:PQM721036 PGQ721031:PGQ721036 OWU721031:OWU721036 OMY721031:OMY721036 ODC721031:ODC721036 NTG721031:NTG721036 NJK721031:NJK721036 MZO721031:MZO721036 MPS721031:MPS721036 MFW721031:MFW721036 LWA721031:LWA721036 LME721031:LME721036 LCI721031:LCI721036 KSM721031:KSM721036 KIQ721031:KIQ721036 JYU721031:JYU721036 JOY721031:JOY721036 JFC721031:JFC721036 IVG721031:IVG721036 ILK721031:ILK721036 IBO721031:IBO721036 HRS721031:HRS721036 HHW721031:HHW721036 GYA721031:GYA721036 GOE721031:GOE721036 GEI721031:GEI721036 FUM721031:FUM721036 FKQ721031:FKQ721036 FAU721031:FAU721036 EQY721031:EQY721036 EHC721031:EHC721036 DXG721031:DXG721036 DNK721031:DNK721036 DDO721031:DDO721036 CTS721031:CTS721036 CJW721031:CJW721036 CAA721031:CAA721036 BQE721031:BQE721036 BGI721031:BGI721036 AWM721031:AWM721036 AMQ721031:AMQ721036 ACU721031:ACU721036 SY721031:SY721036 JC721031:JC721036 D721031:E721036 WVO655495:WVO655500 WLS655495:WLS655500 WBW655495:WBW655500 VSA655495:VSA655500 VIE655495:VIE655500 UYI655495:UYI655500 UOM655495:UOM655500 UEQ655495:UEQ655500 TUU655495:TUU655500 TKY655495:TKY655500 TBC655495:TBC655500 SRG655495:SRG655500 SHK655495:SHK655500 RXO655495:RXO655500 RNS655495:RNS655500 RDW655495:RDW655500 QUA655495:QUA655500 QKE655495:QKE655500 QAI655495:QAI655500 PQM655495:PQM655500 PGQ655495:PGQ655500 OWU655495:OWU655500 OMY655495:OMY655500 ODC655495:ODC655500 NTG655495:NTG655500 NJK655495:NJK655500 MZO655495:MZO655500 MPS655495:MPS655500 MFW655495:MFW655500 LWA655495:LWA655500 LME655495:LME655500 LCI655495:LCI655500 KSM655495:KSM655500 KIQ655495:KIQ655500 JYU655495:JYU655500 JOY655495:JOY655500 JFC655495:JFC655500 IVG655495:IVG655500 ILK655495:ILK655500 IBO655495:IBO655500 HRS655495:HRS655500 HHW655495:HHW655500 GYA655495:GYA655500 GOE655495:GOE655500 GEI655495:GEI655500 FUM655495:FUM655500 FKQ655495:FKQ655500 FAU655495:FAU655500 EQY655495:EQY655500 EHC655495:EHC655500 DXG655495:DXG655500 DNK655495:DNK655500 DDO655495:DDO655500 CTS655495:CTS655500 CJW655495:CJW655500 CAA655495:CAA655500 BQE655495:BQE655500 BGI655495:BGI655500 AWM655495:AWM655500 AMQ655495:AMQ655500 ACU655495:ACU655500 SY655495:SY655500 JC655495:JC655500 D655495:E655500 WVO589959:WVO589964 WLS589959:WLS589964 WBW589959:WBW589964 VSA589959:VSA589964 VIE589959:VIE589964 UYI589959:UYI589964 UOM589959:UOM589964 UEQ589959:UEQ589964 TUU589959:TUU589964 TKY589959:TKY589964 TBC589959:TBC589964 SRG589959:SRG589964 SHK589959:SHK589964 RXO589959:RXO589964 RNS589959:RNS589964 RDW589959:RDW589964 QUA589959:QUA589964 QKE589959:QKE589964 QAI589959:QAI589964 PQM589959:PQM589964 PGQ589959:PGQ589964 OWU589959:OWU589964 OMY589959:OMY589964 ODC589959:ODC589964 NTG589959:NTG589964 NJK589959:NJK589964 MZO589959:MZO589964 MPS589959:MPS589964 MFW589959:MFW589964 LWA589959:LWA589964 LME589959:LME589964 LCI589959:LCI589964 KSM589959:KSM589964 KIQ589959:KIQ589964 JYU589959:JYU589964 JOY589959:JOY589964 JFC589959:JFC589964 IVG589959:IVG589964 ILK589959:ILK589964 IBO589959:IBO589964 HRS589959:HRS589964 HHW589959:HHW589964 GYA589959:GYA589964 GOE589959:GOE589964 GEI589959:GEI589964 FUM589959:FUM589964 FKQ589959:FKQ589964 FAU589959:FAU589964 EQY589959:EQY589964 EHC589959:EHC589964 DXG589959:DXG589964 DNK589959:DNK589964 DDO589959:DDO589964 CTS589959:CTS589964 CJW589959:CJW589964 CAA589959:CAA589964 BQE589959:BQE589964 BGI589959:BGI589964 AWM589959:AWM589964 AMQ589959:AMQ589964 ACU589959:ACU589964 SY589959:SY589964 JC589959:JC589964 D589959:E589964 WVO524423:WVO524428 WLS524423:WLS524428 WBW524423:WBW524428 VSA524423:VSA524428 VIE524423:VIE524428 UYI524423:UYI524428 UOM524423:UOM524428 UEQ524423:UEQ524428 TUU524423:TUU524428 TKY524423:TKY524428 TBC524423:TBC524428 SRG524423:SRG524428 SHK524423:SHK524428 RXO524423:RXO524428 RNS524423:RNS524428 RDW524423:RDW524428 QUA524423:QUA524428 QKE524423:QKE524428 QAI524423:QAI524428 PQM524423:PQM524428 PGQ524423:PGQ524428 OWU524423:OWU524428 OMY524423:OMY524428 ODC524423:ODC524428 NTG524423:NTG524428 NJK524423:NJK524428 MZO524423:MZO524428 MPS524423:MPS524428 MFW524423:MFW524428 LWA524423:LWA524428 LME524423:LME524428 LCI524423:LCI524428 KSM524423:KSM524428 KIQ524423:KIQ524428 JYU524423:JYU524428 JOY524423:JOY524428 JFC524423:JFC524428 IVG524423:IVG524428 ILK524423:ILK524428 IBO524423:IBO524428 HRS524423:HRS524428 HHW524423:HHW524428 GYA524423:GYA524428 GOE524423:GOE524428 GEI524423:GEI524428 FUM524423:FUM524428 FKQ524423:FKQ524428 FAU524423:FAU524428 EQY524423:EQY524428 EHC524423:EHC524428 DXG524423:DXG524428 DNK524423:DNK524428 DDO524423:DDO524428 CTS524423:CTS524428 CJW524423:CJW524428 CAA524423:CAA524428 BQE524423:BQE524428 BGI524423:BGI524428 AWM524423:AWM524428 AMQ524423:AMQ524428 ACU524423:ACU524428 SY524423:SY524428 JC524423:JC524428 D524423:E524428 WVO458887:WVO458892 WLS458887:WLS458892 WBW458887:WBW458892 VSA458887:VSA458892 VIE458887:VIE458892 UYI458887:UYI458892 UOM458887:UOM458892 UEQ458887:UEQ458892 TUU458887:TUU458892 TKY458887:TKY458892 TBC458887:TBC458892 SRG458887:SRG458892 SHK458887:SHK458892 RXO458887:RXO458892 RNS458887:RNS458892 RDW458887:RDW458892 QUA458887:QUA458892 QKE458887:QKE458892 QAI458887:QAI458892 PQM458887:PQM458892 PGQ458887:PGQ458892 OWU458887:OWU458892 OMY458887:OMY458892 ODC458887:ODC458892 NTG458887:NTG458892 NJK458887:NJK458892 MZO458887:MZO458892 MPS458887:MPS458892 MFW458887:MFW458892 LWA458887:LWA458892 LME458887:LME458892 LCI458887:LCI458892 KSM458887:KSM458892 KIQ458887:KIQ458892 JYU458887:JYU458892 JOY458887:JOY458892 JFC458887:JFC458892 IVG458887:IVG458892 ILK458887:ILK458892 IBO458887:IBO458892 HRS458887:HRS458892 HHW458887:HHW458892 GYA458887:GYA458892 GOE458887:GOE458892 GEI458887:GEI458892 FUM458887:FUM458892 FKQ458887:FKQ458892 FAU458887:FAU458892 EQY458887:EQY458892 EHC458887:EHC458892 DXG458887:DXG458892 DNK458887:DNK458892 DDO458887:DDO458892 CTS458887:CTS458892 CJW458887:CJW458892 CAA458887:CAA458892 BQE458887:BQE458892 BGI458887:BGI458892 AWM458887:AWM458892 AMQ458887:AMQ458892 ACU458887:ACU458892 SY458887:SY458892 JC458887:JC458892 D458887:E458892 WVO393351:WVO393356 WLS393351:WLS393356 WBW393351:WBW393356 VSA393351:VSA393356 VIE393351:VIE393356 UYI393351:UYI393356 UOM393351:UOM393356 UEQ393351:UEQ393356 TUU393351:TUU393356 TKY393351:TKY393356 TBC393351:TBC393356 SRG393351:SRG393356 SHK393351:SHK393356 RXO393351:RXO393356 RNS393351:RNS393356 RDW393351:RDW393356 QUA393351:QUA393356 QKE393351:QKE393356 QAI393351:QAI393356 PQM393351:PQM393356 PGQ393351:PGQ393356 OWU393351:OWU393356 OMY393351:OMY393356 ODC393351:ODC393356 NTG393351:NTG393356 NJK393351:NJK393356 MZO393351:MZO393356 MPS393351:MPS393356 MFW393351:MFW393356 LWA393351:LWA393356 LME393351:LME393356 LCI393351:LCI393356 KSM393351:KSM393356 KIQ393351:KIQ393356 JYU393351:JYU393356 JOY393351:JOY393356 JFC393351:JFC393356 IVG393351:IVG393356 ILK393351:ILK393356 IBO393351:IBO393356 HRS393351:HRS393356 HHW393351:HHW393356 GYA393351:GYA393356 GOE393351:GOE393356 GEI393351:GEI393356 FUM393351:FUM393356 FKQ393351:FKQ393356 FAU393351:FAU393356 EQY393351:EQY393356 EHC393351:EHC393356 DXG393351:DXG393356 DNK393351:DNK393356 DDO393351:DDO393356 CTS393351:CTS393356 CJW393351:CJW393356 CAA393351:CAA393356 BQE393351:BQE393356 BGI393351:BGI393356 AWM393351:AWM393356 AMQ393351:AMQ393356 ACU393351:ACU393356 SY393351:SY393356 JC393351:JC393356 D393351:E393356 WVO327815:WVO327820 WLS327815:WLS327820 WBW327815:WBW327820 VSA327815:VSA327820 VIE327815:VIE327820 UYI327815:UYI327820 UOM327815:UOM327820 UEQ327815:UEQ327820 TUU327815:TUU327820 TKY327815:TKY327820 TBC327815:TBC327820 SRG327815:SRG327820 SHK327815:SHK327820 RXO327815:RXO327820 RNS327815:RNS327820 RDW327815:RDW327820 QUA327815:QUA327820 QKE327815:QKE327820 QAI327815:QAI327820 PQM327815:PQM327820 PGQ327815:PGQ327820 OWU327815:OWU327820 OMY327815:OMY327820 ODC327815:ODC327820 NTG327815:NTG327820 NJK327815:NJK327820 MZO327815:MZO327820 MPS327815:MPS327820 MFW327815:MFW327820 LWA327815:LWA327820 LME327815:LME327820 LCI327815:LCI327820 KSM327815:KSM327820 KIQ327815:KIQ327820 JYU327815:JYU327820 JOY327815:JOY327820 JFC327815:JFC327820 IVG327815:IVG327820 ILK327815:ILK327820 IBO327815:IBO327820 HRS327815:HRS327820 HHW327815:HHW327820 GYA327815:GYA327820 GOE327815:GOE327820 GEI327815:GEI327820 FUM327815:FUM327820 FKQ327815:FKQ327820 FAU327815:FAU327820 EQY327815:EQY327820 EHC327815:EHC327820 DXG327815:DXG327820 DNK327815:DNK327820 DDO327815:DDO327820 CTS327815:CTS327820 CJW327815:CJW327820 CAA327815:CAA327820 BQE327815:BQE327820 BGI327815:BGI327820 AWM327815:AWM327820 AMQ327815:AMQ327820 ACU327815:ACU327820 SY327815:SY327820 JC327815:JC327820 D327815:E327820 WVO262279:WVO262284 WLS262279:WLS262284 WBW262279:WBW262284 VSA262279:VSA262284 VIE262279:VIE262284 UYI262279:UYI262284 UOM262279:UOM262284 UEQ262279:UEQ262284 TUU262279:TUU262284 TKY262279:TKY262284 TBC262279:TBC262284 SRG262279:SRG262284 SHK262279:SHK262284 RXO262279:RXO262284 RNS262279:RNS262284 RDW262279:RDW262284 QUA262279:QUA262284 QKE262279:QKE262284 QAI262279:QAI262284 PQM262279:PQM262284 PGQ262279:PGQ262284 OWU262279:OWU262284 OMY262279:OMY262284 ODC262279:ODC262284 NTG262279:NTG262284 NJK262279:NJK262284 MZO262279:MZO262284 MPS262279:MPS262284 MFW262279:MFW262284 LWA262279:LWA262284 LME262279:LME262284 LCI262279:LCI262284 KSM262279:KSM262284 KIQ262279:KIQ262284 JYU262279:JYU262284 JOY262279:JOY262284 JFC262279:JFC262284 IVG262279:IVG262284 ILK262279:ILK262284 IBO262279:IBO262284 HRS262279:HRS262284 HHW262279:HHW262284 GYA262279:GYA262284 GOE262279:GOE262284 GEI262279:GEI262284 FUM262279:FUM262284 FKQ262279:FKQ262284 FAU262279:FAU262284 EQY262279:EQY262284 EHC262279:EHC262284 DXG262279:DXG262284 DNK262279:DNK262284 DDO262279:DDO262284 CTS262279:CTS262284 CJW262279:CJW262284 CAA262279:CAA262284 BQE262279:BQE262284 BGI262279:BGI262284 AWM262279:AWM262284 AMQ262279:AMQ262284 ACU262279:ACU262284 SY262279:SY262284 JC262279:JC262284 D262279:E262284 WVO196743:WVO196748 WLS196743:WLS196748 WBW196743:WBW196748 VSA196743:VSA196748 VIE196743:VIE196748 UYI196743:UYI196748 UOM196743:UOM196748 UEQ196743:UEQ196748 TUU196743:TUU196748 TKY196743:TKY196748 TBC196743:TBC196748 SRG196743:SRG196748 SHK196743:SHK196748 RXO196743:RXO196748 RNS196743:RNS196748 RDW196743:RDW196748 QUA196743:QUA196748 QKE196743:QKE196748 QAI196743:QAI196748 PQM196743:PQM196748 PGQ196743:PGQ196748 OWU196743:OWU196748 OMY196743:OMY196748 ODC196743:ODC196748 NTG196743:NTG196748 NJK196743:NJK196748 MZO196743:MZO196748 MPS196743:MPS196748 MFW196743:MFW196748 LWA196743:LWA196748 LME196743:LME196748 LCI196743:LCI196748 KSM196743:KSM196748 KIQ196743:KIQ196748 JYU196743:JYU196748 JOY196743:JOY196748 JFC196743:JFC196748 IVG196743:IVG196748 ILK196743:ILK196748 IBO196743:IBO196748 HRS196743:HRS196748 HHW196743:HHW196748 GYA196743:GYA196748 GOE196743:GOE196748 GEI196743:GEI196748 FUM196743:FUM196748 FKQ196743:FKQ196748 FAU196743:FAU196748 EQY196743:EQY196748 EHC196743:EHC196748 DXG196743:DXG196748 DNK196743:DNK196748 DDO196743:DDO196748 CTS196743:CTS196748 CJW196743:CJW196748 CAA196743:CAA196748 BQE196743:BQE196748 BGI196743:BGI196748 AWM196743:AWM196748 AMQ196743:AMQ196748 ACU196743:ACU196748 SY196743:SY196748 JC196743:JC196748 D196743:E196748 WVO131207:WVO131212 WLS131207:WLS131212 WBW131207:WBW131212 VSA131207:VSA131212 VIE131207:VIE131212 UYI131207:UYI131212 UOM131207:UOM131212 UEQ131207:UEQ131212 TUU131207:TUU131212 TKY131207:TKY131212 TBC131207:TBC131212 SRG131207:SRG131212 SHK131207:SHK131212 RXO131207:RXO131212 RNS131207:RNS131212 RDW131207:RDW131212 QUA131207:QUA131212 QKE131207:QKE131212 QAI131207:QAI131212 PQM131207:PQM131212 PGQ131207:PGQ131212 OWU131207:OWU131212 OMY131207:OMY131212 ODC131207:ODC131212 NTG131207:NTG131212 NJK131207:NJK131212 MZO131207:MZO131212 MPS131207:MPS131212 MFW131207:MFW131212 LWA131207:LWA131212 LME131207:LME131212 LCI131207:LCI131212 KSM131207:KSM131212 KIQ131207:KIQ131212 JYU131207:JYU131212 JOY131207:JOY131212 JFC131207:JFC131212 IVG131207:IVG131212 ILK131207:ILK131212 IBO131207:IBO131212 HRS131207:HRS131212 HHW131207:HHW131212 GYA131207:GYA131212 GOE131207:GOE131212 GEI131207:GEI131212 FUM131207:FUM131212 FKQ131207:FKQ131212 FAU131207:FAU131212 EQY131207:EQY131212 EHC131207:EHC131212 DXG131207:DXG131212 DNK131207:DNK131212 DDO131207:DDO131212 CTS131207:CTS131212 CJW131207:CJW131212 CAA131207:CAA131212 BQE131207:BQE131212 BGI131207:BGI131212 AWM131207:AWM131212 AMQ131207:AMQ131212 ACU131207:ACU131212 SY131207:SY131212 JC131207:JC131212 D131207:E131212 WVO65671:WVO65676 WLS65671:WLS65676 WBW65671:WBW65676 VSA65671:VSA65676 VIE65671:VIE65676 UYI65671:UYI65676 UOM65671:UOM65676 UEQ65671:UEQ65676 TUU65671:TUU65676 TKY65671:TKY65676 TBC65671:TBC65676 SRG65671:SRG65676 SHK65671:SHK65676 RXO65671:RXO65676 RNS65671:RNS65676 RDW65671:RDW65676 QUA65671:QUA65676 QKE65671:QKE65676 QAI65671:QAI65676 PQM65671:PQM65676 PGQ65671:PGQ65676 OWU65671:OWU65676 OMY65671:OMY65676 ODC65671:ODC65676 NTG65671:NTG65676 NJK65671:NJK65676 MZO65671:MZO65676 MPS65671:MPS65676 MFW65671:MFW65676 LWA65671:LWA65676 LME65671:LME65676 LCI65671:LCI65676 KSM65671:KSM65676 KIQ65671:KIQ65676 JYU65671:JYU65676 JOY65671:JOY65676 JFC65671:JFC65676 IVG65671:IVG65676 ILK65671:ILK65676 IBO65671:IBO65676 HRS65671:HRS65676 HHW65671:HHW65676 GYA65671:GYA65676 GOE65671:GOE65676 GEI65671:GEI65676 FUM65671:FUM65676 FKQ65671:FKQ65676 FAU65671:FAU65676 EQY65671:EQY65676 EHC65671:EHC65676 DXG65671:DXG65676 DNK65671:DNK65676 DDO65671:DDO65676 CTS65671:CTS65676 CJW65671:CJW65676 CAA65671:CAA65676 BQE65671:BQE65676 BGI65671:BGI65676 AWM65671:AWM65676 AMQ65671:AMQ65676 ACU65671:ACU65676 SY65671:SY65676 JC65671:JC65676 D65671:E65676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WVO983167:WVO983172 WLS983167:WLS983172 WBW983167:WBW983172 VSA983167:VSA983172 VIE983167:VIE983172 UYI983167:UYI983172 UOM983167:UOM983172 UEQ983167:UEQ983172 TUU983167:TUU983172 TKY983167:TKY983172 TBC983167:TBC983172 SRG983167:SRG983172 SHK983167:SHK983172 RXO983167:RXO983172 RNS983167:RNS983172 RDW983167:RDW983172 QUA983167:QUA983172 QKE983167:QKE983172 QAI983167:QAI983172 PQM983167:PQM983172 PGQ983167:PGQ983172 OWU983167:OWU983172 OMY983167:OMY983172 ODC983167:ODC983172 NTG983167:NTG983172 NJK983167:NJK983172 MZO983167:MZO983172 MPS983167:MPS983172 MFW983167:MFW983172 LWA983167:LWA983172 LME983167:LME983172 LCI983167:LCI983172 KSM983167:KSM983172 KIQ983167:KIQ983172 JYU983167:JYU983172 JOY983167:JOY983172 JFC983167:JFC983172 IVG983167:IVG983172 ILK983167:ILK983172 IBO983167:IBO983172 HRS983167:HRS983172 HHW983167:HHW983172 GYA983167:GYA983172 GOE983167:GOE983172 GEI983167:GEI983172 FUM983167:FUM983172 FKQ983167:FKQ983172 FAU983167:FAU983172 EQY983167:EQY983172 EHC983167:EHC983172 DXG983167:DXG983172 DNK983167:DNK983172 DDO983167:DDO983172 CTS983167:CTS983172 CJW983167:CJW983172 CAA983167:CAA983172 BQE983167:BQE983172 BGI983167:BGI983172 AWM983167:AWM983172 AMQ983167:AMQ983172 ACU983167:ACU983172 SY983167:SY983172 JC983167:JC983172 D983167:E983172 WVO917631:WVO917636 WLS917631:WLS917636 WBW917631:WBW917636 VSA917631:VSA917636 VIE917631:VIE917636 UYI917631:UYI917636 UOM917631:UOM917636 UEQ917631:UEQ917636 TUU917631:TUU917636 TKY917631:TKY917636 TBC917631:TBC917636 SRG917631:SRG917636 SHK917631:SHK917636 RXO917631:RXO917636 RNS917631:RNS917636 RDW917631:RDW917636 QUA917631:QUA917636 QKE917631:QKE917636 QAI917631:QAI917636 PQM917631:PQM917636 PGQ917631:PGQ917636 OWU917631:OWU917636 OMY917631:OMY917636 ODC917631:ODC917636 NTG917631:NTG917636 NJK917631:NJK917636 MZO917631:MZO917636 MPS917631:MPS917636 MFW917631:MFW917636 LWA917631:LWA917636 LME917631:LME917636 LCI917631:LCI917636 KSM917631:KSM917636 KIQ917631:KIQ917636 JYU917631:JYU917636 JOY917631:JOY917636 JFC917631:JFC917636 IVG917631:IVG917636 ILK917631:ILK917636 IBO917631:IBO917636 HRS917631:HRS917636 HHW917631:HHW917636 GYA917631:GYA917636 GOE917631:GOE917636 GEI917631:GEI917636 FUM917631:FUM917636 FKQ917631:FKQ917636 FAU917631:FAU917636 EQY917631:EQY917636 EHC917631:EHC917636 DXG917631:DXG917636 DNK917631:DNK917636 DDO917631:DDO917636 CTS917631:CTS917636 CJW917631:CJW917636 CAA917631:CAA917636 BQE917631:BQE917636 BGI917631:BGI917636 AWM917631:AWM917636 AMQ917631:AMQ917636 ACU917631:ACU917636 SY917631:SY917636 JC917631:JC917636 D917631:E917636 WVO852095:WVO852100 WLS852095:WLS852100 WBW852095:WBW852100 VSA852095:VSA852100 VIE852095:VIE852100 UYI852095:UYI852100 UOM852095:UOM852100 UEQ852095:UEQ852100 TUU852095:TUU852100 TKY852095:TKY852100 TBC852095:TBC852100 SRG852095:SRG852100 SHK852095:SHK852100 RXO852095:RXO852100 RNS852095:RNS852100 RDW852095:RDW852100 QUA852095:QUA852100 QKE852095:QKE852100 QAI852095:QAI852100 PQM852095:PQM852100 PGQ852095:PGQ852100 OWU852095:OWU852100 OMY852095:OMY852100 ODC852095:ODC852100 NTG852095:NTG852100 NJK852095:NJK852100 MZO852095:MZO852100 MPS852095:MPS852100 MFW852095:MFW852100 LWA852095:LWA852100 LME852095:LME852100 LCI852095:LCI852100 KSM852095:KSM852100 KIQ852095:KIQ852100 JYU852095:JYU852100 JOY852095:JOY852100 JFC852095:JFC852100 IVG852095:IVG852100 ILK852095:ILK852100 IBO852095:IBO852100 HRS852095:HRS852100 HHW852095:HHW852100 GYA852095:GYA852100 GOE852095:GOE852100 GEI852095:GEI852100 FUM852095:FUM852100 FKQ852095:FKQ852100 FAU852095:FAU852100 EQY852095:EQY852100 EHC852095:EHC852100 DXG852095:DXG852100 DNK852095:DNK852100 DDO852095:DDO852100 CTS852095:CTS852100 CJW852095:CJW852100 CAA852095:CAA852100 BQE852095:BQE852100 BGI852095:BGI852100 AWM852095:AWM852100 AMQ852095:AMQ852100 ACU852095:ACU852100 SY852095:SY852100 JC852095:JC852100 D852095:E852100 WVO786559:WVO786564 WLS786559:WLS786564 WBW786559:WBW786564 VSA786559:VSA786564 VIE786559:VIE786564 UYI786559:UYI786564 UOM786559:UOM786564 UEQ786559:UEQ786564 TUU786559:TUU786564 TKY786559:TKY786564 TBC786559:TBC786564 SRG786559:SRG786564 SHK786559:SHK786564 RXO786559:RXO786564 RNS786559:RNS786564 RDW786559:RDW786564 QUA786559:QUA786564 QKE786559:QKE786564 QAI786559:QAI786564 PQM786559:PQM786564 PGQ786559:PGQ786564 OWU786559:OWU786564 OMY786559:OMY786564 ODC786559:ODC786564 NTG786559:NTG786564 NJK786559:NJK786564 MZO786559:MZO786564 MPS786559:MPS786564 MFW786559:MFW786564 LWA786559:LWA786564 LME786559:LME786564 LCI786559:LCI786564 KSM786559:KSM786564 KIQ786559:KIQ786564 JYU786559:JYU786564 JOY786559:JOY786564 JFC786559:JFC786564 IVG786559:IVG786564 ILK786559:ILK786564 IBO786559:IBO786564 HRS786559:HRS786564 HHW786559:HHW786564 GYA786559:GYA786564 GOE786559:GOE786564 GEI786559:GEI786564 FUM786559:FUM786564 FKQ786559:FKQ786564 FAU786559:FAU786564 EQY786559:EQY786564 EHC786559:EHC786564 DXG786559:DXG786564 DNK786559:DNK786564 DDO786559:DDO786564 CTS786559:CTS786564 CJW786559:CJW786564 CAA786559:CAA786564 BQE786559:BQE786564 BGI786559:BGI786564 AWM786559:AWM786564 AMQ786559:AMQ786564 ACU786559:ACU786564 SY786559:SY786564 JC786559:JC786564 D786559:E786564 WVO721023:WVO721028 WLS721023:WLS721028 WBW721023:WBW721028 VSA721023:VSA721028 VIE721023:VIE721028 UYI721023:UYI721028 UOM721023:UOM721028 UEQ721023:UEQ721028 TUU721023:TUU721028 TKY721023:TKY721028 TBC721023:TBC721028 SRG721023:SRG721028 SHK721023:SHK721028 RXO721023:RXO721028 RNS721023:RNS721028 RDW721023:RDW721028 QUA721023:QUA721028 QKE721023:QKE721028 QAI721023:QAI721028 PQM721023:PQM721028 PGQ721023:PGQ721028 OWU721023:OWU721028 OMY721023:OMY721028 ODC721023:ODC721028 NTG721023:NTG721028 NJK721023:NJK721028 MZO721023:MZO721028 MPS721023:MPS721028 MFW721023:MFW721028 LWA721023:LWA721028 LME721023:LME721028 LCI721023:LCI721028 KSM721023:KSM721028 KIQ721023:KIQ721028 JYU721023:JYU721028 JOY721023:JOY721028 JFC721023:JFC721028 IVG721023:IVG721028 ILK721023:ILK721028 IBO721023:IBO721028 HRS721023:HRS721028 HHW721023:HHW721028 GYA721023:GYA721028 GOE721023:GOE721028 GEI721023:GEI721028 FUM721023:FUM721028 FKQ721023:FKQ721028 FAU721023:FAU721028 EQY721023:EQY721028 EHC721023:EHC721028 DXG721023:DXG721028 DNK721023:DNK721028 DDO721023:DDO721028 CTS721023:CTS721028 CJW721023:CJW721028 CAA721023:CAA721028 BQE721023:BQE721028 BGI721023:BGI721028 AWM721023:AWM721028 AMQ721023:AMQ721028 ACU721023:ACU721028 SY721023:SY721028 JC721023:JC721028 D721023:E721028 WVO655487:WVO655492 WLS655487:WLS655492 WBW655487:WBW655492 VSA655487:VSA655492 VIE655487:VIE655492 UYI655487:UYI655492 UOM655487:UOM655492 UEQ655487:UEQ655492 TUU655487:TUU655492 TKY655487:TKY655492 TBC655487:TBC655492 SRG655487:SRG655492 SHK655487:SHK655492 RXO655487:RXO655492 RNS655487:RNS655492 RDW655487:RDW655492 QUA655487:QUA655492 QKE655487:QKE655492 QAI655487:QAI655492 PQM655487:PQM655492 PGQ655487:PGQ655492 OWU655487:OWU655492 OMY655487:OMY655492 ODC655487:ODC655492 NTG655487:NTG655492 NJK655487:NJK655492 MZO655487:MZO655492 MPS655487:MPS655492 MFW655487:MFW655492 LWA655487:LWA655492 LME655487:LME655492 LCI655487:LCI655492 KSM655487:KSM655492 KIQ655487:KIQ655492 JYU655487:JYU655492 JOY655487:JOY655492 JFC655487:JFC655492 IVG655487:IVG655492 ILK655487:ILK655492 IBO655487:IBO655492 HRS655487:HRS655492 HHW655487:HHW655492 GYA655487:GYA655492 GOE655487:GOE655492 GEI655487:GEI655492 FUM655487:FUM655492 FKQ655487:FKQ655492 FAU655487:FAU655492 EQY655487:EQY655492 EHC655487:EHC655492 DXG655487:DXG655492 DNK655487:DNK655492 DDO655487:DDO655492 CTS655487:CTS655492 CJW655487:CJW655492 CAA655487:CAA655492 BQE655487:BQE655492 BGI655487:BGI655492 AWM655487:AWM655492 AMQ655487:AMQ655492 ACU655487:ACU655492 SY655487:SY655492 JC655487:JC655492 D655487:E655492 WVO589951:WVO589956 WLS589951:WLS589956 WBW589951:WBW589956 VSA589951:VSA589956 VIE589951:VIE589956 UYI589951:UYI589956 UOM589951:UOM589956 UEQ589951:UEQ589956 TUU589951:TUU589956 TKY589951:TKY589956 TBC589951:TBC589956 SRG589951:SRG589956 SHK589951:SHK589956 RXO589951:RXO589956 RNS589951:RNS589956 RDW589951:RDW589956 QUA589951:QUA589956 QKE589951:QKE589956 QAI589951:QAI589956 PQM589951:PQM589956 PGQ589951:PGQ589956 OWU589951:OWU589956 OMY589951:OMY589956 ODC589951:ODC589956 NTG589951:NTG589956 NJK589951:NJK589956 MZO589951:MZO589956 MPS589951:MPS589956 MFW589951:MFW589956 LWA589951:LWA589956 LME589951:LME589956 LCI589951:LCI589956 KSM589951:KSM589956 KIQ589951:KIQ589956 JYU589951:JYU589956 JOY589951:JOY589956 JFC589951:JFC589956 IVG589951:IVG589956 ILK589951:ILK589956 IBO589951:IBO589956 HRS589951:HRS589956 HHW589951:HHW589956 GYA589951:GYA589956 GOE589951:GOE589956 GEI589951:GEI589956 FUM589951:FUM589956 FKQ589951:FKQ589956 FAU589951:FAU589956 EQY589951:EQY589956 EHC589951:EHC589956 DXG589951:DXG589956 DNK589951:DNK589956 DDO589951:DDO589956 CTS589951:CTS589956 CJW589951:CJW589956 CAA589951:CAA589956 BQE589951:BQE589956 BGI589951:BGI589956 AWM589951:AWM589956 AMQ589951:AMQ589956 ACU589951:ACU589956 SY589951:SY589956 JC589951:JC589956 D589951:E589956 WVO524415:WVO524420 WLS524415:WLS524420 WBW524415:WBW524420 VSA524415:VSA524420 VIE524415:VIE524420 UYI524415:UYI524420 UOM524415:UOM524420 UEQ524415:UEQ524420 TUU524415:TUU524420 TKY524415:TKY524420 TBC524415:TBC524420 SRG524415:SRG524420 SHK524415:SHK524420 RXO524415:RXO524420 RNS524415:RNS524420 RDW524415:RDW524420 QUA524415:QUA524420 QKE524415:QKE524420 QAI524415:QAI524420 PQM524415:PQM524420 PGQ524415:PGQ524420 OWU524415:OWU524420 OMY524415:OMY524420 ODC524415:ODC524420 NTG524415:NTG524420 NJK524415:NJK524420 MZO524415:MZO524420 MPS524415:MPS524420 MFW524415:MFW524420 LWA524415:LWA524420 LME524415:LME524420 LCI524415:LCI524420 KSM524415:KSM524420 KIQ524415:KIQ524420 JYU524415:JYU524420 JOY524415:JOY524420 JFC524415:JFC524420 IVG524415:IVG524420 ILK524415:ILK524420 IBO524415:IBO524420 HRS524415:HRS524420 HHW524415:HHW524420 GYA524415:GYA524420 GOE524415:GOE524420 GEI524415:GEI524420 FUM524415:FUM524420 FKQ524415:FKQ524420 FAU524415:FAU524420 EQY524415:EQY524420 EHC524415:EHC524420 DXG524415:DXG524420 DNK524415:DNK524420 DDO524415:DDO524420 CTS524415:CTS524420 CJW524415:CJW524420 CAA524415:CAA524420 BQE524415:BQE524420 BGI524415:BGI524420 AWM524415:AWM524420 AMQ524415:AMQ524420 ACU524415:ACU524420 SY524415:SY524420 JC524415:JC524420 D524415:E524420 WVO458879:WVO458884 WLS458879:WLS458884 WBW458879:WBW458884 VSA458879:VSA458884 VIE458879:VIE458884 UYI458879:UYI458884 UOM458879:UOM458884 UEQ458879:UEQ458884 TUU458879:TUU458884 TKY458879:TKY458884 TBC458879:TBC458884 SRG458879:SRG458884 SHK458879:SHK458884 RXO458879:RXO458884 RNS458879:RNS458884 RDW458879:RDW458884 QUA458879:QUA458884 QKE458879:QKE458884 QAI458879:QAI458884 PQM458879:PQM458884 PGQ458879:PGQ458884 OWU458879:OWU458884 OMY458879:OMY458884 ODC458879:ODC458884 NTG458879:NTG458884 NJK458879:NJK458884 MZO458879:MZO458884 MPS458879:MPS458884 MFW458879:MFW458884 LWA458879:LWA458884 LME458879:LME458884 LCI458879:LCI458884 KSM458879:KSM458884 KIQ458879:KIQ458884 JYU458879:JYU458884 JOY458879:JOY458884 JFC458879:JFC458884 IVG458879:IVG458884 ILK458879:ILK458884 IBO458879:IBO458884 HRS458879:HRS458884 HHW458879:HHW458884 GYA458879:GYA458884 GOE458879:GOE458884 GEI458879:GEI458884 FUM458879:FUM458884 FKQ458879:FKQ458884 FAU458879:FAU458884 EQY458879:EQY458884 EHC458879:EHC458884 DXG458879:DXG458884 DNK458879:DNK458884 DDO458879:DDO458884 CTS458879:CTS458884 CJW458879:CJW458884 CAA458879:CAA458884 BQE458879:BQE458884 BGI458879:BGI458884 AWM458879:AWM458884 AMQ458879:AMQ458884 ACU458879:ACU458884 SY458879:SY458884 JC458879:JC458884 D458879:E458884 WVO393343:WVO393348 WLS393343:WLS393348 WBW393343:WBW393348 VSA393343:VSA393348 VIE393343:VIE393348 UYI393343:UYI393348 UOM393343:UOM393348 UEQ393343:UEQ393348 TUU393343:TUU393348 TKY393343:TKY393348 TBC393343:TBC393348 SRG393343:SRG393348 SHK393343:SHK393348 RXO393343:RXO393348 RNS393343:RNS393348 RDW393343:RDW393348 QUA393343:QUA393348 QKE393343:QKE393348 QAI393343:QAI393348 PQM393343:PQM393348 PGQ393343:PGQ393348 OWU393343:OWU393348 OMY393343:OMY393348 ODC393343:ODC393348 NTG393343:NTG393348 NJK393343:NJK393348 MZO393343:MZO393348 MPS393343:MPS393348 MFW393343:MFW393348 LWA393343:LWA393348 LME393343:LME393348 LCI393343:LCI393348 KSM393343:KSM393348 KIQ393343:KIQ393348 JYU393343:JYU393348 JOY393343:JOY393348 JFC393343:JFC393348 IVG393343:IVG393348 ILK393343:ILK393348 IBO393343:IBO393348 HRS393343:HRS393348 HHW393343:HHW393348 GYA393343:GYA393348 GOE393343:GOE393348 GEI393343:GEI393348 FUM393343:FUM393348 FKQ393343:FKQ393348 FAU393343:FAU393348 EQY393343:EQY393348 EHC393343:EHC393348 DXG393343:DXG393348 DNK393343:DNK393348 DDO393343:DDO393348 CTS393343:CTS393348 CJW393343:CJW393348 CAA393343:CAA393348 BQE393343:BQE393348 BGI393343:BGI393348 AWM393343:AWM393348 AMQ393343:AMQ393348 ACU393343:ACU393348 SY393343:SY393348 JC393343:JC393348 D393343:E393348 WVO327807:WVO327812 WLS327807:WLS327812 WBW327807:WBW327812 VSA327807:VSA327812 VIE327807:VIE327812 UYI327807:UYI327812 UOM327807:UOM327812 UEQ327807:UEQ327812 TUU327807:TUU327812 TKY327807:TKY327812 TBC327807:TBC327812 SRG327807:SRG327812 SHK327807:SHK327812 RXO327807:RXO327812 RNS327807:RNS327812 RDW327807:RDW327812 QUA327807:QUA327812 QKE327807:QKE327812 QAI327807:QAI327812 PQM327807:PQM327812 PGQ327807:PGQ327812 OWU327807:OWU327812 OMY327807:OMY327812 ODC327807:ODC327812 NTG327807:NTG327812 NJK327807:NJK327812 MZO327807:MZO327812 MPS327807:MPS327812 MFW327807:MFW327812 LWA327807:LWA327812 LME327807:LME327812 LCI327807:LCI327812 KSM327807:KSM327812 KIQ327807:KIQ327812 JYU327807:JYU327812 JOY327807:JOY327812 JFC327807:JFC327812 IVG327807:IVG327812 ILK327807:ILK327812 IBO327807:IBO327812 HRS327807:HRS327812 HHW327807:HHW327812 GYA327807:GYA327812 GOE327807:GOE327812 GEI327807:GEI327812 FUM327807:FUM327812 FKQ327807:FKQ327812 FAU327807:FAU327812 EQY327807:EQY327812 EHC327807:EHC327812 DXG327807:DXG327812 DNK327807:DNK327812 DDO327807:DDO327812 CTS327807:CTS327812 CJW327807:CJW327812 CAA327807:CAA327812 BQE327807:BQE327812 BGI327807:BGI327812 AWM327807:AWM327812 AMQ327807:AMQ327812 ACU327807:ACU327812 SY327807:SY327812 JC327807:JC327812 D327807:E327812 WVO262271:WVO262276 WLS262271:WLS262276 WBW262271:WBW262276 VSA262271:VSA262276 VIE262271:VIE262276 UYI262271:UYI262276 UOM262271:UOM262276 UEQ262271:UEQ262276 TUU262271:TUU262276 TKY262271:TKY262276 TBC262271:TBC262276 SRG262271:SRG262276 SHK262271:SHK262276 RXO262271:RXO262276 RNS262271:RNS262276 RDW262271:RDW262276 QUA262271:QUA262276 QKE262271:QKE262276 QAI262271:QAI262276 PQM262271:PQM262276 PGQ262271:PGQ262276 OWU262271:OWU262276 OMY262271:OMY262276 ODC262271:ODC262276 NTG262271:NTG262276 NJK262271:NJK262276 MZO262271:MZO262276 MPS262271:MPS262276 MFW262271:MFW262276 LWA262271:LWA262276 LME262271:LME262276 LCI262271:LCI262276 KSM262271:KSM262276 KIQ262271:KIQ262276 JYU262271:JYU262276 JOY262271:JOY262276 JFC262271:JFC262276 IVG262271:IVG262276 ILK262271:ILK262276 IBO262271:IBO262276 HRS262271:HRS262276 HHW262271:HHW262276 GYA262271:GYA262276 GOE262271:GOE262276 GEI262271:GEI262276 FUM262271:FUM262276 FKQ262271:FKQ262276 FAU262271:FAU262276 EQY262271:EQY262276 EHC262271:EHC262276 DXG262271:DXG262276 DNK262271:DNK262276 DDO262271:DDO262276 CTS262271:CTS262276 CJW262271:CJW262276 CAA262271:CAA262276 BQE262271:BQE262276 BGI262271:BGI262276 AWM262271:AWM262276 AMQ262271:AMQ262276 ACU262271:ACU262276 SY262271:SY262276 JC262271:JC262276 D262271:E262276 WVO196735:WVO196740 WLS196735:WLS196740 WBW196735:WBW196740 VSA196735:VSA196740 VIE196735:VIE196740 UYI196735:UYI196740 UOM196735:UOM196740 UEQ196735:UEQ196740 TUU196735:TUU196740 TKY196735:TKY196740 TBC196735:TBC196740 SRG196735:SRG196740 SHK196735:SHK196740 RXO196735:RXO196740 RNS196735:RNS196740 RDW196735:RDW196740 QUA196735:QUA196740 QKE196735:QKE196740 QAI196735:QAI196740 PQM196735:PQM196740 PGQ196735:PGQ196740 OWU196735:OWU196740 OMY196735:OMY196740 ODC196735:ODC196740 NTG196735:NTG196740 NJK196735:NJK196740 MZO196735:MZO196740 MPS196735:MPS196740 MFW196735:MFW196740 LWA196735:LWA196740 LME196735:LME196740 LCI196735:LCI196740 KSM196735:KSM196740 KIQ196735:KIQ196740 JYU196735:JYU196740 JOY196735:JOY196740 JFC196735:JFC196740 IVG196735:IVG196740 ILK196735:ILK196740 IBO196735:IBO196740 HRS196735:HRS196740 HHW196735:HHW196740 GYA196735:GYA196740 GOE196735:GOE196740 GEI196735:GEI196740 FUM196735:FUM196740 FKQ196735:FKQ196740 FAU196735:FAU196740 EQY196735:EQY196740 EHC196735:EHC196740 DXG196735:DXG196740 DNK196735:DNK196740 DDO196735:DDO196740 CTS196735:CTS196740 CJW196735:CJW196740 CAA196735:CAA196740 BQE196735:BQE196740 BGI196735:BGI196740 AWM196735:AWM196740 AMQ196735:AMQ196740 ACU196735:ACU196740 SY196735:SY196740 JC196735:JC196740 D196735:E196740 WVO131199:WVO131204 WLS131199:WLS131204 WBW131199:WBW131204 VSA131199:VSA131204 VIE131199:VIE131204 UYI131199:UYI131204 UOM131199:UOM131204 UEQ131199:UEQ131204 TUU131199:TUU131204 TKY131199:TKY131204 TBC131199:TBC131204 SRG131199:SRG131204 SHK131199:SHK131204 RXO131199:RXO131204 RNS131199:RNS131204 RDW131199:RDW131204 QUA131199:QUA131204 QKE131199:QKE131204 QAI131199:QAI131204 PQM131199:PQM131204 PGQ131199:PGQ131204 OWU131199:OWU131204 OMY131199:OMY131204 ODC131199:ODC131204 NTG131199:NTG131204 NJK131199:NJK131204 MZO131199:MZO131204 MPS131199:MPS131204 MFW131199:MFW131204 LWA131199:LWA131204 LME131199:LME131204 LCI131199:LCI131204 KSM131199:KSM131204 KIQ131199:KIQ131204 JYU131199:JYU131204 JOY131199:JOY131204 JFC131199:JFC131204 IVG131199:IVG131204 ILK131199:ILK131204 IBO131199:IBO131204 HRS131199:HRS131204 HHW131199:HHW131204 GYA131199:GYA131204 GOE131199:GOE131204 GEI131199:GEI131204 FUM131199:FUM131204 FKQ131199:FKQ131204 FAU131199:FAU131204 EQY131199:EQY131204 EHC131199:EHC131204 DXG131199:DXG131204 DNK131199:DNK131204 DDO131199:DDO131204 CTS131199:CTS131204 CJW131199:CJW131204 CAA131199:CAA131204 BQE131199:BQE131204 BGI131199:BGI131204 AWM131199:AWM131204 AMQ131199:AMQ131204 ACU131199:ACU131204 SY131199:SY131204 JC131199:JC131204 D131199:E131204 WVO65663:WVO65668 WLS65663:WLS65668 WBW65663:WBW65668 VSA65663:VSA65668 VIE65663:VIE65668 UYI65663:UYI65668 UOM65663:UOM65668 UEQ65663:UEQ65668 TUU65663:TUU65668 TKY65663:TKY65668 TBC65663:TBC65668 SRG65663:SRG65668 SHK65663:SHK65668 RXO65663:RXO65668 RNS65663:RNS65668 RDW65663:RDW65668 QUA65663:QUA65668 QKE65663:QKE65668 QAI65663:QAI65668 PQM65663:PQM65668 PGQ65663:PGQ65668 OWU65663:OWU65668 OMY65663:OMY65668 ODC65663:ODC65668 NTG65663:NTG65668 NJK65663:NJK65668 MZO65663:MZO65668 MPS65663:MPS65668 MFW65663:MFW65668 LWA65663:LWA65668 LME65663:LME65668 LCI65663:LCI65668 KSM65663:KSM65668 KIQ65663:KIQ65668 JYU65663:JYU65668 JOY65663:JOY65668 JFC65663:JFC65668 IVG65663:IVG65668 ILK65663:ILK65668 IBO65663:IBO65668 HRS65663:HRS65668 HHW65663:HHW65668 GYA65663:GYA65668 GOE65663:GOE65668 GEI65663:GEI65668 FUM65663:FUM65668 FKQ65663:FKQ65668 FAU65663:FAU65668 EQY65663:EQY65668 EHC65663:EHC65668 DXG65663:DXG65668 DNK65663:DNK65668 DDO65663:DDO65668 CTS65663:CTS65668 CJW65663:CJW65668 CAA65663:CAA65668 BQE65663:BQE65668 BGI65663:BGI65668 AWM65663:AWM65668 AMQ65663:AMQ65668 ACU65663:ACU65668 SY65663:SY65668 JC65663:JC65668 D65663:E65668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WVO49:WVO60 WLS49:WLS60 WBW49:WBW60 VSA49:VSA60 VIE49:VIE60 UYI49:UYI60 UOM49:UOM60 UEQ49:UEQ60 TUU49:TUU60 TKY49:TKY60 TBC49:TBC60 SRG49:SRG60 SHK49:SHK60 RXO49:RXO60 RNS49:RNS60 RDW49:RDW60 QUA49:QUA60 QKE49:QKE60 QAI49:QAI60 PQM49:PQM60 PGQ49:PGQ60 OWU49:OWU60 OMY49:OMY60 ODC49:ODC60 NTG49:NTG60 NJK49:NJK60 MZO49:MZO60 MPS49:MPS60 MFW49:MFW60 LWA49:LWA60 LME49:LME60 LCI49:LCI60 KSM49:KSM60 KIQ49:KIQ60 JYU49:JYU60 JOY49:JOY60 JFC49:JFC60 IVG49:IVG60 ILK49:ILK60 IBO49:IBO60 HRS49:HRS60 HHW49:HHW60 GYA49:GYA60 GOE49:GOE60 GEI49:GEI60 FUM49:FUM60 FKQ49:FKQ60 FAU49:FAU60 EQY49:EQY60 EHC49:EHC60 DXG49:DXG60 DNK49:DNK60 DDO49:DDO60 CTS49:CTS60 CJW49:CJW60 CAA49:CAA60 BQE49:BQE60 BGI49:BGI60 AWM49:AWM60 AMQ49:AMQ60 ACU49:ACU60 SY49:SY60 JC49:JC60 WVO63:WVO69 WLS63:WLS69 WBW63:WBW69 VSA63:VSA69 VIE63:VIE69 UYI63:UYI69 UOM63:UOM69 UEQ63:UEQ69 TUU63:TUU69 TKY63:TKY69 TBC63:TBC69 SRG63:SRG69 SHK63:SHK69 RXO63:RXO69 RNS63:RNS69 RDW63:RDW69 QUA63:QUA69 QKE63:QKE69 QAI63:QAI69 PQM63:PQM69 PGQ63:PGQ69 OWU63:OWU69 OMY63:OMY69 ODC63:ODC69 NTG63:NTG69 NJK63:NJK69 MZO63:MZO69 MPS63:MPS69 MFW63:MFW69 LWA63:LWA69 LME63:LME69 LCI63:LCI69 KSM63:KSM69 KIQ63:KIQ69 JYU63:JYU69 JOY63:JOY69 JFC63:JFC69 IVG63:IVG69 ILK63:ILK69 IBO63:IBO69 HRS63:HRS69 HHW63:HHW69 GYA63:GYA69 GOE63:GOE69 GEI63:GEI69 FUM63:FUM69 FKQ63:FKQ69 FAU63:FAU69 EQY63:EQY69 EHC63:EHC69 DXG63:DXG69 DNK63:DNK69 DDO63:DDO69 CTS63:CTS69 CJW63:CJW69 CAA63:CAA69 BQE63:BQE69 BGI63:BGI69 AWM63:AWM69 AMQ63:AMQ69 ACU63:ACU69 SY63:SY69 JC63:JC69 WVO72:WVO78 WLS72:WLS78 WBW72:WBW78 VSA72:VSA78 VIE72:VIE78 UYI72:UYI78 UOM72:UOM78 UEQ72:UEQ78 TUU72:TUU78 TKY72:TKY78 TBC72:TBC78 SRG72:SRG78 SHK72:SHK78 RXO72:RXO78 RNS72:RNS78 RDW72:RDW78 QUA72:QUA78 QKE72:QKE78 QAI72:QAI78 PQM72:PQM78 PGQ72:PGQ78 OWU72:OWU78 OMY72:OMY78 ODC72:ODC78 NTG72:NTG78 NJK72:NJK78 MZO72:MZO78 MPS72:MPS78 MFW72:MFW78 LWA72:LWA78 LME72:LME78 LCI72:LCI78 KSM72:KSM78 KIQ72:KIQ78 JYU72:JYU78 JOY72:JOY78 JFC72:JFC78 IVG72:IVG78 ILK72:ILK78 IBO72:IBO78 HRS72:HRS78 HHW72:HHW78 GYA72:GYA78 GOE72:GOE78 GEI72:GEI78 FUM72:FUM78 FKQ72:FKQ78 FAU72:FAU78 EQY72:EQY78 EHC72:EHC78 DXG72:DXG78 DNK72:DNK78 DDO72:DDO78 CTS72:CTS78 CJW72:CJW78 CAA72:CAA78 BQE72:BQE78 BGI72:BGI78 AWM72:AWM78 AMQ72:AMQ78 ACU72:ACU78 SY72:SY78 JC72:JC78 WVO81:WVO87 WLS81:WLS87 WBW81:WBW87 VSA81:VSA87 VIE81:VIE87 UYI81:UYI87 UOM81:UOM87 UEQ81:UEQ87 TUU81:TUU87 TKY81:TKY87 TBC81:TBC87 SRG81:SRG87 SHK81:SHK87 RXO81:RXO87 RNS81:RNS87 RDW81:RDW87 QUA81:QUA87 QKE81:QKE87 QAI81:QAI87 PQM81:PQM87 PGQ81:PGQ87 OWU81:OWU87 OMY81:OMY87 ODC81:ODC87 NTG81:NTG87 NJK81:NJK87 MZO81:MZO87 MPS81:MPS87 MFW81:MFW87 LWA81:LWA87 LME81:LME87 LCI81:LCI87 KSM81:KSM87 KIQ81:KIQ87 JYU81:JYU87 JOY81:JOY87 JFC81:JFC87 IVG81:IVG87 ILK81:ILK87 IBO81:IBO87 HRS81:HRS87 HHW81:HHW87 GYA81:GYA87 GOE81:GOE87 GEI81:GEI87 FUM81:FUM87 FKQ81:FKQ87 FAU81:FAU87 EQY81:EQY87 EHC81:EHC87 DXG81:DXG87 DNK81:DNK87 DDO81:DDO87 CTS81:CTS87 CJW81:CJW87 CAA81:CAA87 BQE81:BQE87 BGI81:BGI87 AWM81:AWM87 AMQ81:AMQ87 ACU81:ACU87 SY81:SY87 JC81:JC87 WVO90:WVO96 WLS90:WLS96 WBW90:WBW96 VSA90:VSA96 VIE90:VIE96 UYI90:UYI96 UOM90:UOM96 UEQ90:UEQ96 TUU90:TUU96 TKY90:TKY96 TBC90:TBC96 SRG90:SRG96 SHK90:SHK96 RXO90:RXO96 RNS90:RNS96 RDW90:RDW96 QUA90:QUA96 QKE90:QKE96 QAI90:QAI96 PQM90:PQM96 PGQ90:PGQ96 OWU90:OWU96 OMY90:OMY96 ODC90:ODC96 NTG90:NTG96 NJK90:NJK96 MZO90:MZO96 MPS90:MPS96 MFW90:MFW96 LWA90:LWA96 LME90:LME96 LCI90:LCI96 KSM90:KSM96 KIQ90:KIQ96 JYU90:JYU96 JOY90:JOY96 JFC90:JFC96 IVG90:IVG96 ILK90:ILK96 IBO90:IBO96 HRS90:HRS96 HHW90:HHW96 GYA90:GYA96 GOE90:GOE96 GEI90:GEI96 FUM90:FUM96 FKQ90:FKQ96 FAU90:FAU96 EQY90:EQY96 EHC90:EHC96 DXG90:DXG96 DNK90:DNK96 DDO90:DDO96 CTS90:CTS96 CJW90:CJW96 CAA90:CAA96 BQE90:BQE96 BGI90:BGI96 AWM90:AWM96 AMQ90:AMQ96 ACU90:ACU96 SY90:SY96 JC90:JC96 WVO99:WVO105 WLS99:WLS105 WBW99:WBW105 VSA99:VSA105 VIE99:VIE105 UYI99:UYI105 UOM99:UOM105 UEQ99:UEQ105 TUU99:TUU105 TKY99:TKY105 TBC99:TBC105 SRG99:SRG105 SHK99:SHK105 RXO99:RXO105 RNS99:RNS105 RDW99:RDW105 QUA99:QUA105 QKE99:QKE105 QAI99:QAI105 PQM99:PQM105 PGQ99:PGQ105 OWU99:OWU105 OMY99:OMY105 ODC99:ODC105 NTG99:NTG105 NJK99:NJK105 MZO99:MZO105 MPS99:MPS105 MFW99:MFW105 LWA99:LWA105 LME99:LME105 LCI99:LCI105 KSM99:KSM105 KIQ99:KIQ105 JYU99:JYU105 JOY99:JOY105 JFC99:JFC105 IVG99:IVG105 ILK99:ILK105 IBO99:IBO105 HRS99:HRS105 HHW99:HHW105 GYA99:GYA105 GOE99:GOE105 GEI99:GEI105 FUM99:FUM105 FKQ99:FKQ105 FAU99:FAU105 EQY99:EQY105 EHC99:EHC105 DXG99:DXG105 DNK99:DNK105 DDO99:DDO105 CTS99:CTS105 CJW99:CJW105 CAA99:CAA105 BQE99:BQE105 BGI99:BGI105 AWM99:AWM105 AMQ99:AMQ105 ACU99:ACU105 SY99:SY105 JC99:JC105 WVO108:WVO114 WLS108:WLS114 WBW108:WBW114 VSA108:VSA114 VIE108:VIE114 UYI108:UYI114 UOM108:UOM114 UEQ108:UEQ114 TUU108:TUU114 TKY108:TKY114 TBC108:TBC114 SRG108:SRG114 SHK108:SHK114 RXO108:RXO114 RNS108:RNS114 RDW108:RDW114 QUA108:QUA114 QKE108:QKE114 QAI108:QAI114 PQM108:PQM114 PGQ108:PGQ114 OWU108:OWU114 OMY108:OMY114 ODC108:ODC114 NTG108:NTG114 NJK108:NJK114 MZO108:MZO114 MPS108:MPS114 MFW108:MFW114 LWA108:LWA114 LME108:LME114 LCI108:LCI114 KSM108:KSM114 KIQ108:KIQ114 JYU108:JYU114 JOY108:JOY114 JFC108:JFC114 IVG108:IVG114 ILK108:ILK114 IBO108:IBO114 HRS108:HRS114 HHW108:HHW114 GYA108:GYA114 GOE108:GOE114 GEI108:GEI114 FUM108:FUM114 FKQ108:FKQ114 FAU108:FAU114 EQY108:EQY114 EHC108:EHC114 DXG108:DXG114 DNK108:DNK114 DDO108:DDO114 CTS108:CTS114 CJW108:CJW114 CAA108:CAA114 BQE108:BQE114 BGI108:BGI114 AWM108:AWM114 AMQ108:AMQ114 ACU108:ACU114 SY108:SY114 JC108:JC114 WVO117:WVO123 WLS117:WLS123 WBW117:WBW123 VSA117:VSA123 VIE117:VIE123 UYI117:UYI123 UOM117:UOM123 UEQ117:UEQ123 TUU117:TUU123 TKY117:TKY123 TBC117:TBC123 SRG117:SRG123 SHK117:SHK123 RXO117:RXO123 RNS117:RNS123 RDW117:RDW123 QUA117:QUA123 QKE117:QKE123 QAI117:QAI123 PQM117:PQM123 PGQ117:PGQ123 OWU117:OWU123 OMY117:OMY123 ODC117:ODC123 NTG117:NTG123 NJK117:NJK123 MZO117:MZO123 MPS117:MPS123 MFW117:MFW123 LWA117:LWA123 LME117:LME123 LCI117:LCI123 KSM117:KSM123 KIQ117:KIQ123 JYU117:JYU123 JOY117:JOY123 JFC117:JFC123 IVG117:IVG123 ILK117:ILK123 IBO117:IBO123 HRS117:HRS123 HHW117:HHW123 GYA117:GYA123 GOE117:GOE123 GEI117:GEI123 FUM117:FUM123 FKQ117:FKQ123 FAU117:FAU123 EQY117:EQY123 EHC117:EHC123 DXG117:DXG123 DNK117:DNK123 DDO117:DDO123 CTS117:CTS123 CJW117:CJW123 CAA117:CAA123 BQE117:BQE123 BGI117:BGI123 AWM117:AWM123 AMQ117:AMQ123 ACU117:ACU123 SY117:SY123 JC117:JC123 WVO126:WVO132 WLS126:WLS132 WBW126:WBW132 VSA126:VSA132 VIE126:VIE132 UYI126:UYI132 UOM126:UOM132 UEQ126:UEQ132 TUU126:TUU132 TKY126:TKY132 TBC126:TBC132 SRG126:SRG132 SHK126:SHK132 RXO126:RXO132 RNS126:RNS132 RDW126:RDW132 QUA126:QUA132 QKE126:QKE132 QAI126:QAI132 PQM126:PQM132 PGQ126:PGQ132 OWU126:OWU132 OMY126:OMY132 ODC126:ODC132 NTG126:NTG132 NJK126:NJK132 MZO126:MZO132 MPS126:MPS132 MFW126:MFW132 LWA126:LWA132 LME126:LME132 LCI126:LCI132 KSM126:KSM132 KIQ126:KIQ132 JYU126:JYU132 JOY126:JOY132 JFC126:JFC132 IVG126:IVG132 ILK126:ILK132 IBO126:IBO132 HRS126:HRS132 HHW126:HHW132 GYA126:GYA132 GOE126:GOE132 GEI126:GEI132 FUM126:FUM132 FKQ126:FKQ132 FAU126:FAU132 EQY126:EQY132 EHC126:EHC132 DXG126:DXG132 DNK126:DNK132 DDO126:DDO132 CTS126:CTS132 CJW126:CJW132 CAA126:CAA132 BQE126:BQE132 BGI126:BGI132 AWM126:AWM132 AMQ126:AMQ132 ACU126:ACU132 SY126:SY132 JC126:JC132 WVO135:WVO141 WLS135:WLS141 WBW135:WBW141 VSA135:VSA141 VIE135:VIE141 UYI135:UYI141 UOM135:UOM141 UEQ135:UEQ141 TUU135:TUU141 TKY135:TKY141 TBC135:TBC141 SRG135:SRG141 SHK135:SHK141 RXO135:RXO141 RNS135:RNS141 RDW135:RDW141 QUA135:QUA141 QKE135:QKE141 QAI135:QAI141 PQM135:PQM141 PGQ135:PGQ141 OWU135:OWU141 OMY135:OMY141 ODC135:ODC141 NTG135:NTG141 NJK135:NJK141 MZO135:MZO141 MPS135:MPS141 MFW135:MFW141 LWA135:LWA141 LME135:LME141 LCI135:LCI141 KSM135:KSM141 KIQ135:KIQ141 JYU135:JYU141 JOY135:JOY141 JFC135:JFC141 IVG135:IVG141 ILK135:ILK141 IBO135:IBO141 HRS135:HRS141 HHW135:HHW141 GYA135:GYA141 GOE135:GOE141 GEI135:GEI141 FUM135:FUM141 FKQ135:FKQ141 FAU135:FAU141 EQY135:EQY141 EHC135:EHC141 DXG135:DXG141 DNK135:DNK141 DDO135:DDO141 CTS135:CTS141 CJW135:CJW141 CAA135:CAA141 BQE135:BQE141 BGI135:BGI141 AWM135:AWM141 AMQ135:AMQ141 ACU135:ACU141 SY135:SY141 JC135:JC141 WVO144:WVO150 WLS144:WLS150 WBW144:WBW150 VSA144:VSA150 VIE144:VIE150 UYI144:UYI150 UOM144:UOM150 UEQ144:UEQ150 TUU144:TUU150 TKY144:TKY150 TBC144:TBC150 SRG144:SRG150 SHK144:SHK150 RXO144:RXO150 RNS144:RNS150 RDW144:RDW150 QUA144:QUA150 QKE144:QKE150 QAI144:QAI150 PQM144:PQM150 PGQ144:PGQ150 OWU144:OWU150 OMY144:OMY150 ODC144:ODC150 NTG144:NTG150 NJK144:NJK150 MZO144:MZO150 MPS144:MPS150 MFW144:MFW150 LWA144:LWA150 LME144:LME150 LCI144:LCI150 KSM144:KSM150 KIQ144:KIQ150 JYU144:JYU150 JOY144:JOY150 JFC144:JFC150 IVG144:IVG150 ILK144:ILK150 IBO144:IBO150 HRS144:HRS150 HHW144:HHW150 GYA144:GYA150 GOE144:GOE150 GEI144:GEI150 FUM144:FUM150 FKQ144:FKQ150 FAU144:FAU150 EQY144:EQY150 EHC144:EHC150 DXG144:DXG150 DNK144:DNK150 DDO144:DDO150 CTS144:CTS150 CJW144:CJW150 CAA144:CAA150 BQE144:BQE150 BGI144:BGI150 AWM144:AWM150 AMQ144:AMQ150 ACU144:ACU150 SY144:SY150 JC144:JC150 WVO153:WVO159 WLS153:WLS159 WBW153:WBW159 VSA153:VSA159 VIE153:VIE159 UYI153:UYI159 UOM153:UOM159 UEQ153:UEQ159 TUU153:TUU159 TKY153:TKY159 TBC153:TBC159 SRG153:SRG159 SHK153:SHK159 RXO153:RXO159 RNS153:RNS159 RDW153:RDW159 QUA153:QUA159 QKE153:QKE159 QAI153:QAI159 PQM153:PQM159 PGQ153:PGQ159 OWU153:OWU159 OMY153:OMY159 ODC153:ODC159 NTG153:NTG159 NJK153:NJK159 MZO153:MZO159 MPS153:MPS159 MFW153:MFW159 LWA153:LWA159 LME153:LME159 LCI153:LCI159 KSM153:KSM159 KIQ153:KIQ159 JYU153:JYU159 JOY153:JOY159 JFC153:JFC159 IVG153:IVG159 ILK153:ILK159 IBO153:IBO159 HRS153:HRS159 HHW153:HHW159 GYA153:GYA159 GOE153:GOE159 GEI153:GEI159 FUM153:FUM159 FKQ153:FKQ159 FAU153:FAU159 EQY153:EQY159 EHC153:EHC159 DXG153:DXG159 DNK153:DNK159 DDO153:DDO159 CTS153:CTS159 CJW153:CJW159 CAA153:CAA159 BQE153:BQE159 BGI153:BGI159 AWM153:AWM159 AMQ153:AMQ159 ACU153:ACU159 SY153:SY159 JC153:JC159 WVO162:WVO168 WLS162:WLS168 WBW162:WBW168 VSA162:VSA168 VIE162:VIE168 UYI162:UYI168 UOM162:UOM168 UEQ162:UEQ168 TUU162:TUU168 TKY162:TKY168 TBC162:TBC168 SRG162:SRG168 SHK162:SHK168 RXO162:RXO168 RNS162:RNS168 RDW162:RDW168 QUA162:QUA168 QKE162:QKE168 QAI162:QAI168 PQM162:PQM168 PGQ162:PGQ168 OWU162:OWU168 OMY162:OMY168 ODC162:ODC168 NTG162:NTG168 NJK162:NJK168 MZO162:MZO168 MPS162:MPS168 MFW162:MFW168 LWA162:LWA168 LME162:LME168 LCI162:LCI168 KSM162:KSM168 KIQ162:KIQ168 JYU162:JYU168 JOY162:JOY168 JFC162:JFC168 IVG162:IVG168 ILK162:ILK168 IBO162:IBO168 HRS162:HRS168 HHW162:HHW168 GYA162:GYA168 GOE162:GOE168 GEI162:GEI168 FUM162:FUM168 FKQ162:FKQ168 FAU162:FAU168 EQY162:EQY168 EHC162:EHC168 DXG162:DXG168 DNK162:DNK168 DDO162:DDO168 CTS162:CTS168 CJW162:CJW168 CAA162:CAA168 BQE162:BQE168 BGI162:BGI168 AWM162:AWM168 AMQ162:AMQ168 ACU162:ACU168 SY162:SY168 JC162:JC168 WVO171:WVO177 WLS171:WLS177 WBW171:WBW177 VSA171:VSA177 VIE171:VIE177 UYI171:UYI177 UOM171:UOM177 UEQ171:UEQ177 TUU171:TUU177 TKY171:TKY177 TBC171:TBC177 SRG171:SRG177 SHK171:SHK177 RXO171:RXO177 RNS171:RNS177 RDW171:RDW177 QUA171:QUA177 QKE171:QKE177 QAI171:QAI177 PQM171:PQM177 PGQ171:PGQ177 OWU171:OWU177 OMY171:OMY177 ODC171:ODC177 NTG171:NTG177 NJK171:NJK177 MZO171:MZO177 MPS171:MPS177 MFW171:MFW177 LWA171:LWA177 LME171:LME177 LCI171:LCI177 KSM171:KSM177 KIQ171:KIQ177 JYU171:JYU177 JOY171:JOY177 JFC171:JFC177 IVG171:IVG177 ILK171:ILK177 IBO171:IBO177 HRS171:HRS177 HHW171:HHW177 GYA171:GYA177 GOE171:GOE177 GEI171:GEI177 FUM171:FUM177 FKQ171:FKQ177 FAU171:FAU177 EQY171:EQY177 EHC171:EHC177 DXG171:DXG177 DNK171:DNK177 DDO171:DDO177 CTS171:CTS177 CJW171:CJW177 CAA171:CAA177 BQE171:BQE177 BGI171:BGI177 AWM171:AWM177 AMQ171:AMQ177 ACU171:ACU177 SY171:SY177 JC171:JC177 WVO180:WVO186 WLS180:WLS186 WBW180:WBW186 VSA180:VSA186 VIE180:VIE186 UYI180:UYI186 UOM180:UOM186 UEQ180:UEQ186 TUU180:TUU186 TKY180:TKY186 TBC180:TBC186 SRG180:SRG186 SHK180:SHK186 RXO180:RXO186 RNS180:RNS186 RDW180:RDW186 QUA180:QUA186 QKE180:QKE186 QAI180:QAI186 PQM180:PQM186 PGQ180:PGQ186 OWU180:OWU186 OMY180:OMY186 ODC180:ODC186 NTG180:NTG186 NJK180:NJK186 MZO180:MZO186 MPS180:MPS186 MFW180:MFW186 LWA180:LWA186 LME180:LME186 LCI180:LCI186 KSM180:KSM186 KIQ180:KIQ186 JYU180:JYU186 JOY180:JOY186 JFC180:JFC186 IVG180:IVG186 ILK180:ILK186 IBO180:IBO186 HRS180:HRS186 HHW180:HHW186 GYA180:GYA186 GOE180:GOE186 GEI180:GEI186 FUM180:FUM186 FKQ180:FKQ186 FAU180:FAU186 EQY180:EQY186 EHC180:EHC186 DXG180:DXG186 DNK180:DNK186 DDO180:DDO186 CTS180:CTS186 CJW180:CJW186 CAA180:CAA186 BQE180:BQE186 BGI180:BGI186 AWM180:AWM186 AMQ180:AMQ186 ACU180:ACU186 SY180:SY186 JC180:JC186 WVO189:WVO195 WLS189:WLS195 WBW189:WBW195 VSA189:VSA195 VIE189:VIE195 UYI189:UYI195 UOM189:UOM195 UEQ189:UEQ195 TUU189:TUU195 TKY189:TKY195 TBC189:TBC195 SRG189:SRG195 SHK189:SHK195 RXO189:RXO195 RNS189:RNS195 RDW189:RDW195 QUA189:QUA195 QKE189:QKE195 QAI189:QAI195 PQM189:PQM195 PGQ189:PGQ195 OWU189:OWU195 OMY189:OMY195 ODC189:ODC195 NTG189:NTG195 NJK189:NJK195 MZO189:MZO195 MPS189:MPS195 MFW189:MFW195 LWA189:LWA195 LME189:LME195 LCI189:LCI195 KSM189:KSM195 KIQ189:KIQ195 JYU189:JYU195 JOY189:JOY195 JFC189:JFC195 IVG189:IVG195 ILK189:ILK195 IBO189:IBO195 HRS189:HRS195 HHW189:HHW195 GYA189:GYA195 GOE189:GOE195 GEI189:GEI195 FUM189:FUM195 FKQ189:FKQ195 FAU189:FAU195 EQY189:EQY195 EHC189:EHC195 DXG189:DXG195 DNK189:DNK195 DDO189:DDO195 CTS189:CTS195 CJW189:CJW195 CAA189:CAA195 BQE189:BQE195 BGI189:BGI195 AWM189:AWM195 AMQ189:AMQ195 ACU189:ACU195 SY189:SY195 JC189:JC195 WVO198:WVO204 WLS198:WLS204 WBW198:WBW204 VSA198:VSA204 VIE198:VIE204 UYI198:UYI204 UOM198:UOM204 UEQ198:UEQ204 TUU198:TUU204 TKY198:TKY204 TBC198:TBC204 SRG198:SRG204 SHK198:SHK204 RXO198:RXO204 RNS198:RNS204 RDW198:RDW204 QUA198:QUA204 QKE198:QKE204 QAI198:QAI204 PQM198:PQM204 PGQ198:PGQ204 OWU198:OWU204 OMY198:OMY204 ODC198:ODC204 NTG198:NTG204 NJK198:NJK204 MZO198:MZO204 MPS198:MPS204 MFW198:MFW204 LWA198:LWA204 LME198:LME204 LCI198:LCI204 KSM198:KSM204 KIQ198:KIQ204 JYU198:JYU204 JOY198:JOY204 JFC198:JFC204 IVG198:IVG204 ILK198:ILK204 IBO198:IBO204 HRS198:HRS204 HHW198:HHW204 GYA198:GYA204 GOE198:GOE204 GEI198:GEI204 FUM198:FUM204 FKQ198:FKQ204 FAU198:FAU204 EQY198:EQY204 EHC198:EHC204 DXG198:DXG204 DNK198:DNK204 DDO198:DDO204 CTS198:CTS204 CJW198:CJW204 CAA198:CAA204 BQE198:BQE204 BGI198:BGI204 AWM198:AWM204 AMQ198:AMQ204 ACU198:ACU204 SY198:SY204 JC198:JC204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2" t="s">
        <v>0</v>
      </c>
      <c r="C1" s="1032"/>
      <c r="D1" s="1032"/>
      <c r="E1" s="1032"/>
      <c r="F1" s="1032"/>
      <c r="G1" s="1032"/>
      <c r="H1" s="1032"/>
      <c r="I1" s="1032"/>
      <c r="J1" s="1032"/>
      <c r="K1" s="1032"/>
      <c r="L1" s="1032"/>
      <c r="M1" s="1032"/>
      <c r="N1" s="1032"/>
      <c r="O1" s="1032"/>
      <c r="P1" s="1032"/>
      <c r="Q1" s="1032"/>
      <c r="R1" s="1032"/>
      <c r="S1" s="1032"/>
      <c r="T1" s="1032"/>
      <c r="U1" s="103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3" t="s">
        <v>3</v>
      </c>
      <c r="B4" s="1033"/>
      <c r="C4" s="1033"/>
      <c r="D4" s="1033"/>
      <c r="E4" s="1033"/>
      <c r="F4" s="1033"/>
      <c r="G4" s="1033"/>
      <c r="H4" s="1033"/>
      <c r="I4" s="1033"/>
      <c r="J4" s="1033"/>
      <c r="K4" s="1033"/>
      <c r="L4" s="1033"/>
      <c r="M4" s="1033"/>
      <c r="N4" s="1033"/>
      <c r="O4" s="1033"/>
      <c r="P4" s="1033"/>
      <c r="Q4" s="1033"/>
      <c r="R4" s="1033"/>
      <c r="S4" s="1033"/>
      <c r="T4" s="1033"/>
      <c r="U4" s="1033"/>
      <c r="V4" s="1033"/>
      <c r="W4" s="1033"/>
      <c r="X4" s="1033"/>
      <c r="Y4" s="1033"/>
      <c r="Z4" s="1033"/>
      <c r="AA4" s="1033"/>
      <c r="AB4" s="1033"/>
      <c r="AC4" s="1033"/>
      <c r="AD4" s="1033"/>
      <c r="AE4" s="1033"/>
      <c r="AF4" s="1033"/>
      <c r="AG4" s="1033"/>
      <c r="AH4" s="1033"/>
      <c r="AI4" s="1033"/>
      <c r="AJ4" s="1033"/>
      <c r="AK4" s="1033"/>
      <c r="AL4" s="1033"/>
      <c r="AM4" s="1033"/>
      <c r="AN4" s="1033"/>
      <c r="AO4" s="1033"/>
      <c r="AP4" s="1033"/>
      <c r="AQ4" s="1033"/>
      <c r="AR4" s="1033"/>
      <c r="AS4" s="1033"/>
      <c r="AT4" s="1033"/>
      <c r="AU4" s="1033"/>
      <c r="AV4" s="1033"/>
      <c r="AW4" s="1033"/>
      <c r="AX4" s="1033"/>
      <c r="AY4" s="1033"/>
      <c r="AZ4" s="1033"/>
      <c r="BA4" s="1033"/>
      <c r="BB4" s="1033"/>
      <c r="BC4" s="1033"/>
      <c r="BD4" s="1033"/>
    </row>
    <row r="5" spans="1:150" s="206" customFormat="1" ht="72.75" customHeight="1" thickBot="1" x14ac:dyDescent="0.3">
      <c r="A5" s="1033" t="s">
        <v>4</v>
      </c>
      <c r="B5" s="1033"/>
      <c r="C5" s="1033"/>
      <c r="D5" s="1033"/>
      <c r="E5" s="1033"/>
      <c r="F5" s="1033"/>
      <c r="G5" s="1033"/>
      <c r="H5" s="1033"/>
      <c r="I5" s="1033"/>
      <c r="J5" s="1033"/>
      <c r="K5" s="1033"/>
      <c r="L5" s="1033"/>
      <c r="M5" s="1033"/>
      <c r="N5" s="1033"/>
      <c r="O5" s="1033"/>
      <c r="P5" s="1033"/>
      <c r="Q5" s="1033"/>
      <c r="R5" s="1033"/>
      <c r="S5" s="1033"/>
      <c r="T5" s="1033"/>
      <c r="U5" s="1033"/>
      <c r="V5" s="1033"/>
      <c r="W5" s="1033"/>
      <c r="X5" s="1033"/>
      <c r="Y5" s="1033"/>
      <c r="Z5" s="1033"/>
      <c r="AA5" s="1033"/>
      <c r="AB5" s="1033"/>
      <c r="AC5" s="1033"/>
      <c r="AD5" s="1033"/>
      <c r="AE5" s="1033"/>
      <c r="AF5" s="1033"/>
      <c r="AG5" s="1033"/>
      <c r="AH5" s="1033"/>
      <c r="AI5" s="1033"/>
      <c r="AJ5" s="1033"/>
      <c r="AK5" s="1033"/>
      <c r="AL5" s="1033"/>
      <c r="AM5" s="1033"/>
      <c r="AN5" s="1033"/>
      <c r="AO5" s="1033"/>
      <c r="AP5" s="1033"/>
      <c r="AQ5" s="1033"/>
      <c r="AR5" s="1033"/>
      <c r="AS5" s="1033"/>
      <c r="AT5" s="1033"/>
      <c r="AU5" s="1033"/>
      <c r="AV5" s="1033"/>
      <c r="AW5" s="1033"/>
      <c r="AX5" s="1033"/>
      <c r="AY5" s="1033"/>
      <c r="AZ5" s="1033"/>
      <c r="BA5" s="1033"/>
      <c r="BB5" s="1033"/>
      <c r="BC5" s="1033"/>
      <c r="BD5" s="1033"/>
    </row>
    <row r="6" spans="1:150" s="206" customFormat="1" ht="27" customHeight="1" thickBot="1" x14ac:dyDescent="0.3">
      <c r="A6" s="1026" t="s">
        <v>5</v>
      </c>
      <c r="B6" s="1034" t="s">
        <v>6</v>
      </c>
      <c r="C6" s="1034" t="s">
        <v>7</v>
      </c>
      <c r="D6" s="1026" t="s">
        <v>8</v>
      </c>
      <c r="E6" s="1026" t="s">
        <v>9</v>
      </c>
      <c r="F6" s="1026" t="s">
        <v>10</v>
      </c>
      <c r="G6" s="1023" t="s">
        <v>11</v>
      </c>
      <c r="H6" s="1023" t="s">
        <v>12</v>
      </c>
      <c r="I6" s="1040" t="s">
        <v>13</v>
      </c>
      <c r="J6" s="1023" t="s">
        <v>14</v>
      </c>
      <c r="K6" s="1023" t="s">
        <v>15</v>
      </c>
      <c r="L6" s="1023" t="s">
        <v>16</v>
      </c>
      <c r="M6" s="1023" t="s">
        <v>17</v>
      </c>
      <c r="N6" s="1017" t="s">
        <v>18</v>
      </c>
      <c r="O6" s="1023" t="s">
        <v>19</v>
      </c>
      <c r="P6" s="1026" t="s">
        <v>20</v>
      </c>
      <c r="Q6" s="1026" t="s">
        <v>21</v>
      </c>
      <c r="R6" s="1023" t="s">
        <v>22</v>
      </c>
      <c r="S6" s="1037" t="s">
        <v>23</v>
      </c>
      <c r="T6" s="1017" t="s">
        <v>24</v>
      </c>
      <c r="U6" s="1020" t="s">
        <v>25</v>
      </c>
      <c r="V6" s="1023" t="s">
        <v>26</v>
      </c>
      <c r="W6" s="1023" t="s">
        <v>27</v>
      </c>
      <c r="X6" s="1009" t="s">
        <v>28</v>
      </c>
      <c r="Y6" s="1023" t="s">
        <v>29</v>
      </c>
      <c r="Z6" s="1009" t="s">
        <v>30</v>
      </c>
      <c r="AA6" s="1012" t="s">
        <v>31</v>
      </c>
      <c r="AB6" s="1012"/>
      <c r="AC6" s="1012"/>
      <c r="AD6" s="1012"/>
      <c r="AE6" s="1012"/>
      <c r="AF6" s="1012"/>
      <c r="AG6" s="1012"/>
      <c r="AH6" s="1012"/>
      <c r="AI6" s="1012"/>
      <c r="AJ6" s="1012"/>
      <c r="AK6" s="1012"/>
      <c r="AL6" s="1012"/>
      <c r="AM6" s="1012"/>
      <c r="AN6" s="1012"/>
      <c r="AO6" s="1012"/>
      <c r="AP6" s="1012"/>
      <c r="AQ6" s="1012"/>
      <c r="AR6" s="1012"/>
      <c r="AS6" s="1012"/>
      <c r="AT6" s="1012"/>
      <c r="AU6" s="1012"/>
      <c r="AV6" s="1012"/>
      <c r="AW6" s="1012"/>
      <c r="AX6" s="1012"/>
      <c r="AY6" s="1012"/>
      <c r="AZ6" s="1012"/>
      <c r="BA6" s="1012"/>
      <c r="BB6" s="1013"/>
      <c r="BC6" s="1014" t="s">
        <v>32</v>
      </c>
      <c r="BD6" s="102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7"/>
      <c r="B7" s="1035"/>
      <c r="C7" s="1035"/>
      <c r="D7" s="1035"/>
      <c r="E7" s="1027"/>
      <c r="F7" s="1027"/>
      <c r="G7" s="1024"/>
      <c r="H7" s="1024"/>
      <c r="I7" s="1041"/>
      <c r="J7" s="1024"/>
      <c r="K7" s="1024"/>
      <c r="L7" s="1024"/>
      <c r="M7" s="1024"/>
      <c r="N7" s="1018"/>
      <c r="O7" s="1024"/>
      <c r="P7" s="1027"/>
      <c r="Q7" s="1027"/>
      <c r="R7" s="1024"/>
      <c r="S7" s="1038"/>
      <c r="T7" s="1018"/>
      <c r="U7" s="1021"/>
      <c r="V7" s="1024"/>
      <c r="W7" s="1024"/>
      <c r="X7" s="1010"/>
      <c r="Y7" s="1024"/>
      <c r="Z7" s="1010"/>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15"/>
      <c r="BD7" s="102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x14ac:dyDescent="0.25">
      <c r="A8" s="1028"/>
      <c r="B8" s="1036"/>
      <c r="C8" s="1036"/>
      <c r="D8" s="1036"/>
      <c r="E8" s="1028"/>
      <c r="F8" s="1028"/>
      <c r="G8" s="1025"/>
      <c r="H8" s="1025"/>
      <c r="I8" s="1042"/>
      <c r="J8" s="1025"/>
      <c r="K8" s="1025"/>
      <c r="L8" s="1025"/>
      <c r="M8" s="1025"/>
      <c r="N8" s="1019"/>
      <c r="O8" s="1025"/>
      <c r="P8" s="1028"/>
      <c r="Q8" s="1028"/>
      <c r="R8" s="1025"/>
      <c r="S8" s="1039"/>
      <c r="T8" s="1019"/>
      <c r="U8" s="1022"/>
      <c r="V8" s="1024"/>
      <c r="W8" s="1025"/>
      <c r="X8" s="1011"/>
      <c r="Y8" s="1025"/>
      <c r="Z8" s="101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6"/>
      <c r="BD8" s="102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1937</v>
      </c>
      <c r="ER8" s="833" t="s">
        <v>1938</v>
      </c>
      <c r="ES8" s="833" t="s">
        <v>1939</v>
      </c>
      <c r="ET8" s="835" t="s">
        <v>1940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1894</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1895</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0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0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0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0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0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0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0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0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0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1896</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1897</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1898</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1899</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1900</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1901</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1902</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1903</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1904</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1905</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1906</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1995</v>
      </c>
      <c r="E8" s="212" t="str">
        <f t="shared" si="0"/>
        <v>CAROLINA SANCHEZ MORA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topLeftCell="C1" workbookViewId="0">
      <selection activeCell="I10" sqref="I1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3" t="s">
        <v>1765</v>
      </c>
      <c r="B1" s="1043"/>
      <c r="C1" s="1043"/>
      <c r="D1" s="1043"/>
      <c r="E1" s="1043"/>
      <c r="F1" s="1043"/>
      <c r="G1" s="1043"/>
      <c r="H1" s="1043"/>
      <c r="I1" s="1043"/>
      <c r="J1" s="1043"/>
      <c r="K1" s="1043"/>
      <c r="L1" s="1043"/>
      <c r="M1" s="1043"/>
      <c r="N1" s="1043"/>
      <c r="O1" s="1043"/>
      <c r="P1" s="1043"/>
    </row>
    <row r="2" spans="1:18" s="68" customFormat="1" ht="48" customHeight="1" x14ac:dyDescent="0.2">
      <c r="A2" s="67" t="s">
        <v>1766</v>
      </c>
      <c r="B2" s="1044" t="s">
        <v>1767</v>
      </c>
      <c r="C2" s="1045"/>
      <c r="D2" s="1045"/>
      <c r="E2" s="1045"/>
      <c r="F2" s="1045"/>
      <c r="G2" s="1045"/>
      <c r="H2" s="1046"/>
      <c r="I2" s="1044" t="s">
        <v>1768</v>
      </c>
      <c r="J2" s="1045"/>
      <c r="K2" s="1046"/>
      <c r="L2" s="1047" t="s">
        <v>1769</v>
      </c>
      <c r="M2" s="1047"/>
      <c r="N2" s="1047"/>
      <c r="O2" s="1047"/>
      <c r="P2" s="1048"/>
    </row>
    <row r="3" spans="1:18" ht="51" x14ac:dyDescent="0.2">
      <c r="A3" s="69" t="s">
        <v>1770</v>
      </c>
      <c r="B3" s="70" t="s">
        <v>1771</v>
      </c>
      <c r="C3" s="71" t="s">
        <v>1772</v>
      </c>
      <c r="D3" s="71" t="s">
        <v>1921</v>
      </c>
      <c r="E3" s="71" t="s">
        <v>1920</v>
      </c>
      <c r="F3" s="71" t="s">
        <v>1922</v>
      </c>
      <c r="G3" s="71" t="s">
        <v>1923</v>
      </c>
      <c r="H3" s="1049" t="s">
        <v>1694</v>
      </c>
      <c r="I3" s="70" t="s">
        <v>1773</v>
      </c>
      <c r="J3" s="71" t="s">
        <v>1774</v>
      </c>
      <c r="K3" s="1049"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7" spans="1:18" x14ac:dyDescent="0.2">
      <c r="B7" s="1">
        <f>B5/2</f>
        <v>1224</v>
      </c>
      <c r="C7" s="1">
        <f t="shared" ref="C7:K7" si="0">C5/2</f>
        <v>1915.5</v>
      </c>
      <c r="D7" s="1">
        <f t="shared" si="0"/>
        <v>1987.5</v>
      </c>
      <c r="E7" s="1">
        <f t="shared" si="0"/>
        <v>3784</v>
      </c>
      <c r="F7" s="1">
        <f t="shared" si="0"/>
        <v>6957.5</v>
      </c>
      <c r="G7" s="1">
        <f t="shared" si="0"/>
        <v>1067</v>
      </c>
      <c r="H7" s="1">
        <f t="shared" si="0"/>
        <v>16935.5</v>
      </c>
      <c r="I7" s="1">
        <f t="shared" si="0"/>
        <v>8710.5</v>
      </c>
      <c r="J7" s="1">
        <f t="shared" si="0"/>
        <v>8225</v>
      </c>
      <c r="K7" s="1">
        <f t="shared" si="0"/>
        <v>16935.5</v>
      </c>
    </row>
    <row r="8" spans="1:18" x14ac:dyDescent="0.2">
      <c r="C8" s="1">
        <f t="shared" ref="C8:H8" si="1">C6/2</f>
        <v>0</v>
      </c>
      <c r="D8" s="1">
        <f t="shared" si="1"/>
        <v>0</v>
      </c>
      <c r="E8" s="1">
        <f t="shared" si="1"/>
        <v>0</v>
      </c>
      <c r="F8" s="1">
        <f t="shared" si="1"/>
        <v>0</v>
      </c>
      <c r="G8" s="1">
        <f t="shared" si="1"/>
        <v>0</v>
      </c>
      <c r="H8" s="1">
        <f t="shared" si="1"/>
        <v>0</v>
      </c>
    </row>
    <row r="10" spans="1:18" ht="15" x14ac:dyDescent="0.25">
      <c r="A10" s="827" t="s">
        <v>1936</v>
      </c>
      <c r="D10" s="1">
        <v>1987.5</v>
      </c>
      <c r="E10" s="1">
        <v>3784</v>
      </c>
      <c r="F10" s="1">
        <v>6957.5</v>
      </c>
      <c r="G10" s="1">
        <v>1067</v>
      </c>
      <c r="H10" s="1">
        <f>D10+E10+F10+G10</f>
        <v>13796</v>
      </c>
      <c r="I10" s="1">
        <f t="shared" ref="I10:J10" si="2">I8/2</f>
        <v>0</v>
      </c>
      <c r="J10" s="1">
        <f t="shared" si="2"/>
        <v>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E2.P_D - CIENCIA, TECNOLOGIA E INNOVACIÓN			
</Descripci_x00f3_n>
  </documentManagement>
</p:properties>
</file>

<file path=customXml/itemProps1.xml><?xml version="1.0" encoding="utf-8"?>
<ds:datastoreItem xmlns:ds="http://schemas.openxmlformats.org/officeDocument/2006/customXml" ds:itemID="{D4A3B2FF-1BE2-4B8C-83B4-85C8043F6CB0}"/>
</file>

<file path=customXml/itemProps2.xml><?xml version="1.0" encoding="utf-8"?>
<ds:datastoreItem xmlns:ds="http://schemas.openxmlformats.org/officeDocument/2006/customXml" ds:itemID="{A7E8C4CC-0B5F-4577-8AB5-579441F09195}"/>
</file>

<file path=customXml/itemProps3.xml><?xml version="1.0" encoding="utf-8"?>
<ds:datastoreItem xmlns:ds="http://schemas.openxmlformats.org/officeDocument/2006/customXml" ds:itemID="{AAFF20FA-31CA-47D4-931A-F013B567F4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E2.P_D - CIENCIA, TECNOLOGIA E INNOVACIÓN			</dc:title>
  <dc:creator>FARID</dc:creator>
  <cp:lastModifiedBy>Windows User</cp:lastModifiedBy>
  <dcterms:created xsi:type="dcterms:W3CDTF">2017-01-16T16:29:25Z</dcterms:created>
  <dcterms:modified xsi:type="dcterms:W3CDTF">2019-01-28T16:24:25Z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