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PLANES DE ACCION 2017_01-ene al 31-dic\E3.P_L  ACUEDUCTO, ALCANTARILLADO Y ASEO\"/>
    </mc:Choice>
  </mc:AlternateContent>
  <bookViews>
    <workbookView xWindow="16980" yWindow="-19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Z32" i="6" l="1"/>
  <c r="Y35" i="6" l="1"/>
  <c r="X32" i="6"/>
  <c r="AA35" i="6"/>
  <c r="X22" i="6"/>
  <c r="Y24" i="6"/>
  <c r="AK46" i="6" l="1"/>
  <c r="AK45" i="6"/>
  <c r="AK44" i="6"/>
  <c r="AK43" i="6"/>
  <c r="AK42" i="6"/>
  <c r="AK41" i="6"/>
  <c r="AJ41" i="6"/>
  <c r="AK37" i="6"/>
  <c r="AK36" i="6"/>
  <c r="AK35" i="6"/>
  <c r="AK34" i="6"/>
  <c r="AK33" i="6"/>
  <c r="AK32" i="6"/>
  <c r="AJ32" i="6"/>
  <c r="AK28" i="6"/>
  <c r="AK27" i="6"/>
  <c r="AK26" i="6"/>
  <c r="AK25" i="6"/>
  <c r="AK24" i="6"/>
  <c r="AK23" i="6"/>
  <c r="AK22" i="6"/>
  <c r="AJ22" i="6"/>
  <c r="AK18" i="6"/>
  <c r="AK17" i="6"/>
  <c r="AK16" i="6"/>
  <c r="AK15" i="6"/>
  <c r="AK14" i="6"/>
  <c r="AK13" i="6"/>
  <c r="AJ13" i="6"/>
  <c r="AI40" i="6"/>
  <c r="AH40" i="6"/>
  <c r="AI31" i="6"/>
  <c r="AH31" i="6"/>
  <c r="AI21" i="6"/>
  <c r="AH21" i="6"/>
  <c r="AH9" i="6" s="1"/>
  <c r="AI12" i="6"/>
  <c r="AH12" i="6"/>
  <c r="AI9" i="6" l="1"/>
  <c r="K5" i="10"/>
  <c r="H5" i="10"/>
  <c r="AU24" i="6" l="1"/>
  <c r="AR24" i="6"/>
  <c r="AU199" i="6" l="1"/>
  <c r="AR199" i="6"/>
  <c r="AK199" i="6"/>
  <c r="AU198" i="6"/>
  <c r="AR198" i="6"/>
  <c r="AK198" i="6"/>
  <c r="AU197" i="6"/>
  <c r="AR197" i="6"/>
  <c r="AK197" i="6"/>
  <c r="AU196" i="6"/>
  <c r="AR196" i="6"/>
  <c r="AK196" i="6"/>
  <c r="AU195" i="6"/>
  <c r="AR195" i="6"/>
  <c r="AK195" i="6"/>
  <c r="AU194" i="6"/>
  <c r="AU193" i="6" s="1"/>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K139" i="6" s="1"/>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U130" i="6" s="1"/>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K73" i="6"/>
  <c r="AU72" i="6"/>
  <c r="AR72" i="6"/>
  <c r="AK72" i="6"/>
  <c r="AU71" i="6"/>
  <c r="AR71" i="6"/>
  <c r="AK71" i="6"/>
  <c r="AU70" i="6"/>
  <c r="AR70" i="6"/>
  <c r="AK70" i="6"/>
  <c r="AU69" i="6"/>
  <c r="AR69" i="6"/>
  <c r="AK69" i="6"/>
  <c r="AU68" i="6"/>
  <c r="AR68" i="6"/>
  <c r="AK68" i="6"/>
  <c r="AJ68" i="6"/>
  <c r="AJ67" i="6" s="1"/>
  <c r="I68" i="6"/>
  <c r="H68" i="6"/>
  <c r="G68" i="6"/>
  <c r="F68" i="6"/>
  <c r="E68" i="6"/>
  <c r="AZ67" i="6"/>
  <c r="AY67" i="6"/>
  <c r="AX67" i="6"/>
  <c r="AW67" i="6"/>
  <c r="AV67" i="6"/>
  <c r="AT67" i="6"/>
  <c r="AS67" i="6"/>
  <c r="AQ67" i="6"/>
  <c r="AP67" i="6"/>
  <c r="AO67" i="6"/>
  <c r="AN67" i="6"/>
  <c r="AM67" i="6"/>
  <c r="AL67" i="6"/>
  <c r="AG67" i="6"/>
  <c r="AF67" i="6"/>
  <c r="AE67" i="6"/>
  <c r="AD67" i="6"/>
  <c r="AC67" i="6"/>
  <c r="AB67" i="6"/>
  <c r="AA67" i="6"/>
  <c r="Z67" i="6"/>
  <c r="Y67" i="6"/>
  <c r="X67" i="6"/>
  <c r="W67" i="6"/>
  <c r="V67" i="6"/>
  <c r="U67" i="6"/>
  <c r="T67" i="6"/>
  <c r="S67" i="6"/>
  <c r="R67" i="6"/>
  <c r="J67" i="6"/>
  <c r="AU64" i="6"/>
  <c r="AR64" i="6"/>
  <c r="AK64" i="6"/>
  <c r="AU63" i="6"/>
  <c r="AR63" i="6"/>
  <c r="AK63" i="6"/>
  <c r="AU62" i="6"/>
  <c r="AR62" i="6"/>
  <c r="AK62" i="6"/>
  <c r="AU61" i="6"/>
  <c r="AR61" i="6"/>
  <c r="AK61" i="6"/>
  <c r="AU60" i="6"/>
  <c r="AR60" i="6"/>
  <c r="AK60" i="6"/>
  <c r="AU59" i="6"/>
  <c r="AR59" i="6"/>
  <c r="AK59" i="6"/>
  <c r="AJ59" i="6"/>
  <c r="AJ58" i="6" s="1"/>
  <c r="I59" i="6"/>
  <c r="H59" i="6"/>
  <c r="G59" i="6"/>
  <c r="F59" i="6"/>
  <c r="E59" i="6"/>
  <c r="AZ58" i="6"/>
  <c r="AY58" i="6"/>
  <c r="AX58" i="6"/>
  <c r="AW58" i="6"/>
  <c r="AV58" i="6"/>
  <c r="AT58" i="6"/>
  <c r="AS58" i="6"/>
  <c r="AQ58" i="6"/>
  <c r="AP58" i="6"/>
  <c r="AO58" i="6"/>
  <c r="AN58" i="6"/>
  <c r="AM58" i="6"/>
  <c r="AL58" i="6"/>
  <c r="AG58" i="6"/>
  <c r="AF58" i="6"/>
  <c r="AE58" i="6"/>
  <c r="AD58" i="6"/>
  <c r="AC58" i="6"/>
  <c r="AB58" i="6"/>
  <c r="AA58" i="6"/>
  <c r="Z58" i="6"/>
  <c r="Y58" i="6"/>
  <c r="X58" i="6"/>
  <c r="W58" i="6"/>
  <c r="V58" i="6"/>
  <c r="U58" i="6"/>
  <c r="T58" i="6"/>
  <c r="S58" i="6"/>
  <c r="R58" i="6"/>
  <c r="J58" i="6"/>
  <c r="AU55" i="6"/>
  <c r="AR55" i="6"/>
  <c r="AK55" i="6"/>
  <c r="AU54" i="6"/>
  <c r="AR54" i="6"/>
  <c r="AK54" i="6"/>
  <c r="AU53" i="6"/>
  <c r="AR53" i="6"/>
  <c r="AK53" i="6"/>
  <c r="AU52" i="6"/>
  <c r="AR52" i="6"/>
  <c r="AK52" i="6"/>
  <c r="AU51" i="6"/>
  <c r="AR51" i="6"/>
  <c r="AK51" i="6"/>
  <c r="AU50" i="6"/>
  <c r="AR50" i="6"/>
  <c r="AK50" i="6"/>
  <c r="AJ50" i="6"/>
  <c r="AJ49" i="6" s="1"/>
  <c r="I50" i="6"/>
  <c r="H50" i="6"/>
  <c r="G50" i="6"/>
  <c r="F50" i="6"/>
  <c r="E50" i="6"/>
  <c r="AZ49" i="6"/>
  <c r="AY49" i="6"/>
  <c r="AX49" i="6"/>
  <c r="AW49" i="6"/>
  <c r="AV49" i="6"/>
  <c r="AT49" i="6"/>
  <c r="AS49" i="6"/>
  <c r="AQ49" i="6"/>
  <c r="AP49" i="6"/>
  <c r="AO49" i="6"/>
  <c r="AN49" i="6"/>
  <c r="AM49" i="6"/>
  <c r="AL49" i="6"/>
  <c r="AG49" i="6"/>
  <c r="AF49" i="6"/>
  <c r="AE49" i="6"/>
  <c r="AD49" i="6"/>
  <c r="AC49" i="6"/>
  <c r="AB49" i="6"/>
  <c r="AA49" i="6"/>
  <c r="Z49" i="6"/>
  <c r="Y49" i="6"/>
  <c r="X49" i="6"/>
  <c r="W49" i="6"/>
  <c r="V49" i="6"/>
  <c r="U49" i="6"/>
  <c r="T49" i="6"/>
  <c r="S49" i="6"/>
  <c r="R49" i="6"/>
  <c r="J49" i="6"/>
  <c r="AU46" i="6"/>
  <c r="AR46" i="6"/>
  <c r="AU45" i="6"/>
  <c r="AR45" i="6"/>
  <c r="AU44" i="6"/>
  <c r="AR44" i="6"/>
  <c r="AU43" i="6"/>
  <c r="AR43" i="6"/>
  <c r="AU42" i="6"/>
  <c r="AR42" i="6"/>
  <c r="AU41" i="6"/>
  <c r="AR41" i="6"/>
  <c r="AJ40" i="6"/>
  <c r="H41" i="6"/>
  <c r="G41" i="6"/>
  <c r="F41" i="6"/>
  <c r="E41" i="6"/>
  <c r="AZ40" i="6"/>
  <c r="AY40" i="6"/>
  <c r="AX40" i="6"/>
  <c r="AW40" i="6"/>
  <c r="AV40" i="6"/>
  <c r="AT40" i="6"/>
  <c r="AS40" i="6"/>
  <c r="AQ40" i="6"/>
  <c r="AP40" i="6"/>
  <c r="AO40" i="6"/>
  <c r="AN40" i="6"/>
  <c r="AM40" i="6"/>
  <c r="AL40" i="6"/>
  <c r="AG40" i="6"/>
  <c r="AF40" i="6"/>
  <c r="AE40" i="6"/>
  <c r="AD40" i="6"/>
  <c r="AC40" i="6"/>
  <c r="AB40" i="6"/>
  <c r="AA40" i="6"/>
  <c r="Z40" i="6"/>
  <c r="Y40" i="6"/>
  <c r="X40" i="6"/>
  <c r="W40" i="6"/>
  <c r="V40" i="6"/>
  <c r="U40" i="6"/>
  <c r="T40" i="6"/>
  <c r="S40" i="6"/>
  <c r="R40" i="6"/>
  <c r="J40" i="6"/>
  <c r="AU28" i="6"/>
  <c r="AR28" i="6"/>
  <c r="AU27" i="6"/>
  <c r="AR27" i="6"/>
  <c r="AU26" i="6"/>
  <c r="AR26" i="6"/>
  <c r="AU25" i="6"/>
  <c r="AR25"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7" i="6"/>
  <c r="AR37" i="6"/>
  <c r="AU36" i="6"/>
  <c r="AR36" i="6"/>
  <c r="AU35" i="6"/>
  <c r="AR35" i="6"/>
  <c r="AU34" i="6"/>
  <c r="AR34" i="6"/>
  <c r="AU33" i="6"/>
  <c r="AR33" i="6"/>
  <c r="AU32" i="6"/>
  <c r="AR32" i="6"/>
  <c r="AJ31" i="6"/>
  <c r="H32" i="6"/>
  <c r="G32" i="6"/>
  <c r="F32" i="6"/>
  <c r="E32" i="6"/>
  <c r="AZ31" i="6"/>
  <c r="AY31" i="6"/>
  <c r="AX31" i="6"/>
  <c r="AW31" i="6"/>
  <c r="AV31" i="6"/>
  <c r="AT31" i="6"/>
  <c r="AS31" i="6"/>
  <c r="AQ31" i="6"/>
  <c r="AP31" i="6"/>
  <c r="AO31" i="6"/>
  <c r="AN31" i="6"/>
  <c r="AM31" i="6"/>
  <c r="AL31" i="6"/>
  <c r="AG31" i="6"/>
  <c r="AF31" i="6"/>
  <c r="AE31" i="6"/>
  <c r="AD31" i="6"/>
  <c r="AC31" i="6"/>
  <c r="AB31" i="6"/>
  <c r="AA31" i="6"/>
  <c r="Z31" i="6"/>
  <c r="Y31" i="6"/>
  <c r="X31" i="6"/>
  <c r="W31" i="6"/>
  <c r="V31" i="6"/>
  <c r="U31" i="6"/>
  <c r="T31" i="6"/>
  <c r="S31" i="6"/>
  <c r="R31" i="6"/>
  <c r="J31" i="6"/>
  <c r="AK184" i="6" l="1"/>
  <c r="AK40" i="6"/>
  <c r="AK175" i="6"/>
  <c r="AK67" i="6"/>
  <c r="AU85" i="6"/>
  <c r="AR49" i="6"/>
  <c r="AR112" i="6"/>
  <c r="AR130" i="6"/>
  <c r="AR40" i="6"/>
  <c r="AK58" i="6"/>
  <c r="AK94" i="6"/>
  <c r="AK148" i="6"/>
  <c r="AU175" i="6"/>
  <c r="AK85" i="6"/>
  <c r="AU103" i="6"/>
  <c r="AR166" i="6"/>
  <c r="AU184" i="6"/>
  <c r="AU31" i="6"/>
  <c r="AK76" i="6"/>
  <c r="AU121" i="6"/>
  <c r="AK157" i="6"/>
  <c r="AU94" i="6"/>
  <c r="AU67" i="6"/>
  <c r="AR175" i="6"/>
  <c r="AU40" i="6"/>
  <c r="AR85" i="6"/>
  <c r="AK103" i="6"/>
  <c r="AK130" i="6"/>
  <c r="AU148" i="6"/>
  <c r="AK31" i="6"/>
  <c r="AU58" i="6"/>
  <c r="AU76" i="6"/>
  <c r="AK121" i="6"/>
  <c r="AU139" i="6"/>
  <c r="AU157" i="6"/>
  <c r="AK193" i="6"/>
  <c r="AR31" i="6"/>
  <c r="AR67" i="6"/>
  <c r="AR103" i="6"/>
  <c r="AR148" i="6"/>
  <c r="AR58" i="6"/>
  <c r="AR76" i="6"/>
  <c r="AR94" i="6"/>
  <c r="AR121" i="6"/>
  <c r="AR139" i="6"/>
  <c r="AR157" i="6"/>
  <c r="AR184" i="6"/>
  <c r="AR193" i="6"/>
  <c r="AR21" i="6"/>
  <c r="AU21" i="6"/>
  <c r="AU49" i="6"/>
  <c r="AU112" i="6"/>
  <c r="AU166" i="6"/>
  <c r="AK166" i="6"/>
  <c r="AK112" i="6"/>
  <c r="AK49"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2" i="6" l="1"/>
  <c r="I22" i="6"/>
  <c r="I4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194" i="6"/>
  <c r="B185" i="6"/>
  <c r="B176" i="6"/>
  <c r="B167" i="6"/>
  <c r="B158" i="6"/>
  <c r="B149" i="6"/>
  <c r="B140" i="6"/>
  <c r="B131" i="6"/>
  <c r="B122" i="6"/>
  <c r="B113" i="6"/>
  <c r="B104" i="6"/>
  <c r="B95" i="6"/>
  <c r="B86" i="6"/>
  <c r="B77" i="6"/>
  <c r="B68" i="6"/>
  <c r="B59" i="6"/>
  <c r="B50" i="6"/>
  <c r="B41" i="6"/>
  <c r="B22" i="6"/>
  <c r="B3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G109" i="5"/>
  <c r="AN109" i="5" s="1"/>
  <c r="AH133" i="5"/>
  <c r="AN133" i="5" s="1"/>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K6" i="6"/>
  <c r="Y5" i="6"/>
  <c r="C5" i="6"/>
  <c r="C6" i="6"/>
  <c r="L5" i="6"/>
  <c r="AU12" i="6"/>
  <c r="AU9" i="6"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BB69" i="5" l="1"/>
  <c r="AU186" i="5"/>
  <c r="AU9" i="5"/>
  <c r="BC9" i="5" s="1"/>
  <c r="AU69" i="5"/>
  <c r="BC69" i="5" s="1"/>
  <c r="BC109" i="5"/>
  <c r="BC139" i="5"/>
  <c r="BC201" i="5"/>
  <c r="BC95" i="5"/>
  <c r="BC53" i="5"/>
  <c r="AU211" i="5"/>
  <c r="BC211" i="5" s="1"/>
  <c r="BC221" i="5"/>
  <c r="BC99" i="5"/>
  <c r="AN186" i="5"/>
  <c r="BC186"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1" authorId="2" shapeId="0">
      <text>
        <r>
          <rPr>
            <b/>
            <sz val="8"/>
            <color indexed="81"/>
            <rFont val="Tahoma"/>
            <family val="2"/>
          </rPr>
          <t>PRIMERA INFANCIA (0 a 5 años)</t>
        </r>
        <r>
          <rPr>
            <sz val="8"/>
            <color indexed="81"/>
            <rFont val="Tahoma"/>
            <family val="2"/>
          </rPr>
          <t xml:space="preserve">
</t>
        </r>
      </text>
    </comment>
    <comment ref="AM31" authorId="2" shapeId="0">
      <text>
        <r>
          <rPr>
            <b/>
            <sz val="8"/>
            <color indexed="81"/>
            <rFont val="Tahoma"/>
            <family val="2"/>
          </rPr>
          <t>INFANCIA (6 a 11 años)</t>
        </r>
        <r>
          <rPr>
            <sz val="8"/>
            <color indexed="81"/>
            <rFont val="Tahoma"/>
            <family val="2"/>
          </rPr>
          <t xml:space="preserve">
</t>
        </r>
      </text>
    </comment>
    <comment ref="AN31" authorId="2" shapeId="0">
      <text>
        <r>
          <rPr>
            <b/>
            <sz val="8"/>
            <color indexed="81"/>
            <rFont val="Tahoma"/>
            <family val="2"/>
          </rPr>
          <t>ADOLESCENCIA (12 A 17 años)</t>
        </r>
      </text>
    </comment>
    <comment ref="AO31" authorId="2" shapeId="0">
      <text>
        <r>
          <rPr>
            <b/>
            <sz val="8"/>
            <color indexed="81"/>
            <rFont val="Tahoma"/>
            <family val="2"/>
          </rPr>
          <t>JUVENTUD (18 a 28 años)</t>
        </r>
        <r>
          <rPr>
            <sz val="8"/>
            <color indexed="81"/>
            <rFont val="Tahoma"/>
            <family val="2"/>
          </rPr>
          <t xml:space="preserve">
</t>
        </r>
      </text>
    </comment>
    <comment ref="AP31" authorId="2" shapeId="0">
      <text>
        <r>
          <rPr>
            <b/>
            <sz val="8"/>
            <color indexed="81"/>
            <rFont val="Tahoma"/>
            <family val="2"/>
          </rPr>
          <t xml:space="preserve"> ADULTO (29 a 60 años)</t>
        </r>
        <r>
          <rPr>
            <sz val="8"/>
            <color indexed="81"/>
            <rFont val="Tahoma"/>
            <family val="2"/>
          </rPr>
          <t xml:space="preserve">
</t>
        </r>
      </text>
    </comment>
    <comment ref="AQ31" authorId="2" shapeId="0">
      <text>
        <r>
          <rPr>
            <b/>
            <sz val="8"/>
            <color indexed="81"/>
            <rFont val="Tahoma"/>
            <family val="2"/>
          </rPr>
          <t>ADULTO MAYOR  (61 años en adelante)</t>
        </r>
        <r>
          <rPr>
            <sz val="8"/>
            <color indexed="81"/>
            <rFont val="Tahoma"/>
            <family val="2"/>
          </rPr>
          <t xml:space="preserve">
</t>
        </r>
      </text>
    </comment>
    <comment ref="AS31" authorId="2" shapeId="0">
      <text>
        <r>
          <rPr>
            <b/>
            <sz val="8"/>
            <color indexed="81"/>
            <rFont val="Tahoma"/>
            <family val="2"/>
          </rPr>
          <t>MUJERES</t>
        </r>
        <r>
          <rPr>
            <sz val="8"/>
            <color indexed="81"/>
            <rFont val="Tahoma"/>
            <family val="2"/>
          </rPr>
          <t xml:space="preserve">
</t>
        </r>
      </text>
    </comment>
    <comment ref="AT31" authorId="2" shapeId="0">
      <text>
        <r>
          <rPr>
            <b/>
            <sz val="8"/>
            <color indexed="81"/>
            <rFont val="Tahoma"/>
            <family val="2"/>
          </rPr>
          <t>HOMBRES</t>
        </r>
      </text>
    </comment>
    <comment ref="AV31" authorId="2" shapeId="0">
      <text>
        <r>
          <rPr>
            <b/>
            <sz val="8"/>
            <color indexed="81"/>
            <rFont val="Tahoma"/>
            <family val="2"/>
          </rPr>
          <t>VÍCTIMAS CONFLICTO ARMADO</t>
        </r>
        <r>
          <rPr>
            <sz val="8"/>
            <color indexed="81"/>
            <rFont val="Tahoma"/>
            <family val="2"/>
          </rPr>
          <t xml:space="preserve">
</t>
        </r>
      </text>
    </comment>
    <comment ref="AX31" authorId="2" shapeId="0">
      <text>
        <r>
          <rPr>
            <b/>
            <sz val="8"/>
            <color indexed="81"/>
            <rFont val="Tahoma"/>
            <family val="2"/>
          </rPr>
          <t>DISCAPACITADOS</t>
        </r>
        <r>
          <rPr>
            <sz val="8"/>
            <color indexed="81"/>
            <rFont val="Tahoma"/>
            <family val="2"/>
          </rPr>
          <t xml:space="preserve">
</t>
        </r>
      </text>
    </comment>
    <comment ref="AY31" authorId="2" shapeId="0">
      <text>
        <r>
          <rPr>
            <b/>
            <sz val="8"/>
            <color indexed="81"/>
            <rFont val="Tahoma"/>
            <family val="2"/>
          </rPr>
          <t>AFROCOLOMBIANO O RAIZAL</t>
        </r>
      </text>
    </comment>
    <comment ref="AZ31" authorId="2" shapeId="0">
      <text>
        <r>
          <rPr>
            <b/>
            <sz val="8"/>
            <color indexed="81"/>
            <rFont val="Tahoma"/>
            <family val="2"/>
          </rPr>
          <t>INDÍGENAS</t>
        </r>
        <r>
          <rPr>
            <sz val="8"/>
            <color indexed="81"/>
            <rFont val="Tahoma"/>
            <family val="2"/>
          </rPr>
          <t xml:space="preserve">
</t>
        </r>
      </text>
    </comment>
    <comment ref="BA31" authorId="1" shapeId="0">
      <text>
        <r>
          <rPr>
            <b/>
            <sz val="9"/>
            <color indexed="81"/>
            <rFont val="Tahoma"/>
            <family val="2"/>
          </rPr>
          <t>MEDIO DE EVIDENCIA. INFORME, RESGISTRO FOTOGRAFICO, PLANILLA, ETC</t>
        </r>
      </text>
    </comment>
    <comment ref="AL40" authorId="2" shapeId="0">
      <text>
        <r>
          <rPr>
            <b/>
            <sz val="8"/>
            <color indexed="81"/>
            <rFont val="Tahoma"/>
            <family val="2"/>
          </rPr>
          <t>PRIMERA INFANCIA (0 a 5 años)</t>
        </r>
        <r>
          <rPr>
            <sz val="8"/>
            <color indexed="81"/>
            <rFont val="Tahoma"/>
            <family val="2"/>
          </rPr>
          <t xml:space="preserve">
</t>
        </r>
      </text>
    </comment>
    <comment ref="AM40" authorId="2" shapeId="0">
      <text>
        <r>
          <rPr>
            <b/>
            <sz val="8"/>
            <color indexed="81"/>
            <rFont val="Tahoma"/>
            <family val="2"/>
          </rPr>
          <t>INFANCIA (6 a 11 años)</t>
        </r>
        <r>
          <rPr>
            <sz val="8"/>
            <color indexed="81"/>
            <rFont val="Tahoma"/>
            <family val="2"/>
          </rPr>
          <t xml:space="preserve">
</t>
        </r>
      </text>
    </comment>
    <comment ref="AN40" authorId="2" shapeId="0">
      <text>
        <r>
          <rPr>
            <b/>
            <sz val="8"/>
            <color indexed="81"/>
            <rFont val="Tahoma"/>
            <family val="2"/>
          </rPr>
          <t>ADOLESCENCIA (12 A 17 años)</t>
        </r>
      </text>
    </comment>
    <comment ref="AO40" authorId="2" shapeId="0">
      <text>
        <r>
          <rPr>
            <b/>
            <sz val="8"/>
            <color indexed="81"/>
            <rFont val="Tahoma"/>
            <family val="2"/>
          </rPr>
          <t>JUVENTUD (18 a 28 años)</t>
        </r>
        <r>
          <rPr>
            <sz val="8"/>
            <color indexed="81"/>
            <rFont val="Tahoma"/>
            <family val="2"/>
          </rPr>
          <t xml:space="preserve">
</t>
        </r>
      </text>
    </comment>
    <comment ref="AP40" authorId="2" shapeId="0">
      <text>
        <r>
          <rPr>
            <b/>
            <sz val="8"/>
            <color indexed="81"/>
            <rFont val="Tahoma"/>
            <family val="2"/>
          </rPr>
          <t xml:space="preserve"> ADULTO (29 a 60 años)</t>
        </r>
        <r>
          <rPr>
            <sz val="8"/>
            <color indexed="81"/>
            <rFont val="Tahoma"/>
            <family val="2"/>
          </rPr>
          <t xml:space="preserve">
</t>
        </r>
      </text>
    </comment>
    <comment ref="AQ40" authorId="2" shapeId="0">
      <text>
        <r>
          <rPr>
            <b/>
            <sz val="8"/>
            <color indexed="81"/>
            <rFont val="Tahoma"/>
            <family val="2"/>
          </rPr>
          <t>ADULTO MAYOR  (61 años en adelante)</t>
        </r>
        <r>
          <rPr>
            <sz val="8"/>
            <color indexed="81"/>
            <rFont val="Tahoma"/>
            <family val="2"/>
          </rPr>
          <t xml:space="preserve">
</t>
        </r>
      </text>
    </comment>
    <comment ref="AS40" authorId="2" shapeId="0">
      <text>
        <r>
          <rPr>
            <b/>
            <sz val="8"/>
            <color indexed="81"/>
            <rFont val="Tahoma"/>
            <family val="2"/>
          </rPr>
          <t>MUJERES</t>
        </r>
        <r>
          <rPr>
            <sz val="8"/>
            <color indexed="81"/>
            <rFont val="Tahoma"/>
            <family val="2"/>
          </rPr>
          <t xml:space="preserve">
</t>
        </r>
      </text>
    </comment>
    <comment ref="AT40" authorId="2" shapeId="0">
      <text>
        <r>
          <rPr>
            <b/>
            <sz val="8"/>
            <color indexed="81"/>
            <rFont val="Tahoma"/>
            <family val="2"/>
          </rPr>
          <t>HOMBRES</t>
        </r>
      </text>
    </comment>
    <comment ref="AV40" authorId="2" shapeId="0">
      <text>
        <r>
          <rPr>
            <b/>
            <sz val="8"/>
            <color indexed="81"/>
            <rFont val="Tahoma"/>
            <family val="2"/>
          </rPr>
          <t>VÍCTIMAS CONFLICTO ARMADO</t>
        </r>
        <r>
          <rPr>
            <sz val="8"/>
            <color indexed="81"/>
            <rFont val="Tahoma"/>
            <family val="2"/>
          </rPr>
          <t xml:space="preserve">
</t>
        </r>
      </text>
    </comment>
    <comment ref="AX40" authorId="2" shapeId="0">
      <text>
        <r>
          <rPr>
            <b/>
            <sz val="8"/>
            <color indexed="81"/>
            <rFont val="Tahoma"/>
            <family val="2"/>
          </rPr>
          <t>DISCAPACITADOS</t>
        </r>
        <r>
          <rPr>
            <sz val="8"/>
            <color indexed="81"/>
            <rFont val="Tahoma"/>
            <family val="2"/>
          </rPr>
          <t xml:space="preserve">
</t>
        </r>
      </text>
    </comment>
    <comment ref="AY40" authorId="2" shapeId="0">
      <text>
        <r>
          <rPr>
            <b/>
            <sz val="8"/>
            <color indexed="81"/>
            <rFont val="Tahoma"/>
            <family val="2"/>
          </rPr>
          <t>AFROCOLOMBIANO O RAIZAL</t>
        </r>
      </text>
    </comment>
    <comment ref="AZ40" authorId="2" shapeId="0">
      <text>
        <r>
          <rPr>
            <b/>
            <sz val="8"/>
            <color indexed="81"/>
            <rFont val="Tahoma"/>
            <family val="2"/>
          </rPr>
          <t>INDÍGENAS</t>
        </r>
        <r>
          <rPr>
            <sz val="8"/>
            <color indexed="81"/>
            <rFont val="Tahoma"/>
            <family val="2"/>
          </rPr>
          <t xml:space="preserve">
</t>
        </r>
      </text>
    </comment>
    <comment ref="BA40" authorId="1" shapeId="0">
      <text>
        <r>
          <rPr>
            <b/>
            <sz val="9"/>
            <color indexed="81"/>
            <rFont val="Tahoma"/>
            <family val="2"/>
          </rPr>
          <t>MEDIO DE EVIDENCIA. INFORME, RESGISTRO FOTOGRAFICO, PLANILLA, ETC</t>
        </r>
      </text>
    </comment>
    <comment ref="AL49" authorId="2" shapeId="0">
      <text>
        <r>
          <rPr>
            <b/>
            <sz val="8"/>
            <color indexed="81"/>
            <rFont val="Tahoma"/>
            <family val="2"/>
          </rPr>
          <t>PRIMERA INFANCIA (0 a 5 años)</t>
        </r>
        <r>
          <rPr>
            <sz val="8"/>
            <color indexed="81"/>
            <rFont val="Tahoma"/>
            <family val="2"/>
          </rPr>
          <t xml:space="preserve">
</t>
        </r>
      </text>
    </comment>
    <comment ref="AM49" authorId="2" shapeId="0">
      <text>
        <r>
          <rPr>
            <b/>
            <sz val="8"/>
            <color indexed="81"/>
            <rFont val="Tahoma"/>
            <family val="2"/>
          </rPr>
          <t>INFANCIA (6 a 11 años)</t>
        </r>
        <r>
          <rPr>
            <sz val="8"/>
            <color indexed="81"/>
            <rFont val="Tahoma"/>
            <family val="2"/>
          </rPr>
          <t xml:space="preserve">
</t>
        </r>
      </text>
    </comment>
    <comment ref="AN49" authorId="2" shapeId="0">
      <text>
        <r>
          <rPr>
            <b/>
            <sz val="8"/>
            <color indexed="81"/>
            <rFont val="Tahoma"/>
            <family val="2"/>
          </rPr>
          <t>ADOLESCENCIA (12 A 17 años)</t>
        </r>
      </text>
    </comment>
    <comment ref="AO49" authorId="2" shapeId="0">
      <text>
        <r>
          <rPr>
            <b/>
            <sz val="8"/>
            <color indexed="81"/>
            <rFont val="Tahoma"/>
            <family val="2"/>
          </rPr>
          <t>JUVENTUD (18 a 28 años)</t>
        </r>
        <r>
          <rPr>
            <sz val="8"/>
            <color indexed="81"/>
            <rFont val="Tahoma"/>
            <family val="2"/>
          </rPr>
          <t xml:space="preserve">
</t>
        </r>
      </text>
    </comment>
    <comment ref="AP49" authorId="2" shapeId="0">
      <text>
        <r>
          <rPr>
            <b/>
            <sz val="8"/>
            <color indexed="81"/>
            <rFont val="Tahoma"/>
            <family val="2"/>
          </rPr>
          <t xml:space="preserve"> ADULTO (29 a 60 años)</t>
        </r>
        <r>
          <rPr>
            <sz val="8"/>
            <color indexed="81"/>
            <rFont val="Tahoma"/>
            <family val="2"/>
          </rPr>
          <t xml:space="preserve">
</t>
        </r>
      </text>
    </comment>
    <comment ref="AQ49" authorId="2" shapeId="0">
      <text>
        <r>
          <rPr>
            <b/>
            <sz val="8"/>
            <color indexed="81"/>
            <rFont val="Tahoma"/>
            <family val="2"/>
          </rPr>
          <t>ADULTO MAYOR  (61 años en adelante)</t>
        </r>
        <r>
          <rPr>
            <sz val="8"/>
            <color indexed="81"/>
            <rFont val="Tahoma"/>
            <family val="2"/>
          </rPr>
          <t xml:space="preserve">
</t>
        </r>
      </text>
    </comment>
    <comment ref="AS49" authorId="2" shapeId="0">
      <text>
        <r>
          <rPr>
            <b/>
            <sz val="8"/>
            <color indexed="81"/>
            <rFont val="Tahoma"/>
            <family val="2"/>
          </rPr>
          <t>MUJERES</t>
        </r>
        <r>
          <rPr>
            <sz val="8"/>
            <color indexed="81"/>
            <rFont val="Tahoma"/>
            <family val="2"/>
          </rPr>
          <t xml:space="preserve">
</t>
        </r>
      </text>
    </comment>
    <comment ref="AT49" authorId="2" shapeId="0">
      <text>
        <r>
          <rPr>
            <b/>
            <sz val="8"/>
            <color indexed="81"/>
            <rFont val="Tahoma"/>
            <family val="2"/>
          </rPr>
          <t>HOMBRES</t>
        </r>
      </text>
    </comment>
    <comment ref="AV49" authorId="2" shapeId="0">
      <text>
        <r>
          <rPr>
            <b/>
            <sz val="8"/>
            <color indexed="81"/>
            <rFont val="Tahoma"/>
            <family val="2"/>
          </rPr>
          <t>VÍCTIMAS CONFLICTO ARMADO</t>
        </r>
        <r>
          <rPr>
            <sz val="8"/>
            <color indexed="81"/>
            <rFont val="Tahoma"/>
            <family val="2"/>
          </rPr>
          <t xml:space="preserve">
</t>
        </r>
      </text>
    </comment>
    <comment ref="AX49" authorId="2" shapeId="0">
      <text>
        <r>
          <rPr>
            <b/>
            <sz val="8"/>
            <color indexed="81"/>
            <rFont val="Tahoma"/>
            <family val="2"/>
          </rPr>
          <t>DISCAPACITADOS</t>
        </r>
        <r>
          <rPr>
            <sz val="8"/>
            <color indexed="81"/>
            <rFont val="Tahoma"/>
            <family val="2"/>
          </rPr>
          <t xml:space="preserve">
</t>
        </r>
      </text>
    </comment>
    <comment ref="AY49" authorId="2" shapeId="0">
      <text>
        <r>
          <rPr>
            <b/>
            <sz val="8"/>
            <color indexed="81"/>
            <rFont val="Tahoma"/>
            <family val="2"/>
          </rPr>
          <t>AFROCOLOMBIANO O RAIZAL</t>
        </r>
      </text>
    </comment>
    <comment ref="AZ49" authorId="2" shapeId="0">
      <text>
        <r>
          <rPr>
            <b/>
            <sz val="8"/>
            <color indexed="81"/>
            <rFont val="Tahoma"/>
            <family val="2"/>
          </rPr>
          <t>INDÍGENAS</t>
        </r>
        <r>
          <rPr>
            <sz val="8"/>
            <color indexed="81"/>
            <rFont val="Tahoma"/>
            <family val="2"/>
          </rPr>
          <t xml:space="preserve">
</t>
        </r>
      </text>
    </comment>
    <comment ref="BA49" authorId="1" shapeId="0">
      <text>
        <r>
          <rPr>
            <b/>
            <sz val="9"/>
            <color indexed="81"/>
            <rFont val="Tahoma"/>
            <family val="2"/>
          </rPr>
          <t>MEDIO DE EVIDENCIA. INFORME, RESGISTRO FOTOGRAFICO, PLANILLA, ETC</t>
        </r>
      </text>
    </comment>
    <comment ref="AL58" authorId="2" shapeId="0">
      <text>
        <r>
          <rPr>
            <b/>
            <sz val="8"/>
            <color indexed="81"/>
            <rFont val="Tahoma"/>
            <family val="2"/>
          </rPr>
          <t>PRIMERA INFANCIA (0 a 5 años)</t>
        </r>
        <r>
          <rPr>
            <sz val="8"/>
            <color indexed="81"/>
            <rFont val="Tahoma"/>
            <family val="2"/>
          </rPr>
          <t xml:space="preserve">
</t>
        </r>
      </text>
    </comment>
    <comment ref="AM58" authorId="2" shapeId="0">
      <text>
        <r>
          <rPr>
            <b/>
            <sz val="8"/>
            <color indexed="81"/>
            <rFont val="Tahoma"/>
            <family val="2"/>
          </rPr>
          <t>INFANCIA (6 a 11 años)</t>
        </r>
        <r>
          <rPr>
            <sz val="8"/>
            <color indexed="81"/>
            <rFont val="Tahoma"/>
            <family val="2"/>
          </rPr>
          <t xml:space="preserve">
</t>
        </r>
      </text>
    </comment>
    <comment ref="AN58" authorId="2" shapeId="0">
      <text>
        <r>
          <rPr>
            <b/>
            <sz val="8"/>
            <color indexed="81"/>
            <rFont val="Tahoma"/>
            <family val="2"/>
          </rPr>
          <t>ADOLESCENCIA (12 A 17 años)</t>
        </r>
      </text>
    </comment>
    <comment ref="AO58" authorId="2" shapeId="0">
      <text>
        <r>
          <rPr>
            <b/>
            <sz val="8"/>
            <color indexed="81"/>
            <rFont val="Tahoma"/>
            <family val="2"/>
          </rPr>
          <t>JUVENTUD (18 a 28 años)</t>
        </r>
        <r>
          <rPr>
            <sz val="8"/>
            <color indexed="81"/>
            <rFont val="Tahoma"/>
            <family val="2"/>
          </rPr>
          <t xml:space="preserve">
</t>
        </r>
      </text>
    </comment>
    <comment ref="AP58" authorId="2" shapeId="0">
      <text>
        <r>
          <rPr>
            <b/>
            <sz val="8"/>
            <color indexed="81"/>
            <rFont val="Tahoma"/>
            <family val="2"/>
          </rPr>
          <t xml:space="preserve"> ADULTO (29 a 60 años)</t>
        </r>
        <r>
          <rPr>
            <sz val="8"/>
            <color indexed="81"/>
            <rFont val="Tahoma"/>
            <family val="2"/>
          </rPr>
          <t xml:space="preserve">
</t>
        </r>
      </text>
    </comment>
    <comment ref="AQ58" authorId="2" shapeId="0">
      <text>
        <r>
          <rPr>
            <b/>
            <sz val="8"/>
            <color indexed="81"/>
            <rFont val="Tahoma"/>
            <family val="2"/>
          </rPr>
          <t>ADULTO MAYOR  (61 años en adelante)</t>
        </r>
        <r>
          <rPr>
            <sz val="8"/>
            <color indexed="81"/>
            <rFont val="Tahoma"/>
            <family val="2"/>
          </rPr>
          <t xml:space="preserve">
</t>
        </r>
      </text>
    </comment>
    <comment ref="AS58" authorId="2" shapeId="0">
      <text>
        <r>
          <rPr>
            <b/>
            <sz val="8"/>
            <color indexed="81"/>
            <rFont val="Tahoma"/>
            <family val="2"/>
          </rPr>
          <t>MUJERES</t>
        </r>
        <r>
          <rPr>
            <sz val="8"/>
            <color indexed="81"/>
            <rFont val="Tahoma"/>
            <family val="2"/>
          </rPr>
          <t xml:space="preserve">
</t>
        </r>
      </text>
    </comment>
    <comment ref="AT58" authorId="2" shapeId="0">
      <text>
        <r>
          <rPr>
            <b/>
            <sz val="8"/>
            <color indexed="81"/>
            <rFont val="Tahoma"/>
            <family val="2"/>
          </rPr>
          <t>HOMBRES</t>
        </r>
      </text>
    </comment>
    <comment ref="AV58" authorId="2" shapeId="0">
      <text>
        <r>
          <rPr>
            <b/>
            <sz val="8"/>
            <color indexed="81"/>
            <rFont val="Tahoma"/>
            <family val="2"/>
          </rPr>
          <t>VÍCTIMAS CONFLICTO ARMADO</t>
        </r>
        <r>
          <rPr>
            <sz val="8"/>
            <color indexed="81"/>
            <rFont val="Tahoma"/>
            <family val="2"/>
          </rPr>
          <t xml:space="preserve">
</t>
        </r>
      </text>
    </comment>
    <comment ref="AX58" authorId="2" shapeId="0">
      <text>
        <r>
          <rPr>
            <b/>
            <sz val="8"/>
            <color indexed="81"/>
            <rFont val="Tahoma"/>
            <family val="2"/>
          </rPr>
          <t>DISCAPACITADOS</t>
        </r>
        <r>
          <rPr>
            <sz val="8"/>
            <color indexed="81"/>
            <rFont val="Tahoma"/>
            <family val="2"/>
          </rPr>
          <t xml:space="preserve">
</t>
        </r>
      </text>
    </comment>
    <comment ref="AY58" authorId="2" shapeId="0">
      <text>
        <r>
          <rPr>
            <b/>
            <sz val="8"/>
            <color indexed="81"/>
            <rFont val="Tahoma"/>
            <family val="2"/>
          </rPr>
          <t>AFROCOLOMBIANO O RAIZAL</t>
        </r>
      </text>
    </comment>
    <comment ref="AZ58" authorId="2" shapeId="0">
      <text>
        <r>
          <rPr>
            <b/>
            <sz val="8"/>
            <color indexed="81"/>
            <rFont val="Tahoma"/>
            <family val="2"/>
          </rPr>
          <t>INDÍGENAS</t>
        </r>
        <r>
          <rPr>
            <sz val="8"/>
            <color indexed="81"/>
            <rFont val="Tahoma"/>
            <family val="2"/>
          </rPr>
          <t xml:space="preserve">
</t>
        </r>
      </text>
    </comment>
    <comment ref="BA58" authorId="1" shapeId="0">
      <text>
        <r>
          <rPr>
            <b/>
            <sz val="9"/>
            <color indexed="81"/>
            <rFont val="Tahoma"/>
            <family val="2"/>
          </rPr>
          <t>MEDIO DE EVIDENCIA. INFORME, RESGISTRO FOTOGRAFICO, PLANILLA, ETC</t>
        </r>
      </text>
    </comment>
    <comment ref="AL67" authorId="2" shapeId="0">
      <text>
        <r>
          <rPr>
            <b/>
            <sz val="8"/>
            <color indexed="81"/>
            <rFont val="Tahoma"/>
            <family val="2"/>
          </rPr>
          <t>PRIMERA INFANCIA (0 a 5 años)</t>
        </r>
        <r>
          <rPr>
            <sz val="8"/>
            <color indexed="81"/>
            <rFont val="Tahoma"/>
            <family val="2"/>
          </rPr>
          <t xml:space="preserve">
</t>
        </r>
      </text>
    </comment>
    <comment ref="AM67" authorId="2" shapeId="0">
      <text>
        <r>
          <rPr>
            <b/>
            <sz val="8"/>
            <color indexed="81"/>
            <rFont val="Tahoma"/>
            <family val="2"/>
          </rPr>
          <t>INFANCIA (6 a 11 años)</t>
        </r>
        <r>
          <rPr>
            <sz val="8"/>
            <color indexed="81"/>
            <rFont val="Tahoma"/>
            <family val="2"/>
          </rPr>
          <t xml:space="preserve">
</t>
        </r>
      </text>
    </comment>
    <comment ref="AN67" authorId="2" shapeId="0">
      <text>
        <r>
          <rPr>
            <b/>
            <sz val="8"/>
            <color indexed="81"/>
            <rFont val="Tahoma"/>
            <family val="2"/>
          </rPr>
          <t>ADOLESCENCIA (12 A 17 años)</t>
        </r>
      </text>
    </comment>
    <comment ref="AO67" authorId="2" shapeId="0">
      <text>
        <r>
          <rPr>
            <b/>
            <sz val="8"/>
            <color indexed="81"/>
            <rFont val="Tahoma"/>
            <family val="2"/>
          </rPr>
          <t>JUVENTUD (18 a 28 años)</t>
        </r>
        <r>
          <rPr>
            <sz val="8"/>
            <color indexed="81"/>
            <rFont val="Tahoma"/>
            <family val="2"/>
          </rPr>
          <t xml:space="preserve">
</t>
        </r>
      </text>
    </comment>
    <comment ref="AP67" authorId="2" shapeId="0">
      <text>
        <r>
          <rPr>
            <b/>
            <sz val="8"/>
            <color indexed="81"/>
            <rFont val="Tahoma"/>
            <family val="2"/>
          </rPr>
          <t xml:space="preserve"> ADULTO (29 a 60 años)</t>
        </r>
        <r>
          <rPr>
            <sz val="8"/>
            <color indexed="81"/>
            <rFont val="Tahoma"/>
            <family val="2"/>
          </rPr>
          <t xml:space="preserve">
</t>
        </r>
      </text>
    </comment>
    <comment ref="AQ67" authorId="2" shapeId="0">
      <text>
        <r>
          <rPr>
            <b/>
            <sz val="8"/>
            <color indexed="81"/>
            <rFont val="Tahoma"/>
            <family val="2"/>
          </rPr>
          <t>ADULTO MAYOR  (61 años en adelante)</t>
        </r>
        <r>
          <rPr>
            <sz val="8"/>
            <color indexed="81"/>
            <rFont val="Tahoma"/>
            <family val="2"/>
          </rPr>
          <t xml:space="preserve">
</t>
        </r>
      </text>
    </comment>
    <comment ref="AS67" authorId="2" shapeId="0">
      <text>
        <r>
          <rPr>
            <b/>
            <sz val="8"/>
            <color indexed="81"/>
            <rFont val="Tahoma"/>
            <family val="2"/>
          </rPr>
          <t>MUJERES</t>
        </r>
        <r>
          <rPr>
            <sz val="8"/>
            <color indexed="81"/>
            <rFont val="Tahoma"/>
            <family val="2"/>
          </rPr>
          <t xml:space="preserve">
</t>
        </r>
      </text>
    </comment>
    <comment ref="AT67" authorId="2" shapeId="0">
      <text>
        <r>
          <rPr>
            <b/>
            <sz val="8"/>
            <color indexed="81"/>
            <rFont val="Tahoma"/>
            <family val="2"/>
          </rPr>
          <t>HOMBRES</t>
        </r>
      </text>
    </comment>
    <comment ref="AV67" authorId="2" shapeId="0">
      <text>
        <r>
          <rPr>
            <b/>
            <sz val="8"/>
            <color indexed="81"/>
            <rFont val="Tahoma"/>
            <family val="2"/>
          </rPr>
          <t>VÍCTIMAS CONFLICTO ARMADO</t>
        </r>
        <r>
          <rPr>
            <sz val="8"/>
            <color indexed="81"/>
            <rFont val="Tahoma"/>
            <family val="2"/>
          </rPr>
          <t xml:space="preserve">
</t>
        </r>
      </text>
    </comment>
    <comment ref="AX67" authorId="2" shapeId="0">
      <text>
        <r>
          <rPr>
            <b/>
            <sz val="8"/>
            <color indexed="81"/>
            <rFont val="Tahoma"/>
            <family val="2"/>
          </rPr>
          <t>DISCAPACITADOS</t>
        </r>
        <r>
          <rPr>
            <sz val="8"/>
            <color indexed="81"/>
            <rFont val="Tahoma"/>
            <family val="2"/>
          </rPr>
          <t xml:space="preserve">
</t>
        </r>
      </text>
    </comment>
    <comment ref="AY67" authorId="2" shapeId="0">
      <text>
        <r>
          <rPr>
            <b/>
            <sz val="8"/>
            <color indexed="81"/>
            <rFont val="Tahoma"/>
            <family val="2"/>
          </rPr>
          <t>AFROCOLOMBIANO O RAIZAL</t>
        </r>
      </text>
    </comment>
    <comment ref="AZ67" authorId="2" shapeId="0">
      <text>
        <r>
          <rPr>
            <b/>
            <sz val="8"/>
            <color indexed="81"/>
            <rFont val="Tahoma"/>
            <family val="2"/>
          </rPr>
          <t>INDÍGENAS</t>
        </r>
        <r>
          <rPr>
            <sz val="8"/>
            <color indexed="81"/>
            <rFont val="Tahoma"/>
            <family val="2"/>
          </rPr>
          <t xml:space="preserve">
</t>
        </r>
      </text>
    </comment>
    <comment ref="BA67" authorId="1" shapeId="0">
      <text>
        <r>
          <rPr>
            <b/>
            <sz val="9"/>
            <color indexed="81"/>
            <rFont val="Tahoma"/>
            <family val="2"/>
          </rPr>
          <t>MEDIO DE EVIDENCIA. INFORME, RESGISTRO FOTOGRAFICO, PLANILLA, ETC</t>
        </r>
      </text>
    </comment>
    <comment ref="AL76" authorId="2" shapeId="0">
      <text>
        <r>
          <rPr>
            <b/>
            <sz val="8"/>
            <color indexed="81"/>
            <rFont val="Tahoma"/>
            <family val="2"/>
          </rPr>
          <t>PRIMERA INFANCIA (0 a 5 años)</t>
        </r>
        <r>
          <rPr>
            <sz val="8"/>
            <color indexed="81"/>
            <rFont val="Tahoma"/>
            <family val="2"/>
          </rPr>
          <t xml:space="preserve">
</t>
        </r>
      </text>
    </comment>
    <comment ref="AM76" authorId="2" shapeId="0">
      <text>
        <r>
          <rPr>
            <b/>
            <sz val="8"/>
            <color indexed="81"/>
            <rFont val="Tahoma"/>
            <family val="2"/>
          </rPr>
          <t>INFANCIA (6 a 11 años)</t>
        </r>
        <r>
          <rPr>
            <sz val="8"/>
            <color indexed="81"/>
            <rFont val="Tahoma"/>
            <family val="2"/>
          </rPr>
          <t xml:space="preserve">
</t>
        </r>
      </text>
    </comment>
    <comment ref="AN76" authorId="2" shapeId="0">
      <text>
        <r>
          <rPr>
            <b/>
            <sz val="8"/>
            <color indexed="81"/>
            <rFont val="Tahoma"/>
            <family val="2"/>
          </rPr>
          <t>ADOLESCENCIA (12 A 17 años)</t>
        </r>
      </text>
    </comment>
    <comment ref="AO76" authorId="2" shapeId="0">
      <text>
        <r>
          <rPr>
            <b/>
            <sz val="8"/>
            <color indexed="81"/>
            <rFont val="Tahoma"/>
            <family val="2"/>
          </rPr>
          <t>JUVENTUD (18 a 28 años)</t>
        </r>
        <r>
          <rPr>
            <sz val="8"/>
            <color indexed="81"/>
            <rFont val="Tahoma"/>
            <family val="2"/>
          </rPr>
          <t xml:space="preserve">
</t>
        </r>
      </text>
    </comment>
    <comment ref="AP76" authorId="2" shapeId="0">
      <text>
        <r>
          <rPr>
            <b/>
            <sz val="8"/>
            <color indexed="81"/>
            <rFont val="Tahoma"/>
            <family val="2"/>
          </rPr>
          <t xml:space="preserve"> ADULTO (29 a 60 años)</t>
        </r>
        <r>
          <rPr>
            <sz val="8"/>
            <color indexed="81"/>
            <rFont val="Tahoma"/>
            <family val="2"/>
          </rPr>
          <t xml:space="preserve">
</t>
        </r>
      </text>
    </comment>
    <comment ref="AQ76" authorId="2" shapeId="0">
      <text>
        <r>
          <rPr>
            <b/>
            <sz val="8"/>
            <color indexed="81"/>
            <rFont val="Tahoma"/>
            <family val="2"/>
          </rPr>
          <t>ADULTO MAYOR  (61 años en adelante)</t>
        </r>
        <r>
          <rPr>
            <sz val="8"/>
            <color indexed="81"/>
            <rFont val="Tahoma"/>
            <family val="2"/>
          </rPr>
          <t xml:space="preserve">
</t>
        </r>
      </text>
    </comment>
    <comment ref="AS76" authorId="2" shapeId="0">
      <text>
        <r>
          <rPr>
            <b/>
            <sz val="8"/>
            <color indexed="81"/>
            <rFont val="Tahoma"/>
            <family val="2"/>
          </rPr>
          <t>MUJERES</t>
        </r>
        <r>
          <rPr>
            <sz val="8"/>
            <color indexed="81"/>
            <rFont val="Tahoma"/>
            <family val="2"/>
          </rPr>
          <t xml:space="preserve">
</t>
        </r>
      </text>
    </comment>
    <comment ref="AT76" authorId="2" shapeId="0">
      <text>
        <r>
          <rPr>
            <b/>
            <sz val="8"/>
            <color indexed="81"/>
            <rFont val="Tahoma"/>
            <family val="2"/>
          </rPr>
          <t>HOMBRES</t>
        </r>
      </text>
    </comment>
    <comment ref="AV76" authorId="2" shapeId="0">
      <text>
        <r>
          <rPr>
            <b/>
            <sz val="8"/>
            <color indexed="81"/>
            <rFont val="Tahoma"/>
            <family val="2"/>
          </rPr>
          <t>VÍCTIMAS CONFLICTO ARMADO</t>
        </r>
        <r>
          <rPr>
            <sz val="8"/>
            <color indexed="81"/>
            <rFont val="Tahoma"/>
            <family val="2"/>
          </rPr>
          <t xml:space="preserve">
</t>
        </r>
      </text>
    </comment>
    <comment ref="AX76" authorId="2" shapeId="0">
      <text>
        <r>
          <rPr>
            <b/>
            <sz val="8"/>
            <color indexed="81"/>
            <rFont val="Tahoma"/>
            <family val="2"/>
          </rPr>
          <t>DISCAPACITADOS</t>
        </r>
        <r>
          <rPr>
            <sz val="8"/>
            <color indexed="81"/>
            <rFont val="Tahoma"/>
            <family val="2"/>
          </rPr>
          <t xml:space="preserve">
</t>
        </r>
      </text>
    </comment>
    <comment ref="AY76" authorId="2" shapeId="0">
      <text>
        <r>
          <rPr>
            <b/>
            <sz val="8"/>
            <color indexed="81"/>
            <rFont val="Tahoma"/>
            <family val="2"/>
          </rPr>
          <t>AFROCOLOMBIANO O RAIZAL</t>
        </r>
      </text>
    </comment>
    <comment ref="AZ76" authorId="2" shapeId="0">
      <text>
        <r>
          <rPr>
            <b/>
            <sz val="8"/>
            <color indexed="81"/>
            <rFont val="Tahoma"/>
            <family val="2"/>
          </rPr>
          <t>INDÍGENAS</t>
        </r>
        <r>
          <rPr>
            <sz val="8"/>
            <color indexed="81"/>
            <rFont val="Tahoma"/>
            <family val="2"/>
          </rPr>
          <t xml:space="preserve">
</t>
        </r>
      </text>
    </comment>
    <comment ref="BA76" authorId="1" shapeId="0">
      <text>
        <r>
          <rPr>
            <b/>
            <sz val="9"/>
            <color indexed="81"/>
            <rFont val="Tahoma"/>
            <family val="2"/>
          </rPr>
          <t>MEDIO DE EVIDENCIA. INFORME, RESGISTRO FOTOGRAFICO, PLANILLA, ETC</t>
        </r>
      </text>
    </comment>
    <comment ref="AL85" authorId="2" shapeId="0">
      <text>
        <r>
          <rPr>
            <b/>
            <sz val="8"/>
            <color indexed="81"/>
            <rFont val="Tahoma"/>
            <family val="2"/>
          </rPr>
          <t>PRIMERA INFANCIA (0 a 5 años)</t>
        </r>
        <r>
          <rPr>
            <sz val="8"/>
            <color indexed="81"/>
            <rFont val="Tahoma"/>
            <family val="2"/>
          </rPr>
          <t xml:space="preserve">
</t>
        </r>
      </text>
    </comment>
    <comment ref="AM85" authorId="2" shapeId="0">
      <text>
        <r>
          <rPr>
            <b/>
            <sz val="8"/>
            <color indexed="81"/>
            <rFont val="Tahoma"/>
            <family val="2"/>
          </rPr>
          <t>INFANCIA (6 a 11 años)</t>
        </r>
        <r>
          <rPr>
            <sz val="8"/>
            <color indexed="81"/>
            <rFont val="Tahoma"/>
            <family val="2"/>
          </rPr>
          <t xml:space="preserve">
</t>
        </r>
      </text>
    </comment>
    <comment ref="AN85" authorId="2" shapeId="0">
      <text>
        <r>
          <rPr>
            <b/>
            <sz val="8"/>
            <color indexed="81"/>
            <rFont val="Tahoma"/>
            <family val="2"/>
          </rPr>
          <t>ADOLESCENCIA (12 A 17 años)</t>
        </r>
      </text>
    </comment>
    <comment ref="AO85" authorId="2" shapeId="0">
      <text>
        <r>
          <rPr>
            <b/>
            <sz val="8"/>
            <color indexed="81"/>
            <rFont val="Tahoma"/>
            <family val="2"/>
          </rPr>
          <t>JUVENTUD (18 a 28 años)</t>
        </r>
        <r>
          <rPr>
            <sz val="8"/>
            <color indexed="81"/>
            <rFont val="Tahoma"/>
            <family val="2"/>
          </rPr>
          <t xml:space="preserve">
</t>
        </r>
      </text>
    </comment>
    <comment ref="AP85" authorId="2" shapeId="0">
      <text>
        <r>
          <rPr>
            <b/>
            <sz val="8"/>
            <color indexed="81"/>
            <rFont val="Tahoma"/>
            <family val="2"/>
          </rPr>
          <t xml:space="preserve"> ADULTO (29 a 60 años)</t>
        </r>
        <r>
          <rPr>
            <sz val="8"/>
            <color indexed="81"/>
            <rFont val="Tahoma"/>
            <family val="2"/>
          </rPr>
          <t xml:space="preserve">
</t>
        </r>
      </text>
    </comment>
    <comment ref="AQ85" authorId="2" shapeId="0">
      <text>
        <r>
          <rPr>
            <b/>
            <sz val="8"/>
            <color indexed="81"/>
            <rFont val="Tahoma"/>
            <family val="2"/>
          </rPr>
          <t>ADULTO MAYOR  (61 años en adelante)</t>
        </r>
        <r>
          <rPr>
            <sz val="8"/>
            <color indexed="81"/>
            <rFont val="Tahoma"/>
            <family val="2"/>
          </rPr>
          <t xml:space="preserve">
</t>
        </r>
      </text>
    </comment>
    <comment ref="AS85" authorId="2" shapeId="0">
      <text>
        <r>
          <rPr>
            <b/>
            <sz val="8"/>
            <color indexed="81"/>
            <rFont val="Tahoma"/>
            <family val="2"/>
          </rPr>
          <t>MUJERES</t>
        </r>
        <r>
          <rPr>
            <sz val="8"/>
            <color indexed="81"/>
            <rFont val="Tahoma"/>
            <family val="2"/>
          </rPr>
          <t xml:space="preserve">
</t>
        </r>
      </text>
    </comment>
    <comment ref="AT85" authorId="2" shapeId="0">
      <text>
        <r>
          <rPr>
            <b/>
            <sz val="8"/>
            <color indexed="81"/>
            <rFont val="Tahoma"/>
            <family val="2"/>
          </rPr>
          <t>HOMBRES</t>
        </r>
      </text>
    </comment>
    <comment ref="AV85" authorId="2" shapeId="0">
      <text>
        <r>
          <rPr>
            <b/>
            <sz val="8"/>
            <color indexed="81"/>
            <rFont val="Tahoma"/>
            <family val="2"/>
          </rPr>
          <t>VÍCTIMAS CONFLICTO ARMADO</t>
        </r>
        <r>
          <rPr>
            <sz val="8"/>
            <color indexed="81"/>
            <rFont val="Tahoma"/>
            <family val="2"/>
          </rPr>
          <t xml:space="preserve">
</t>
        </r>
      </text>
    </comment>
    <comment ref="AX85" authorId="2" shapeId="0">
      <text>
        <r>
          <rPr>
            <b/>
            <sz val="8"/>
            <color indexed="81"/>
            <rFont val="Tahoma"/>
            <family val="2"/>
          </rPr>
          <t>DISCAPACITADOS</t>
        </r>
        <r>
          <rPr>
            <sz val="8"/>
            <color indexed="81"/>
            <rFont val="Tahoma"/>
            <family val="2"/>
          </rPr>
          <t xml:space="preserve">
</t>
        </r>
      </text>
    </comment>
    <comment ref="AY85" authorId="2" shapeId="0">
      <text>
        <r>
          <rPr>
            <b/>
            <sz val="8"/>
            <color indexed="81"/>
            <rFont val="Tahoma"/>
            <family val="2"/>
          </rPr>
          <t>AFROCOLOMBIANO O RAIZAL</t>
        </r>
      </text>
    </comment>
    <comment ref="AZ85" authorId="2" shapeId="0">
      <text>
        <r>
          <rPr>
            <b/>
            <sz val="8"/>
            <color indexed="81"/>
            <rFont val="Tahoma"/>
            <family val="2"/>
          </rPr>
          <t>INDÍGENAS</t>
        </r>
        <r>
          <rPr>
            <sz val="8"/>
            <color indexed="81"/>
            <rFont val="Tahoma"/>
            <family val="2"/>
          </rPr>
          <t xml:space="preserve">
</t>
        </r>
      </text>
    </comment>
    <comment ref="BA85" authorId="1" shapeId="0">
      <text>
        <r>
          <rPr>
            <b/>
            <sz val="9"/>
            <color indexed="81"/>
            <rFont val="Tahoma"/>
            <family val="2"/>
          </rPr>
          <t>MEDIO DE EVIDENCIA. INFORME, RESGISTRO FOTOGRAFICO, PLANILLA, ETC</t>
        </r>
      </text>
    </comment>
    <comment ref="AL94" authorId="2" shapeId="0">
      <text>
        <r>
          <rPr>
            <b/>
            <sz val="8"/>
            <color indexed="81"/>
            <rFont val="Tahoma"/>
            <family val="2"/>
          </rPr>
          <t>PRIMERA INFANCIA (0 a 5 años)</t>
        </r>
        <r>
          <rPr>
            <sz val="8"/>
            <color indexed="81"/>
            <rFont val="Tahoma"/>
            <family val="2"/>
          </rPr>
          <t xml:space="preserve">
</t>
        </r>
      </text>
    </comment>
    <comment ref="AM94" authorId="2" shapeId="0">
      <text>
        <r>
          <rPr>
            <b/>
            <sz val="8"/>
            <color indexed="81"/>
            <rFont val="Tahoma"/>
            <family val="2"/>
          </rPr>
          <t>INFANCIA (6 a 11 años)</t>
        </r>
        <r>
          <rPr>
            <sz val="8"/>
            <color indexed="81"/>
            <rFont val="Tahoma"/>
            <family val="2"/>
          </rPr>
          <t xml:space="preserve">
</t>
        </r>
      </text>
    </comment>
    <comment ref="AN94" authorId="2" shapeId="0">
      <text>
        <r>
          <rPr>
            <b/>
            <sz val="8"/>
            <color indexed="81"/>
            <rFont val="Tahoma"/>
            <family val="2"/>
          </rPr>
          <t>ADOLESCENCIA (12 A 17 años)</t>
        </r>
      </text>
    </comment>
    <comment ref="AO94" authorId="2" shapeId="0">
      <text>
        <r>
          <rPr>
            <b/>
            <sz val="8"/>
            <color indexed="81"/>
            <rFont val="Tahoma"/>
            <family val="2"/>
          </rPr>
          <t>JUVENTUD (18 a 28 años)</t>
        </r>
        <r>
          <rPr>
            <sz val="8"/>
            <color indexed="81"/>
            <rFont val="Tahoma"/>
            <family val="2"/>
          </rPr>
          <t xml:space="preserve">
</t>
        </r>
      </text>
    </comment>
    <comment ref="AP94" authorId="2" shapeId="0">
      <text>
        <r>
          <rPr>
            <b/>
            <sz val="8"/>
            <color indexed="81"/>
            <rFont val="Tahoma"/>
            <family val="2"/>
          </rPr>
          <t xml:space="preserve"> ADULTO (29 a 60 años)</t>
        </r>
        <r>
          <rPr>
            <sz val="8"/>
            <color indexed="81"/>
            <rFont val="Tahoma"/>
            <family val="2"/>
          </rPr>
          <t xml:space="preserve">
</t>
        </r>
      </text>
    </comment>
    <comment ref="AQ94" authorId="2" shapeId="0">
      <text>
        <r>
          <rPr>
            <b/>
            <sz val="8"/>
            <color indexed="81"/>
            <rFont val="Tahoma"/>
            <family val="2"/>
          </rPr>
          <t>ADULTO MAYOR  (61 años en adelante)</t>
        </r>
        <r>
          <rPr>
            <sz val="8"/>
            <color indexed="81"/>
            <rFont val="Tahoma"/>
            <family val="2"/>
          </rPr>
          <t xml:space="preserve">
</t>
        </r>
      </text>
    </comment>
    <comment ref="AS94" authorId="2" shapeId="0">
      <text>
        <r>
          <rPr>
            <b/>
            <sz val="8"/>
            <color indexed="81"/>
            <rFont val="Tahoma"/>
            <family val="2"/>
          </rPr>
          <t>MUJERES</t>
        </r>
        <r>
          <rPr>
            <sz val="8"/>
            <color indexed="81"/>
            <rFont val="Tahoma"/>
            <family val="2"/>
          </rPr>
          <t xml:space="preserve">
</t>
        </r>
      </text>
    </comment>
    <comment ref="AT94" authorId="2" shapeId="0">
      <text>
        <r>
          <rPr>
            <b/>
            <sz val="8"/>
            <color indexed="81"/>
            <rFont val="Tahoma"/>
            <family val="2"/>
          </rPr>
          <t>HOMBRES</t>
        </r>
      </text>
    </comment>
    <comment ref="AV94" authorId="2" shapeId="0">
      <text>
        <r>
          <rPr>
            <b/>
            <sz val="8"/>
            <color indexed="81"/>
            <rFont val="Tahoma"/>
            <family val="2"/>
          </rPr>
          <t>VÍCTIMAS CONFLICTO ARMADO</t>
        </r>
        <r>
          <rPr>
            <sz val="8"/>
            <color indexed="81"/>
            <rFont val="Tahoma"/>
            <family val="2"/>
          </rPr>
          <t xml:space="preserve">
</t>
        </r>
      </text>
    </comment>
    <comment ref="AX94" authorId="2" shapeId="0">
      <text>
        <r>
          <rPr>
            <b/>
            <sz val="8"/>
            <color indexed="81"/>
            <rFont val="Tahoma"/>
            <family val="2"/>
          </rPr>
          <t>DISCAPACITADOS</t>
        </r>
        <r>
          <rPr>
            <sz val="8"/>
            <color indexed="81"/>
            <rFont val="Tahoma"/>
            <family val="2"/>
          </rPr>
          <t xml:space="preserve">
</t>
        </r>
      </text>
    </comment>
    <comment ref="AY94" authorId="2" shapeId="0">
      <text>
        <r>
          <rPr>
            <b/>
            <sz val="8"/>
            <color indexed="81"/>
            <rFont val="Tahoma"/>
            <family val="2"/>
          </rPr>
          <t>AFROCOLOMBIANO O RAIZAL</t>
        </r>
      </text>
    </comment>
    <comment ref="AZ94" authorId="2" shapeId="0">
      <text>
        <r>
          <rPr>
            <b/>
            <sz val="8"/>
            <color indexed="81"/>
            <rFont val="Tahoma"/>
            <family val="2"/>
          </rPr>
          <t>INDÍGENAS</t>
        </r>
        <r>
          <rPr>
            <sz val="8"/>
            <color indexed="81"/>
            <rFont val="Tahoma"/>
            <family val="2"/>
          </rPr>
          <t xml:space="preserve">
</t>
        </r>
      </text>
    </comment>
    <comment ref="BA94" authorId="1" shapeId="0">
      <text>
        <r>
          <rPr>
            <b/>
            <sz val="9"/>
            <color indexed="81"/>
            <rFont val="Tahoma"/>
            <family val="2"/>
          </rPr>
          <t>MEDIO DE EVIDENCIA. INFORME, RESGISTRO FOTOGRAFICO, PLANILLA, ETC</t>
        </r>
      </text>
    </comment>
    <comment ref="AL103" authorId="2" shapeId="0">
      <text>
        <r>
          <rPr>
            <b/>
            <sz val="8"/>
            <color indexed="81"/>
            <rFont val="Tahoma"/>
            <family val="2"/>
          </rPr>
          <t>PRIMERA INFANCIA (0 a 5 años)</t>
        </r>
        <r>
          <rPr>
            <sz val="8"/>
            <color indexed="81"/>
            <rFont val="Tahoma"/>
            <family val="2"/>
          </rPr>
          <t xml:space="preserve">
</t>
        </r>
      </text>
    </comment>
    <comment ref="AM103" authorId="2" shapeId="0">
      <text>
        <r>
          <rPr>
            <b/>
            <sz val="8"/>
            <color indexed="81"/>
            <rFont val="Tahoma"/>
            <family val="2"/>
          </rPr>
          <t>INFANCIA (6 a 11 años)</t>
        </r>
        <r>
          <rPr>
            <sz val="8"/>
            <color indexed="81"/>
            <rFont val="Tahoma"/>
            <family val="2"/>
          </rPr>
          <t xml:space="preserve">
</t>
        </r>
      </text>
    </comment>
    <comment ref="AN103" authorId="2" shapeId="0">
      <text>
        <r>
          <rPr>
            <b/>
            <sz val="8"/>
            <color indexed="81"/>
            <rFont val="Tahoma"/>
            <family val="2"/>
          </rPr>
          <t>ADOLESCENCIA (12 A 17 años)</t>
        </r>
      </text>
    </comment>
    <comment ref="AO103" authorId="2" shapeId="0">
      <text>
        <r>
          <rPr>
            <b/>
            <sz val="8"/>
            <color indexed="81"/>
            <rFont val="Tahoma"/>
            <family val="2"/>
          </rPr>
          <t>JUVENTUD (18 a 28 años)</t>
        </r>
        <r>
          <rPr>
            <sz val="8"/>
            <color indexed="81"/>
            <rFont val="Tahoma"/>
            <family val="2"/>
          </rPr>
          <t xml:space="preserve">
</t>
        </r>
      </text>
    </comment>
    <comment ref="AP103" authorId="2" shapeId="0">
      <text>
        <r>
          <rPr>
            <b/>
            <sz val="8"/>
            <color indexed="81"/>
            <rFont val="Tahoma"/>
            <family val="2"/>
          </rPr>
          <t xml:space="preserve"> ADULTO (29 a 60 años)</t>
        </r>
        <r>
          <rPr>
            <sz val="8"/>
            <color indexed="81"/>
            <rFont val="Tahoma"/>
            <family val="2"/>
          </rPr>
          <t xml:space="preserve">
</t>
        </r>
      </text>
    </comment>
    <comment ref="AQ103" authorId="2" shapeId="0">
      <text>
        <r>
          <rPr>
            <b/>
            <sz val="8"/>
            <color indexed="81"/>
            <rFont val="Tahoma"/>
            <family val="2"/>
          </rPr>
          <t>ADULTO MAYOR  (61 años en adelante)</t>
        </r>
        <r>
          <rPr>
            <sz val="8"/>
            <color indexed="81"/>
            <rFont val="Tahoma"/>
            <family val="2"/>
          </rPr>
          <t xml:space="preserve">
</t>
        </r>
      </text>
    </comment>
    <comment ref="AS103" authorId="2" shapeId="0">
      <text>
        <r>
          <rPr>
            <b/>
            <sz val="8"/>
            <color indexed="81"/>
            <rFont val="Tahoma"/>
            <family val="2"/>
          </rPr>
          <t>MUJERES</t>
        </r>
        <r>
          <rPr>
            <sz val="8"/>
            <color indexed="81"/>
            <rFont val="Tahoma"/>
            <family val="2"/>
          </rPr>
          <t xml:space="preserve">
</t>
        </r>
      </text>
    </comment>
    <comment ref="AT103" authorId="2" shapeId="0">
      <text>
        <r>
          <rPr>
            <b/>
            <sz val="8"/>
            <color indexed="81"/>
            <rFont val="Tahoma"/>
            <family val="2"/>
          </rPr>
          <t>HOMBRES</t>
        </r>
      </text>
    </comment>
    <comment ref="AV103" authorId="2" shapeId="0">
      <text>
        <r>
          <rPr>
            <b/>
            <sz val="8"/>
            <color indexed="81"/>
            <rFont val="Tahoma"/>
            <family val="2"/>
          </rPr>
          <t>VÍCTIMAS CONFLICTO ARMADO</t>
        </r>
        <r>
          <rPr>
            <sz val="8"/>
            <color indexed="81"/>
            <rFont val="Tahoma"/>
            <family val="2"/>
          </rPr>
          <t xml:space="preserve">
</t>
        </r>
      </text>
    </comment>
    <comment ref="AX103" authorId="2" shapeId="0">
      <text>
        <r>
          <rPr>
            <b/>
            <sz val="8"/>
            <color indexed="81"/>
            <rFont val="Tahoma"/>
            <family val="2"/>
          </rPr>
          <t>DISCAPACITADOS</t>
        </r>
        <r>
          <rPr>
            <sz val="8"/>
            <color indexed="81"/>
            <rFont val="Tahoma"/>
            <family val="2"/>
          </rPr>
          <t xml:space="preserve">
</t>
        </r>
      </text>
    </comment>
    <comment ref="AY103" authorId="2" shapeId="0">
      <text>
        <r>
          <rPr>
            <b/>
            <sz val="8"/>
            <color indexed="81"/>
            <rFont val="Tahoma"/>
            <family val="2"/>
          </rPr>
          <t>AFROCOLOMBIANO O RAIZAL</t>
        </r>
      </text>
    </comment>
    <comment ref="AZ103" authorId="2" shapeId="0">
      <text>
        <r>
          <rPr>
            <b/>
            <sz val="8"/>
            <color indexed="81"/>
            <rFont val="Tahoma"/>
            <family val="2"/>
          </rPr>
          <t>INDÍGENAS</t>
        </r>
        <r>
          <rPr>
            <sz val="8"/>
            <color indexed="81"/>
            <rFont val="Tahoma"/>
            <family val="2"/>
          </rPr>
          <t xml:space="preserve">
</t>
        </r>
      </text>
    </comment>
    <comment ref="BA103" authorId="1" shapeId="0">
      <text>
        <r>
          <rPr>
            <b/>
            <sz val="9"/>
            <color indexed="81"/>
            <rFont val="Tahoma"/>
            <family val="2"/>
          </rPr>
          <t>MEDIO DE EVIDENCIA. INFORME, RESGISTRO FOTOGRAFICO, PLANILLA, ETC</t>
        </r>
      </text>
    </comment>
    <comment ref="AL112" authorId="2" shapeId="0">
      <text>
        <r>
          <rPr>
            <b/>
            <sz val="8"/>
            <color indexed="81"/>
            <rFont val="Tahoma"/>
            <family val="2"/>
          </rPr>
          <t>PRIMERA INFANCIA (0 a 5 años)</t>
        </r>
        <r>
          <rPr>
            <sz val="8"/>
            <color indexed="81"/>
            <rFont val="Tahoma"/>
            <family val="2"/>
          </rPr>
          <t xml:space="preserve">
</t>
        </r>
      </text>
    </comment>
    <comment ref="AM112" authorId="2" shapeId="0">
      <text>
        <r>
          <rPr>
            <b/>
            <sz val="8"/>
            <color indexed="81"/>
            <rFont val="Tahoma"/>
            <family val="2"/>
          </rPr>
          <t>INFANCIA (6 a 11 años)</t>
        </r>
        <r>
          <rPr>
            <sz val="8"/>
            <color indexed="81"/>
            <rFont val="Tahoma"/>
            <family val="2"/>
          </rPr>
          <t xml:space="preserve">
</t>
        </r>
      </text>
    </comment>
    <comment ref="AN112" authorId="2" shapeId="0">
      <text>
        <r>
          <rPr>
            <b/>
            <sz val="8"/>
            <color indexed="81"/>
            <rFont val="Tahoma"/>
            <family val="2"/>
          </rPr>
          <t>ADOLESCENCIA (12 A 17 años)</t>
        </r>
      </text>
    </comment>
    <comment ref="AO112" authorId="2" shapeId="0">
      <text>
        <r>
          <rPr>
            <b/>
            <sz val="8"/>
            <color indexed="81"/>
            <rFont val="Tahoma"/>
            <family val="2"/>
          </rPr>
          <t>JUVENTUD (18 a 28 años)</t>
        </r>
        <r>
          <rPr>
            <sz val="8"/>
            <color indexed="81"/>
            <rFont val="Tahoma"/>
            <family val="2"/>
          </rPr>
          <t xml:space="preserve">
</t>
        </r>
      </text>
    </comment>
    <comment ref="AP112" authorId="2" shapeId="0">
      <text>
        <r>
          <rPr>
            <b/>
            <sz val="8"/>
            <color indexed="81"/>
            <rFont val="Tahoma"/>
            <family val="2"/>
          </rPr>
          <t xml:space="preserve"> ADULTO (29 a 60 años)</t>
        </r>
        <r>
          <rPr>
            <sz val="8"/>
            <color indexed="81"/>
            <rFont val="Tahoma"/>
            <family val="2"/>
          </rPr>
          <t xml:space="preserve">
</t>
        </r>
      </text>
    </comment>
    <comment ref="AQ112" authorId="2" shapeId="0">
      <text>
        <r>
          <rPr>
            <b/>
            <sz val="8"/>
            <color indexed="81"/>
            <rFont val="Tahoma"/>
            <family val="2"/>
          </rPr>
          <t>ADULTO MAYOR  (61 años en adelante)</t>
        </r>
        <r>
          <rPr>
            <sz val="8"/>
            <color indexed="81"/>
            <rFont val="Tahoma"/>
            <family val="2"/>
          </rPr>
          <t xml:space="preserve">
</t>
        </r>
      </text>
    </comment>
    <comment ref="AS112" authorId="2" shapeId="0">
      <text>
        <r>
          <rPr>
            <b/>
            <sz val="8"/>
            <color indexed="81"/>
            <rFont val="Tahoma"/>
            <family val="2"/>
          </rPr>
          <t>MUJERES</t>
        </r>
        <r>
          <rPr>
            <sz val="8"/>
            <color indexed="81"/>
            <rFont val="Tahoma"/>
            <family val="2"/>
          </rPr>
          <t xml:space="preserve">
</t>
        </r>
      </text>
    </comment>
    <comment ref="AT112" authorId="2" shapeId="0">
      <text>
        <r>
          <rPr>
            <b/>
            <sz val="8"/>
            <color indexed="81"/>
            <rFont val="Tahoma"/>
            <family val="2"/>
          </rPr>
          <t>HOMBRES</t>
        </r>
      </text>
    </comment>
    <comment ref="AV112" authorId="2" shapeId="0">
      <text>
        <r>
          <rPr>
            <b/>
            <sz val="8"/>
            <color indexed="81"/>
            <rFont val="Tahoma"/>
            <family val="2"/>
          </rPr>
          <t>VÍCTIMAS CONFLICTO ARMADO</t>
        </r>
        <r>
          <rPr>
            <sz val="8"/>
            <color indexed="81"/>
            <rFont val="Tahoma"/>
            <family val="2"/>
          </rPr>
          <t xml:space="preserve">
</t>
        </r>
      </text>
    </comment>
    <comment ref="AX112" authorId="2" shapeId="0">
      <text>
        <r>
          <rPr>
            <b/>
            <sz val="8"/>
            <color indexed="81"/>
            <rFont val="Tahoma"/>
            <family val="2"/>
          </rPr>
          <t>DISCAPACITADOS</t>
        </r>
        <r>
          <rPr>
            <sz val="8"/>
            <color indexed="81"/>
            <rFont val="Tahoma"/>
            <family val="2"/>
          </rPr>
          <t xml:space="preserve">
</t>
        </r>
      </text>
    </comment>
    <comment ref="AY112" authorId="2" shapeId="0">
      <text>
        <r>
          <rPr>
            <b/>
            <sz val="8"/>
            <color indexed="81"/>
            <rFont val="Tahoma"/>
            <family val="2"/>
          </rPr>
          <t>AFROCOLOMBIANO O RAIZAL</t>
        </r>
      </text>
    </comment>
    <comment ref="AZ112" authorId="2" shapeId="0">
      <text>
        <r>
          <rPr>
            <b/>
            <sz val="8"/>
            <color indexed="81"/>
            <rFont val="Tahoma"/>
            <family val="2"/>
          </rPr>
          <t>INDÍGENAS</t>
        </r>
        <r>
          <rPr>
            <sz val="8"/>
            <color indexed="81"/>
            <rFont val="Tahoma"/>
            <family val="2"/>
          </rPr>
          <t xml:space="preserve">
</t>
        </r>
      </text>
    </comment>
    <comment ref="BA112" authorId="1" shapeId="0">
      <text>
        <r>
          <rPr>
            <b/>
            <sz val="9"/>
            <color indexed="81"/>
            <rFont val="Tahoma"/>
            <family val="2"/>
          </rPr>
          <t>MEDIO DE EVIDENCIA. INFORME, RESGISTRO FOTOGRAFICO, PLANILLA, ETC</t>
        </r>
      </text>
    </comment>
    <comment ref="AL121" authorId="2" shapeId="0">
      <text>
        <r>
          <rPr>
            <b/>
            <sz val="8"/>
            <color indexed="81"/>
            <rFont val="Tahoma"/>
            <family val="2"/>
          </rPr>
          <t>PRIMERA INFANCIA (0 a 5 años)</t>
        </r>
        <r>
          <rPr>
            <sz val="8"/>
            <color indexed="81"/>
            <rFont val="Tahoma"/>
            <family val="2"/>
          </rPr>
          <t xml:space="preserve">
</t>
        </r>
      </text>
    </comment>
    <comment ref="AM121" authorId="2" shapeId="0">
      <text>
        <r>
          <rPr>
            <b/>
            <sz val="8"/>
            <color indexed="81"/>
            <rFont val="Tahoma"/>
            <family val="2"/>
          </rPr>
          <t>INFANCIA (6 a 11 años)</t>
        </r>
        <r>
          <rPr>
            <sz val="8"/>
            <color indexed="81"/>
            <rFont val="Tahoma"/>
            <family val="2"/>
          </rPr>
          <t xml:space="preserve">
</t>
        </r>
      </text>
    </comment>
    <comment ref="AN121" authorId="2" shapeId="0">
      <text>
        <r>
          <rPr>
            <b/>
            <sz val="8"/>
            <color indexed="81"/>
            <rFont val="Tahoma"/>
            <family val="2"/>
          </rPr>
          <t>ADOLESCENCIA (12 A 17 años)</t>
        </r>
      </text>
    </comment>
    <comment ref="AO121" authorId="2" shapeId="0">
      <text>
        <r>
          <rPr>
            <b/>
            <sz val="8"/>
            <color indexed="81"/>
            <rFont val="Tahoma"/>
            <family val="2"/>
          </rPr>
          <t>JUVENTUD (18 a 28 años)</t>
        </r>
        <r>
          <rPr>
            <sz val="8"/>
            <color indexed="81"/>
            <rFont val="Tahoma"/>
            <family val="2"/>
          </rPr>
          <t xml:space="preserve">
</t>
        </r>
      </text>
    </comment>
    <comment ref="AP121" authorId="2" shapeId="0">
      <text>
        <r>
          <rPr>
            <b/>
            <sz val="8"/>
            <color indexed="81"/>
            <rFont val="Tahoma"/>
            <family val="2"/>
          </rPr>
          <t xml:space="preserve"> ADULTO (29 a 60 años)</t>
        </r>
        <r>
          <rPr>
            <sz val="8"/>
            <color indexed="81"/>
            <rFont val="Tahoma"/>
            <family val="2"/>
          </rPr>
          <t xml:space="preserve">
</t>
        </r>
      </text>
    </comment>
    <comment ref="AQ121" authorId="2" shapeId="0">
      <text>
        <r>
          <rPr>
            <b/>
            <sz val="8"/>
            <color indexed="81"/>
            <rFont val="Tahoma"/>
            <family val="2"/>
          </rPr>
          <t>ADULTO MAYOR  (61 años en adelante)</t>
        </r>
        <r>
          <rPr>
            <sz val="8"/>
            <color indexed="81"/>
            <rFont val="Tahoma"/>
            <family val="2"/>
          </rPr>
          <t xml:space="preserve">
</t>
        </r>
      </text>
    </comment>
    <comment ref="AS121" authorId="2" shapeId="0">
      <text>
        <r>
          <rPr>
            <b/>
            <sz val="8"/>
            <color indexed="81"/>
            <rFont val="Tahoma"/>
            <family val="2"/>
          </rPr>
          <t>MUJERES</t>
        </r>
        <r>
          <rPr>
            <sz val="8"/>
            <color indexed="81"/>
            <rFont val="Tahoma"/>
            <family val="2"/>
          </rPr>
          <t xml:space="preserve">
</t>
        </r>
      </text>
    </comment>
    <comment ref="AT121" authorId="2" shapeId="0">
      <text>
        <r>
          <rPr>
            <b/>
            <sz val="8"/>
            <color indexed="81"/>
            <rFont val="Tahoma"/>
            <family val="2"/>
          </rPr>
          <t>HOMBRES</t>
        </r>
      </text>
    </comment>
    <comment ref="AV121" authorId="2" shapeId="0">
      <text>
        <r>
          <rPr>
            <b/>
            <sz val="8"/>
            <color indexed="81"/>
            <rFont val="Tahoma"/>
            <family val="2"/>
          </rPr>
          <t>VÍCTIMAS CONFLICTO ARMADO</t>
        </r>
        <r>
          <rPr>
            <sz val="8"/>
            <color indexed="81"/>
            <rFont val="Tahoma"/>
            <family val="2"/>
          </rPr>
          <t xml:space="preserve">
</t>
        </r>
      </text>
    </comment>
    <comment ref="AX121" authorId="2" shapeId="0">
      <text>
        <r>
          <rPr>
            <b/>
            <sz val="8"/>
            <color indexed="81"/>
            <rFont val="Tahoma"/>
            <family val="2"/>
          </rPr>
          <t>DISCAPACITADOS</t>
        </r>
        <r>
          <rPr>
            <sz val="8"/>
            <color indexed="81"/>
            <rFont val="Tahoma"/>
            <family val="2"/>
          </rPr>
          <t xml:space="preserve">
</t>
        </r>
      </text>
    </comment>
    <comment ref="AY121" authorId="2" shapeId="0">
      <text>
        <r>
          <rPr>
            <b/>
            <sz val="8"/>
            <color indexed="81"/>
            <rFont val="Tahoma"/>
            <family val="2"/>
          </rPr>
          <t>AFROCOLOMBIANO O RAIZAL</t>
        </r>
      </text>
    </comment>
    <comment ref="AZ121" authorId="2" shapeId="0">
      <text>
        <r>
          <rPr>
            <b/>
            <sz val="8"/>
            <color indexed="81"/>
            <rFont val="Tahoma"/>
            <family val="2"/>
          </rPr>
          <t>INDÍGENAS</t>
        </r>
        <r>
          <rPr>
            <sz val="8"/>
            <color indexed="81"/>
            <rFont val="Tahoma"/>
            <family val="2"/>
          </rPr>
          <t xml:space="preserve">
</t>
        </r>
      </text>
    </comment>
    <comment ref="BA121" authorId="1" shapeId="0">
      <text>
        <r>
          <rPr>
            <b/>
            <sz val="9"/>
            <color indexed="81"/>
            <rFont val="Tahoma"/>
            <family val="2"/>
          </rPr>
          <t>MEDIO DE EVIDENCIA. INFORME, RESGISTRO FOTOGRAFICO, PLANILLA, ETC</t>
        </r>
      </text>
    </comment>
    <comment ref="AL130" authorId="2" shapeId="0">
      <text>
        <r>
          <rPr>
            <b/>
            <sz val="8"/>
            <color indexed="81"/>
            <rFont val="Tahoma"/>
            <family val="2"/>
          </rPr>
          <t>PRIMERA INFANCIA (0 a 5 años)</t>
        </r>
        <r>
          <rPr>
            <sz val="8"/>
            <color indexed="81"/>
            <rFont val="Tahoma"/>
            <family val="2"/>
          </rPr>
          <t xml:space="preserve">
</t>
        </r>
      </text>
    </comment>
    <comment ref="AM130" authorId="2" shapeId="0">
      <text>
        <r>
          <rPr>
            <b/>
            <sz val="8"/>
            <color indexed="81"/>
            <rFont val="Tahoma"/>
            <family val="2"/>
          </rPr>
          <t>INFANCIA (6 a 11 años)</t>
        </r>
        <r>
          <rPr>
            <sz val="8"/>
            <color indexed="81"/>
            <rFont val="Tahoma"/>
            <family val="2"/>
          </rPr>
          <t xml:space="preserve">
</t>
        </r>
      </text>
    </comment>
    <comment ref="AN130" authorId="2" shapeId="0">
      <text>
        <r>
          <rPr>
            <b/>
            <sz val="8"/>
            <color indexed="81"/>
            <rFont val="Tahoma"/>
            <family val="2"/>
          </rPr>
          <t>ADOLESCENCIA (12 A 17 años)</t>
        </r>
      </text>
    </comment>
    <comment ref="AO130" authorId="2" shapeId="0">
      <text>
        <r>
          <rPr>
            <b/>
            <sz val="8"/>
            <color indexed="81"/>
            <rFont val="Tahoma"/>
            <family val="2"/>
          </rPr>
          <t>JUVENTUD (18 a 28 años)</t>
        </r>
        <r>
          <rPr>
            <sz val="8"/>
            <color indexed="81"/>
            <rFont val="Tahoma"/>
            <family val="2"/>
          </rPr>
          <t xml:space="preserve">
</t>
        </r>
      </text>
    </comment>
    <comment ref="AP130" authorId="2" shapeId="0">
      <text>
        <r>
          <rPr>
            <b/>
            <sz val="8"/>
            <color indexed="81"/>
            <rFont val="Tahoma"/>
            <family val="2"/>
          </rPr>
          <t xml:space="preserve"> ADULTO (29 a 60 años)</t>
        </r>
        <r>
          <rPr>
            <sz val="8"/>
            <color indexed="81"/>
            <rFont val="Tahoma"/>
            <family val="2"/>
          </rPr>
          <t xml:space="preserve">
</t>
        </r>
      </text>
    </comment>
    <comment ref="AQ130" authorId="2" shapeId="0">
      <text>
        <r>
          <rPr>
            <b/>
            <sz val="8"/>
            <color indexed="81"/>
            <rFont val="Tahoma"/>
            <family val="2"/>
          </rPr>
          <t>ADULTO MAYOR  (61 años en adelante)</t>
        </r>
        <r>
          <rPr>
            <sz val="8"/>
            <color indexed="81"/>
            <rFont val="Tahoma"/>
            <family val="2"/>
          </rPr>
          <t xml:space="preserve">
</t>
        </r>
      </text>
    </comment>
    <comment ref="AS130" authorId="2" shapeId="0">
      <text>
        <r>
          <rPr>
            <b/>
            <sz val="8"/>
            <color indexed="81"/>
            <rFont val="Tahoma"/>
            <family val="2"/>
          </rPr>
          <t>MUJERES</t>
        </r>
        <r>
          <rPr>
            <sz val="8"/>
            <color indexed="81"/>
            <rFont val="Tahoma"/>
            <family val="2"/>
          </rPr>
          <t xml:space="preserve">
</t>
        </r>
      </text>
    </comment>
    <comment ref="AT130" authorId="2" shapeId="0">
      <text>
        <r>
          <rPr>
            <b/>
            <sz val="8"/>
            <color indexed="81"/>
            <rFont val="Tahoma"/>
            <family val="2"/>
          </rPr>
          <t>HOMBRES</t>
        </r>
      </text>
    </comment>
    <comment ref="AV130" authorId="2" shapeId="0">
      <text>
        <r>
          <rPr>
            <b/>
            <sz val="8"/>
            <color indexed="81"/>
            <rFont val="Tahoma"/>
            <family val="2"/>
          </rPr>
          <t>VÍCTIMAS CONFLICTO ARMADO</t>
        </r>
        <r>
          <rPr>
            <sz val="8"/>
            <color indexed="81"/>
            <rFont val="Tahoma"/>
            <family val="2"/>
          </rPr>
          <t xml:space="preserve">
</t>
        </r>
      </text>
    </comment>
    <comment ref="AX130" authorId="2" shapeId="0">
      <text>
        <r>
          <rPr>
            <b/>
            <sz val="8"/>
            <color indexed="81"/>
            <rFont val="Tahoma"/>
            <family val="2"/>
          </rPr>
          <t>DISCAPACITADOS</t>
        </r>
        <r>
          <rPr>
            <sz val="8"/>
            <color indexed="81"/>
            <rFont val="Tahoma"/>
            <family val="2"/>
          </rPr>
          <t xml:space="preserve">
</t>
        </r>
      </text>
    </comment>
    <comment ref="AY130" authorId="2" shapeId="0">
      <text>
        <r>
          <rPr>
            <b/>
            <sz val="8"/>
            <color indexed="81"/>
            <rFont val="Tahoma"/>
            <family val="2"/>
          </rPr>
          <t>AFROCOLOMBIANO O RAIZAL</t>
        </r>
      </text>
    </comment>
    <comment ref="AZ130" authorId="2" shapeId="0">
      <text>
        <r>
          <rPr>
            <b/>
            <sz val="8"/>
            <color indexed="81"/>
            <rFont val="Tahoma"/>
            <family val="2"/>
          </rPr>
          <t>INDÍGENAS</t>
        </r>
        <r>
          <rPr>
            <sz val="8"/>
            <color indexed="81"/>
            <rFont val="Tahoma"/>
            <family val="2"/>
          </rPr>
          <t xml:space="preserve">
</t>
        </r>
      </text>
    </comment>
    <comment ref="BA130" authorId="1" shapeId="0">
      <text>
        <r>
          <rPr>
            <b/>
            <sz val="9"/>
            <color indexed="81"/>
            <rFont val="Tahoma"/>
            <family val="2"/>
          </rPr>
          <t>MEDIO DE EVIDENCIA. INFORME, RESGISTRO FOTOGRAFICO, PLANILLA, ETC</t>
        </r>
      </text>
    </comment>
    <comment ref="AL139" authorId="2" shapeId="0">
      <text>
        <r>
          <rPr>
            <b/>
            <sz val="8"/>
            <color indexed="81"/>
            <rFont val="Tahoma"/>
            <family val="2"/>
          </rPr>
          <t>PRIMERA INFANCIA (0 a 5 años)</t>
        </r>
        <r>
          <rPr>
            <sz val="8"/>
            <color indexed="81"/>
            <rFont val="Tahoma"/>
            <family val="2"/>
          </rPr>
          <t xml:space="preserve">
</t>
        </r>
      </text>
    </comment>
    <comment ref="AM139" authorId="2" shapeId="0">
      <text>
        <r>
          <rPr>
            <b/>
            <sz val="8"/>
            <color indexed="81"/>
            <rFont val="Tahoma"/>
            <family val="2"/>
          </rPr>
          <t>INFANCIA (6 a 11 años)</t>
        </r>
        <r>
          <rPr>
            <sz val="8"/>
            <color indexed="81"/>
            <rFont val="Tahoma"/>
            <family val="2"/>
          </rPr>
          <t xml:space="preserve">
</t>
        </r>
      </text>
    </comment>
    <comment ref="AN139" authorId="2" shapeId="0">
      <text>
        <r>
          <rPr>
            <b/>
            <sz val="8"/>
            <color indexed="81"/>
            <rFont val="Tahoma"/>
            <family val="2"/>
          </rPr>
          <t>ADOLESCENCIA (12 A 17 años)</t>
        </r>
      </text>
    </comment>
    <comment ref="AO139" authorId="2" shapeId="0">
      <text>
        <r>
          <rPr>
            <b/>
            <sz val="8"/>
            <color indexed="81"/>
            <rFont val="Tahoma"/>
            <family val="2"/>
          </rPr>
          <t>JUVENTUD (18 a 28 años)</t>
        </r>
        <r>
          <rPr>
            <sz val="8"/>
            <color indexed="81"/>
            <rFont val="Tahoma"/>
            <family val="2"/>
          </rPr>
          <t xml:space="preserve">
</t>
        </r>
      </text>
    </comment>
    <comment ref="AP139" authorId="2" shapeId="0">
      <text>
        <r>
          <rPr>
            <b/>
            <sz val="8"/>
            <color indexed="81"/>
            <rFont val="Tahoma"/>
            <family val="2"/>
          </rPr>
          <t xml:space="preserve"> ADULTO (29 a 60 años)</t>
        </r>
        <r>
          <rPr>
            <sz val="8"/>
            <color indexed="81"/>
            <rFont val="Tahoma"/>
            <family val="2"/>
          </rPr>
          <t xml:space="preserve">
</t>
        </r>
      </text>
    </comment>
    <comment ref="AQ139" authorId="2" shapeId="0">
      <text>
        <r>
          <rPr>
            <b/>
            <sz val="8"/>
            <color indexed="81"/>
            <rFont val="Tahoma"/>
            <family val="2"/>
          </rPr>
          <t>ADULTO MAYOR  (61 años en adelante)</t>
        </r>
        <r>
          <rPr>
            <sz val="8"/>
            <color indexed="81"/>
            <rFont val="Tahoma"/>
            <family val="2"/>
          </rPr>
          <t xml:space="preserve">
</t>
        </r>
      </text>
    </comment>
    <comment ref="AS139" authorId="2" shapeId="0">
      <text>
        <r>
          <rPr>
            <b/>
            <sz val="8"/>
            <color indexed="81"/>
            <rFont val="Tahoma"/>
            <family val="2"/>
          </rPr>
          <t>MUJERES</t>
        </r>
        <r>
          <rPr>
            <sz val="8"/>
            <color indexed="81"/>
            <rFont val="Tahoma"/>
            <family val="2"/>
          </rPr>
          <t xml:space="preserve">
</t>
        </r>
      </text>
    </comment>
    <comment ref="AT139" authorId="2" shapeId="0">
      <text>
        <r>
          <rPr>
            <b/>
            <sz val="8"/>
            <color indexed="81"/>
            <rFont val="Tahoma"/>
            <family val="2"/>
          </rPr>
          <t>HOMBRES</t>
        </r>
      </text>
    </comment>
    <comment ref="AV139" authorId="2" shapeId="0">
      <text>
        <r>
          <rPr>
            <b/>
            <sz val="8"/>
            <color indexed="81"/>
            <rFont val="Tahoma"/>
            <family val="2"/>
          </rPr>
          <t>VÍCTIMAS CONFLICTO ARMADO</t>
        </r>
        <r>
          <rPr>
            <sz val="8"/>
            <color indexed="81"/>
            <rFont val="Tahoma"/>
            <family val="2"/>
          </rPr>
          <t xml:space="preserve">
</t>
        </r>
      </text>
    </comment>
    <comment ref="AX139" authorId="2" shapeId="0">
      <text>
        <r>
          <rPr>
            <b/>
            <sz val="8"/>
            <color indexed="81"/>
            <rFont val="Tahoma"/>
            <family val="2"/>
          </rPr>
          <t>DISCAPACITADOS</t>
        </r>
        <r>
          <rPr>
            <sz val="8"/>
            <color indexed="81"/>
            <rFont val="Tahoma"/>
            <family val="2"/>
          </rPr>
          <t xml:space="preserve">
</t>
        </r>
      </text>
    </comment>
    <comment ref="AY139" authorId="2" shapeId="0">
      <text>
        <r>
          <rPr>
            <b/>
            <sz val="8"/>
            <color indexed="81"/>
            <rFont val="Tahoma"/>
            <family val="2"/>
          </rPr>
          <t>AFROCOLOMBIANO O RAIZAL</t>
        </r>
      </text>
    </comment>
    <comment ref="AZ139" authorId="2" shapeId="0">
      <text>
        <r>
          <rPr>
            <b/>
            <sz val="8"/>
            <color indexed="81"/>
            <rFont val="Tahoma"/>
            <family val="2"/>
          </rPr>
          <t>INDÍGENAS</t>
        </r>
        <r>
          <rPr>
            <sz val="8"/>
            <color indexed="81"/>
            <rFont val="Tahoma"/>
            <family val="2"/>
          </rPr>
          <t xml:space="preserve">
</t>
        </r>
      </text>
    </comment>
    <comment ref="BA139" authorId="1" shapeId="0">
      <text>
        <r>
          <rPr>
            <b/>
            <sz val="9"/>
            <color indexed="81"/>
            <rFont val="Tahoma"/>
            <family val="2"/>
          </rPr>
          <t>MEDIO DE EVIDENCIA. INFORME, RESGISTRO FOTOGRAFICO, PLANILLA, ETC</t>
        </r>
      </text>
    </comment>
    <comment ref="AL148" authorId="2" shapeId="0">
      <text>
        <r>
          <rPr>
            <b/>
            <sz val="8"/>
            <color indexed="81"/>
            <rFont val="Tahoma"/>
            <family val="2"/>
          </rPr>
          <t>PRIMERA INFANCIA (0 a 5 años)</t>
        </r>
        <r>
          <rPr>
            <sz val="8"/>
            <color indexed="81"/>
            <rFont val="Tahoma"/>
            <family val="2"/>
          </rPr>
          <t xml:space="preserve">
</t>
        </r>
      </text>
    </comment>
    <comment ref="AM148" authorId="2" shapeId="0">
      <text>
        <r>
          <rPr>
            <b/>
            <sz val="8"/>
            <color indexed="81"/>
            <rFont val="Tahoma"/>
            <family val="2"/>
          </rPr>
          <t>INFANCIA (6 a 11 años)</t>
        </r>
        <r>
          <rPr>
            <sz val="8"/>
            <color indexed="81"/>
            <rFont val="Tahoma"/>
            <family val="2"/>
          </rPr>
          <t xml:space="preserve">
</t>
        </r>
      </text>
    </comment>
    <comment ref="AN148" authorId="2" shapeId="0">
      <text>
        <r>
          <rPr>
            <b/>
            <sz val="8"/>
            <color indexed="81"/>
            <rFont val="Tahoma"/>
            <family val="2"/>
          </rPr>
          <t>ADOLESCENCIA (12 A 17 años)</t>
        </r>
      </text>
    </comment>
    <comment ref="AO148" authorId="2" shapeId="0">
      <text>
        <r>
          <rPr>
            <b/>
            <sz val="8"/>
            <color indexed="81"/>
            <rFont val="Tahoma"/>
            <family val="2"/>
          </rPr>
          <t>JUVENTUD (18 a 28 años)</t>
        </r>
        <r>
          <rPr>
            <sz val="8"/>
            <color indexed="81"/>
            <rFont val="Tahoma"/>
            <family val="2"/>
          </rPr>
          <t xml:space="preserve">
</t>
        </r>
      </text>
    </comment>
    <comment ref="AP148" authorId="2" shapeId="0">
      <text>
        <r>
          <rPr>
            <b/>
            <sz val="8"/>
            <color indexed="81"/>
            <rFont val="Tahoma"/>
            <family val="2"/>
          </rPr>
          <t xml:space="preserve"> ADULTO (29 a 60 años)</t>
        </r>
        <r>
          <rPr>
            <sz val="8"/>
            <color indexed="81"/>
            <rFont val="Tahoma"/>
            <family val="2"/>
          </rPr>
          <t xml:space="preserve">
</t>
        </r>
      </text>
    </comment>
    <comment ref="AQ148" authorId="2" shapeId="0">
      <text>
        <r>
          <rPr>
            <b/>
            <sz val="8"/>
            <color indexed="81"/>
            <rFont val="Tahoma"/>
            <family val="2"/>
          </rPr>
          <t>ADULTO MAYOR  (61 años en adelante)</t>
        </r>
        <r>
          <rPr>
            <sz val="8"/>
            <color indexed="81"/>
            <rFont val="Tahoma"/>
            <family val="2"/>
          </rPr>
          <t xml:space="preserve">
</t>
        </r>
      </text>
    </comment>
    <comment ref="AS148" authorId="2" shapeId="0">
      <text>
        <r>
          <rPr>
            <b/>
            <sz val="8"/>
            <color indexed="81"/>
            <rFont val="Tahoma"/>
            <family val="2"/>
          </rPr>
          <t>MUJERES</t>
        </r>
        <r>
          <rPr>
            <sz val="8"/>
            <color indexed="81"/>
            <rFont val="Tahoma"/>
            <family val="2"/>
          </rPr>
          <t xml:space="preserve">
</t>
        </r>
      </text>
    </comment>
    <comment ref="AT148" authorId="2" shapeId="0">
      <text>
        <r>
          <rPr>
            <b/>
            <sz val="8"/>
            <color indexed="81"/>
            <rFont val="Tahoma"/>
            <family val="2"/>
          </rPr>
          <t>HOMBRES</t>
        </r>
      </text>
    </comment>
    <comment ref="AV148" authorId="2" shapeId="0">
      <text>
        <r>
          <rPr>
            <b/>
            <sz val="8"/>
            <color indexed="81"/>
            <rFont val="Tahoma"/>
            <family val="2"/>
          </rPr>
          <t>VÍCTIMAS CONFLICTO ARMADO</t>
        </r>
        <r>
          <rPr>
            <sz val="8"/>
            <color indexed="81"/>
            <rFont val="Tahoma"/>
            <family val="2"/>
          </rPr>
          <t xml:space="preserve">
</t>
        </r>
      </text>
    </comment>
    <comment ref="AX148" authorId="2" shapeId="0">
      <text>
        <r>
          <rPr>
            <b/>
            <sz val="8"/>
            <color indexed="81"/>
            <rFont val="Tahoma"/>
            <family val="2"/>
          </rPr>
          <t>DISCAPACITADOS</t>
        </r>
        <r>
          <rPr>
            <sz val="8"/>
            <color indexed="81"/>
            <rFont val="Tahoma"/>
            <family val="2"/>
          </rPr>
          <t xml:space="preserve">
</t>
        </r>
      </text>
    </comment>
    <comment ref="AY148" authorId="2" shapeId="0">
      <text>
        <r>
          <rPr>
            <b/>
            <sz val="8"/>
            <color indexed="81"/>
            <rFont val="Tahoma"/>
            <family val="2"/>
          </rPr>
          <t>AFROCOLOMBIANO O RAIZAL</t>
        </r>
      </text>
    </comment>
    <comment ref="AZ148" authorId="2" shapeId="0">
      <text>
        <r>
          <rPr>
            <b/>
            <sz val="8"/>
            <color indexed="81"/>
            <rFont val="Tahoma"/>
            <family val="2"/>
          </rPr>
          <t>INDÍGENAS</t>
        </r>
        <r>
          <rPr>
            <sz val="8"/>
            <color indexed="81"/>
            <rFont val="Tahoma"/>
            <family val="2"/>
          </rPr>
          <t xml:space="preserve">
</t>
        </r>
      </text>
    </comment>
    <comment ref="BA148" authorId="1" shapeId="0">
      <text>
        <r>
          <rPr>
            <b/>
            <sz val="9"/>
            <color indexed="81"/>
            <rFont val="Tahoma"/>
            <family val="2"/>
          </rPr>
          <t>MEDIO DE EVIDENCIA. INFORME, RESGISTRO FOTOGRAFICO, PLANILLA, ETC</t>
        </r>
      </text>
    </comment>
    <comment ref="AL157" authorId="2" shapeId="0">
      <text>
        <r>
          <rPr>
            <b/>
            <sz val="8"/>
            <color indexed="81"/>
            <rFont val="Tahoma"/>
            <family val="2"/>
          </rPr>
          <t>PRIMERA INFANCIA (0 a 5 años)</t>
        </r>
        <r>
          <rPr>
            <sz val="8"/>
            <color indexed="81"/>
            <rFont val="Tahoma"/>
            <family val="2"/>
          </rPr>
          <t xml:space="preserve">
</t>
        </r>
      </text>
    </comment>
    <comment ref="AM157" authorId="2" shapeId="0">
      <text>
        <r>
          <rPr>
            <b/>
            <sz val="8"/>
            <color indexed="81"/>
            <rFont val="Tahoma"/>
            <family val="2"/>
          </rPr>
          <t>INFANCIA (6 a 11 años)</t>
        </r>
        <r>
          <rPr>
            <sz val="8"/>
            <color indexed="81"/>
            <rFont val="Tahoma"/>
            <family val="2"/>
          </rPr>
          <t xml:space="preserve">
</t>
        </r>
      </text>
    </comment>
    <comment ref="AN157" authorId="2" shapeId="0">
      <text>
        <r>
          <rPr>
            <b/>
            <sz val="8"/>
            <color indexed="81"/>
            <rFont val="Tahoma"/>
            <family val="2"/>
          </rPr>
          <t>ADOLESCENCIA (12 A 17 años)</t>
        </r>
      </text>
    </comment>
    <comment ref="AO157" authorId="2" shapeId="0">
      <text>
        <r>
          <rPr>
            <b/>
            <sz val="8"/>
            <color indexed="81"/>
            <rFont val="Tahoma"/>
            <family val="2"/>
          </rPr>
          <t>JUVENTUD (18 a 28 años)</t>
        </r>
        <r>
          <rPr>
            <sz val="8"/>
            <color indexed="81"/>
            <rFont val="Tahoma"/>
            <family val="2"/>
          </rPr>
          <t xml:space="preserve">
</t>
        </r>
      </text>
    </comment>
    <comment ref="AP157" authorId="2" shapeId="0">
      <text>
        <r>
          <rPr>
            <b/>
            <sz val="8"/>
            <color indexed="81"/>
            <rFont val="Tahoma"/>
            <family val="2"/>
          </rPr>
          <t xml:space="preserve"> ADULTO (29 a 60 años)</t>
        </r>
        <r>
          <rPr>
            <sz val="8"/>
            <color indexed="81"/>
            <rFont val="Tahoma"/>
            <family val="2"/>
          </rPr>
          <t xml:space="preserve">
</t>
        </r>
      </text>
    </comment>
    <comment ref="AQ157" authorId="2" shapeId="0">
      <text>
        <r>
          <rPr>
            <b/>
            <sz val="8"/>
            <color indexed="81"/>
            <rFont val="Tahoma"/>
            <family val="2"/>
          </rPr>
          <t>ADULTO MAYOR  (61 años en adelante)</t>
        </r>
        <r>
          <rPr>
            <sz val="8"/>
            <color indexed="81"/>
            <rFont val="Tahoma"/>
            <family val="2"/>
          </rPr>
          <t xml:space="preserve">
</t>
        </r>
      </text>
    </comment>
    <comment ref="AS157" authorId="2" shapeId="0">
      <text>
        <r>
          <rPr>
            <b/>
            <sz val="8"/>
            <color indexed="81"/>
            <rFont val="Tahoma"/>
            <family val="2"/>
          </rPr>
          <t>MUJERES</t>
        </r>
        <r>
          <rPr>
            <sz val="8"/>
            <color indexed="81"/>
            <rFont val="Tahoma"/>
            <family val="2"/>
          </rPr>
          <t xml:space="preserve">
</t>
        </r>
      </text>
    </comment>
    <comment ref="AT157" authorId="2" shapeId="0">
      <text>
        <r>
          <rPr>
            <b/>
            <sz val="8"/>
            <color indexed="81"/>
            <rFont val="Tahoma"/>
            <family val="2"/>
          </rPr>
          <t>HOMBRES</t>
        </r>
      </text>
    </comment>
    <comment ref="AV157" authorId="2" shapeId="0">
      <text>
        <r>
          <rPr>
            <b/>
            <sz val="8"/>
            <color indexed="81"/>
            <rFont val="Tahoma"/>
            <family val="2"/>
          </rPr>
          <t>VÍCTIMAS CONFLICTO ARMADO</t>
        </r>
        <r>
          <rPr>
            <sz val="8"/>
            <color indexed="81"/>
            <rFont val="Tahoma"/>
            <family val="2"/>
          </rPr>
          <t xml:space="preserve">
</t>
        </r>
      </text>
    </comment>
    <comment ref="AX157" authorId="2" shapeId="0">
      <text>
        <r>
          <rPr>
            <b/>
            <sz val="8"/>
            <color indexed="81"/>
            <rFont val="Tahoma"/>
            <family val="2"/>
          </rPr>
          <t>DISCAPACITADOS</t>
        </r>
        <r>
          <rPr>
            <sz val="8"/>
            <color indexed="81"/>
            <rFont val="Tahoma"/>
            <family val="2"/>
          </rPr>
          <t xml:space="preserve">
</t>
        </r>
      </text>
    </comment>
    <comment ref="AY157" authorId="2" shapeId="0">
      <text>
        <r>
          <rPr>
            <b/>
            <sz val="8"/>
            <color indexed="81"/>
            <rFont val="Tahoma"/>
            <family val="2"/>
          </rPr>
          <t>AFROCOLOMBIANO O RAIZAL</t>
        </r>
      </text>
    </comment>
    <comment ref="AZ157" authorId="2" shapeId="0">
      <text>
        <r>
          <rPr>
            <b/>
            <sz val="8"/>
            <color indexed="81"/>
            <rFont val="Tahoma"/>
            <family val="2"/>
          </rPr>
          <t>INDÍGENAS</t>
        </r>
        <r>
          <rPr>
            <sz val="8"/>
            <color indexed="81"/>
            <rFont val="Tahoma"/>
            <family val="2"/>
          </rPr>
          <t xml:space="preserve">
</t>
        </r>
      </text>
    </comment>
    <comment ref="BA157" authorId="1" shapeId="0">
      <text>
        <r>
          <rPr>
            <b/>
            <sz val="9"/>
            <color indexed="81"/>
            <rFont val="Tahoma"/>
            <family val="2"/>
          </rPr>
          <t>MEDIO DE EVIDENCIA. INFORME, RESGISTRO FOTOGRAFICO, PLANILLA, ETC</t>
        </r>
      </text>
    </comment>
    <comment ref="AL166" authorId="2" shapeId="0">
      <text>
        <r>
          <rPr>
            <b/>
            <sz val="8"/>
            <color indexed="81"/>
            <rFont val="Tahoma"/>
            <family val="2"/>
          </rPr>
          <t>PRIMERA INFANCIA (0 a 5 años)</t>
        </r>
        <r>
          <rPr>
            <sz val="8"/>
            <color indexed="81"/>
            <rFont val="Tahoma"/>
            <family val="2"/>
          </rPr>
          <t xml:space="preserve">
</t>
        </r>
      </text>
    </comment>
    <comment ref="AM166" authorId="2" shapeId="0">
      <text>
        <r>
          <rPr>
            <b/>
            <sz val="8"/>
            <color indexed="81"/>
            <rFont val="Tahoma"/>
            <family val="2"/>
          </rPr>
          <t>INFANCIA (6 a 11 años)</t>
        </r>
        <r>
          <rPr>
            <sz val="8"/>
            <color indexed="81"/>
            <rFont val="Tahoma"/>
            <family val="2"/>
          </rPr>
          <t xml:space="preserve">
</t>
        </r>
      </text>
    </comment>
    <comment ref="AN166" authorId="2" shapeId="0">
      <text>
        <r>
          <rPr>
            <b/>
            <sz val="8"/>
            <color indexed="81"/>
            <rFont val="Tahoma"/>
            <family val="2"/>
          </rPr>
          <t>ADOLESCENCIA (12 A 17 años)</t>
        </r>
      </text>
    </comment>
    <comment ref="AO166" authorId="2" shapeId="0">
      <text>
        <r>
          <rPr>
            <b/>
            <sz val="8"/>
            <color indexed="81"/>
            <rFont val="Tahoma"/>
            <family val="2"/>
          </rPr>
          <t>JUVENTUD (18 a 28 años)</t>
        </r>
        <r>
          <rPr>
            <sz val="8"/>
            <color indexed="81"/>
            <rFont val="Tahoma"/>
            <family val="2"/>
          </rPr>
          <t xml:space="preserve">
</t>
        </r>
      </text>
    </comment>
    <comment ref="AP166" authorId="2" shapeId="0">
      <text>
        <r>
          <rPr>
            <b/>
            <sz val="8"/>
            <color indexed="81"/>
            <rFont val="Tahoma"/>
            <family val="2"/>
          </rPr>
          <t xml:space="preserve"> ADULTO (29 a 60 años)</t>
        </r>
        <r>
          <rPr>
            <sz val="8"/>
            <color indexed="81"/>
            <rFont val="Tahoma"/>
            <family val="2"/>
          </rPr>
          <t xml:space="preserve">
</t>
        </r>
      </text>
    </comment>
    <comment ref="AQ166" authorId="2" shapeId="0">
      <text>
        <r>
          <rPr>
            <b/>
            <sz val="8"/>
            <color indexed="81"/>
            <rFont val="Tahoma"/>
            <family val="2"/>
          </rPr>
          <t>ADULTO MAYOR  (61 años en adelante)</t>
        </r>
        <r>
          <rPr>
            <sz val="8"/>
            <color indexed="81"/>
            <rFont val="Tahoma"/>
            <family val="2"/>
          </rPr>
          <t xml:space="preserve">
</t>
        </r>
      </text>
    </comment>
    <comment ref="AS166" authorId="2" shapeId="0">
      <text>
        <r>
          <rPr>
            <b/>
            <sz val="8"/>
            <color indexed="81"/>
            <rFont val="Tahoma"/>
            <family val="2"/>
          </rPr>
          <t>MUJERES</t>
        </r>
        <r>
          <rPr>
            <sz val="8"/>
            <color indexed="81"/>
            <rFont val="Tahoma"/>
            <family val="2"/>
          </rPr>
          <t xml:space="preserve">
</t>
        </r>
      </text>
    </comment>
    <comment ref="AT166" authorId="2" shapeId="0">
      <text>
        <r>
          <rPr>
            <b/>
            <sz val="8"/>
            <color indexed="81"/>
            <rFont val="Tahoma"/>
            <family val="2"/>
          </rPr>
          <t>HOMBRES</t>
        </r>
      </text>
    </comment>
    <comment ref="AV166" authorId="2" shapeId="0">
      <text>
        <r>
          <rPr>
            <b/>
            <sz val="8"/>
            <color indexed="81"/>
            <rFont val="Tahoma"/>
            <family val="2"/>
          </rPr>
          <t>VÍCTIMAS CONFLICTO ARMADO</t>
        </r>
        <r>
          <rPr>
            <sz val="8"/>
            <color indexed="81"/>
            <rFont val="Tahoma"/>
            <family val="2"/>
          </rPr>
          <t xml:space="preserve">
</t>
        </r>
      </text>
    </comment>
    <comment ref="AX166" authorId="2" shapeId="0">
      <text>
        <r>
          <rPr>
            <b/>
            <sz val="8"/>
            <color indexed="81"/>
            <rFont val="Tahoma"/>
            <family val="2"/>
          </rPr>
          <t>DISCAPACITADOS</t>
        </r>
        <r>
          <rPr>
            <sz val="8"/>
            <color indexed="81"/>
            <rFont val="Tahoma"/>
            <family val="2"/>
          </rPr>
          <t xml:space="preserve">
</t>
        </r>
      </text>
    </comment>
    <comment ref="AY166" authorId="2" shapeId="0">
      <text>
        <r>
          <rPr>
            <b/>
            <sz val="8"/>
            <color indexed="81"/>
            <rFont val="Tahoma"/>
            <family val="2"/>
          </rPr>
          <t>AFROCOLOMBIANO O RAIZAL</t>
        </r>
      </text>
    </comment>
    <comment ref="AZ166" authorId="2" shapeId="0">
      <text>
        <r>
          <rPr>
            <b/>
            <sz val="8"/>
            <color indexed="81"/>
            <rFont val="Tahoma"/>
            <family val="2"/>
          </rPr>
          <t>INDÍGENAS</t>
        </r>
        <r>
          <rPr>
            <sz val="8"/>
            <color indexed="81"/>
            <rFont val="Tahoma"/>
            <family val="2"/>
          </rPr>
          <t xml:space="preserve">
</t>
        </r>
      </text>
    </comment>
    <comment ref="BA166" authorId="1" shapeId="0">
      <text>
        <r>
          <rPr>
            <b/>
            <sz val="9"/>
            <color indexed="81"/>
            <rFont val="Tahoma"/>
            <family val="2"/>
          </rPr>
          <t>MEDIO DE EVIDENCIA. INFORME, RESGISTRO FOTOGRAFICO, PLANILLA, ETC</t>
        </r>
      </text>
    </comment>
    <comment ref="AL175" authorId="2" shapeId="0">
      <text>
        <r>
          <rPr>
            <b/>
            <sz val="8"/>
            <color indexed="81"/>
            <rFont val="Tahoma"/>
            <family val="2"/>
          </rPr>
          <t>PRIMERA INFANCIA (0 a 5 años)</t>
        </r>
        <r>
          <rPr>
            <sz val="8"/>
            <color indexed="81"/>
            <rFont val="Tahoma"/>
            <family val="2"/>
          </rPr>
          <t xml:space="preserve">
</t>
        </r>
      </text>
    </comment>
    <comment ref="AM175" authorId="2" shapeId="0">
      <text>
        <r>
          <rPr>
            <b/>
            <sz val="8"/>
            <color indexed="81"/>
            <rFont val="Tahoma"/>
            <family val="2"/>
          </rPr>
          <t>INFANCIA (6 a 11 años)</t>
        </r>
        <r>
          <rPr>
            <sz val="8"/>
            <color indexed="81"/>
            <rFont val="Tahoma"/>
            <family val="2"/>
          </rPr>
          <t xml:space="preserve">
</t>
        </r>
      </text>
    </comment>
    <comment ref="AN175" authorId="2" shapeId="0">
      <text>
        <r>
          <rPr>
            <b/>
            <sz val="8"/>
            <color indexed="81"/>
            <rFont val="Tahoma"/>
            <family val="2"/>
          </rPr>
          <t>ADOLESCENCIA (12 A 17 años)</t>
        </r>
      </text>
    </comment>
    <comment ref="AO175" authorId="2" shapeId="0">
      <text>
        <r>
          <rPr>
            <b/>
            <sz val="8"/>
            <color indexed="81"/>
            <rFont val="Tahoma"/>
            <family val="2"/>
          </rPr>
          <t>JUVENTUD (18 a 28 años)</t>
        </r>
        <r>
          <rPr>
            <sz val="8"/>
            <color indexed="81"/>
            <rFont val="Tahoma"/>
            <family val="2"/>
          </rPr>
          <t xml:space="preserve">
</t>
        </r>
      </text>
    </comment>
    <comment ref="AP175" authorId="2" shapeId="0">
      <text>
        <r>
          <rPr>
            <b/>
            <sz val="8"/>
            <color indexed="81"/>
            <rFont val="Tahoma"/>
            <family val="2"/>
          </rPr>
          <t xml:space="preserve"> ADULTO (29 a 60 años)</t>
        </r>
        <r>
          <rPr>
            <sz val="8"/>
            <color indexed="81"/>
            <rFont val="Tahoma"/>
            <family val="2"/>
          </rPr>
          <t xml:space="preserve">
</t>
        </r>
      </text>
    </comment>
    <comment ref="AQ175" authorId="2" shapeId="0">
      <text>
        <r>
          <rPr>
            <b/>
            <sz val="8"/>
            <color indexed="81"/>
            <rFont val="Tahoma"/>
            <family val="2"/>
          </rPr>
          <t>ADULTO MAYOR  (61 años en adelante)</t>
        </r>
        <r>
          <rPr>
            <sz val="8"/>
            <color indexed="81"/>
            <rFont val="Tahoma"/>
            <family val="2"/>
          </rPr>
          <t xml:space="preserve">
</t>
        </r>
      </text>
    </comment>
    <comment ref="AS175" authorId="2" shapeId="0">
      <text>
        <r>
          <rPr>
            <b/>
            <sz val="8"/>
            <color indexed="81"/>
            <rFont val="Tahoma"/>
            <family val="2"/>
          </rPr>
          <t>MUJERES</t>
        </r>
        <r>
          <rPr>
            <sz val="8"/>
            <color indexed="81"/>
            <rFont val="Tahoma"/>
            <family val="2"/>
          </rPr>
          <t xml:space="preserve">
</t>
        </r>
      </text>
    </comment>
    <comment ref="AT175" authorId="2" shapeId="0">
      <text>
        <r>
          <rPr>
            <b/>
            <sz val="8"/>
            <color indexed="81"/>
            <rFont val="Tahoma"/>
            <family val="2"/>
          </rPr>
          <t>HOMBRES</t>
        </r>
      </text>
    </comment>
    <comment ref="AV175" authorId="2" shapeId="0">
      <text>
        <r>
          <rPr>
            <b/>
            <sz val="8"/>
            <color indexed="81"/>
            <rFont val="Tahoma"/>
            <family val="2"/>
          </rPr>
          <t>VÍCTIMAS CONFLICTO ARMADO</t>
        </r>
        <r>
          <rPr>
            <sz val="8"/>
            <color indexed="81"/>
            <rFont val="Tahoma"/>
            <family val="2"/>
          </rPr>
          <t xml:space="preserve">
</t>
        </r>
      </text>
    </comment>
    <comment ref="AX175" authorId="2" shapeId="0">
      <text>
        <r>
          <rPr>
            <b/>
            <sz val="8"/>
            <color indexed="81"/>
            <rFont val="Tahoma"/>
            <family val="2"/>
          </rPr>
          <t>DISCAPACITADOS</t>
        </r>
        <r>
          <rPr>
            <sz val="8"/>
            <color indexed="81"/>
            <rFont val="Tahoma"/>
            <family val="2"/>
          </rPr>
          <t xml:space="preserve">
</t>
        </r>
      </text>
    </comment>
    <comment ref="AY175" authorId="2" shapeId="0">
      <text>
        <r>
          <rPr>
            <b/>
            <sz val="8"/>
            <color indexed="81"/>
            <rFont val="Tahoma"/>
            <family val="2"/>
          </rPr>
          <t>AFROCOLOMBIANO O RAIZAL</t>
        </r>
      </text>
    </comment>
    <comment ref="AZ175" authorId="2" shapeId="0">
      <text>
        <r>
          <rPr>
            <b/>
            <sz val="8"/>
            <color indexed="81"/>
            <rFont val="Tahoma"/>
            <family val="2"/>
          </rPr>
          <t>INDÍGENAS</t>
        </r>
        <r>
          <rPr>
            <sz val="8"/>
            <color indexed="81"/>
            <rFont val="Tahoma"/>
            <family val="2"/>
          </rPr>
          <t xml:space="preserve">
</t>
        </r>
      </text>
    </comment>
    <comment ref="BA175" authorId="1" shapeId="0">
      <text>
        <r>
          <rPr>
            <b/>
            <sz val="9"/>
            <color indexed="81"/>
            <rFont val="Tahoma"/>
            <family val="2"/>
          </rPr>
          <t>MEDIO DE EVIDENCIA. INFORME, RESGISTRO FOTOGRAFICO, PLANILLA, ETC</t>
        </r>
      </text>
    </comment>
    <comment ref="AL184" authorId="2" shapeId="0">
      <text>
        <r>
          <rPr>
            <b/>
            <sz val="8"/>
            <color indexed="81"/>
            <rFont val="Tahoma"/>
            <family val="2"/>
          </rPr>
          <t>PRIMERA INFANCIA (0 a 5 años)</t>
        </r>
        <r>
          <rPr>
            <sz val="8"/>
            <color indexed="81"/>
            <rFont val="Tahoma"/>
            <family val="2"/>
          </rPr>
          <t xml:space="preserve">
</t>
        </r>
      </text>
    </comment>
    <comment ref="AM184" authorId="2" shapeId="0">
      <text>
        <r>
          <rPr>
            <b/>
            <sz val="8"/>
            <color indexed="81"/>
            <rFont val="Tahoma"/>
            <family val="2"/>
          </rPr>
          <t>INFANCIA (6 a 11 años)</t>
        </r>
        <r>
          <rPr>
            <sz val="8"/>
            <color indexed="81"/>
            <rFont val="Tahoma"/>
            <family val="2"/>
          </rPr>
          <t xml:space="preserve">
</t>
        </r>
      </text>
    </comment>
    <comment ref="AN184" authorId="2" shapeId="0">
      <text>
        <r>
          <rPr>
            <b/>
            <sz val="8"/>
            <color indexed="81"/>
            <rFont val="Tahoma"/>
            <family val="2"/>
          </rPr>
          <t>ADOLESCENCIA (12 A 17 años)</t>
        </r>
      </text>
    </comment>
    <comment ref="AO184" authorId="2" shapeId="0">
      <text>
        <r>
          <rPr>
            <b/>
            <sz val="8"/>
            <color indexed="81"/>
            <rFont val="Tahoma"/>
            <family val="2"/>
          </rPr>
          <t>JUVENTUD (18 a 28 años)</t>
        </r>
        <r>
          <rPr>
            <sz val="8"/>
            <color indexed="81"/>
            <rFont val="Tahoma"/>
            <family val="2"/>
          </rPr>
          <t xml:space="preserve">
</t>
        </r>
      </text>
    </comment>
    <comment ref="AP184" authorId="2" shapeId="0">
      <text>
        <r>
          <rPr>
            <b/>
            <sz val="8"/>
            <color indexed="81"/>
            <rFont val="Tahoma"/>
            <family val="2"/>
          </rPr>
          <t xml:space="preserve"> ADULTO (29 a 60 años)</t>
        </r>
        <r>
          <rPr>
            <sz val="8"/>
            <color indexed="81"/>
            <rFont val="Tahoma"/>
            <family val="2"/>
          </rPr>
          <t xml:space="preserve">
</t>
        </r>
      </text>
    </comment>
    <comment ref="AQ184" authorId="2" shapeId="0">
      <text>
        <r>
          <rPr>
            <b/>
            <sz val="8"/>
            <color indexed="81"/>
            <rFont val="Tahoma"/>
            <family val="2"/>
          </rPr>
          <t>ADULTO MAYOR  (61 años en adelante)</t>
        </r>
        <r>
          <rPr>
            <sz val="8"/>
            <color indexed="81"/>
            <rFont val="Tahoma"/>
            <family val="2"/>
          </rPr>
          <t xml:space="preserve">
</t>
        </r>
      </text>
    </comment>
    <comment ref="AS184" authorId="2" shapeId="0">
      <text>
        <r>
          <rPr>
            <b/>
            <sz val="8"/>
            <color indexed="81"/>
            <rFont val="Tahoma"/>
            <family val="2"/>
          </rPr>
          <t>MUJERES</t>
        </r>
        <r>
          <rPr>
            <sz val="8"/>
            <color indexed="81"/>
            <rFont val="Tahoma"/>
            <family val="2"/>
          </rPr>
          <t xml:space="preserve">
</t>
        </r>
      </text>
    </comment>
    <comment ref="AT184" authorId="2" shapeId="0">
      <text>
        <r>
          <rPr>
            <b/>
            <sz val="8"/>
            <color indexed="81"/>
            <rFont val="Tahoma"/>
            <family val="2"/>
          </rPr>
          <t>HOMBRES</t>
        </r>
      </text>
    </comment>
    <comment ref="AV184" authorId="2" shapeId="0">
      <text>
        <r>
          <rPr>
            <b/>
            <sz val="8"/>
            <color indexed="81"/>
            <rFont val="Tahoma"/>
            <family val="2"/>
          </rPr>
          <t>VÍCTIMAS CONFLICTO ARMADO</t>
        </r>
        <r>
          <rPr>
            <sz val="8"/>
            <color indexed="81"/>
            <rFont val="Tahoma"/>
            <family val="2"/>
          </rPr>
          <t xml:space="preserve">
</t>
        </r>
      </text>
    </comment>
    <comment ref="AX184" authorId="2" shapeId="0">
      <text>
        <r>
          <rPr>
            <b/>
            <sz val="8"/>
            <color indexed="81"/>
            <rFont val="Tahoma"/>
            <family val="2"/>
          </rPr>
          <t>DISCAPACITADOS</t>
        </r>
        <r>
          <rPr>
            <sz val="8"/>
            <color indexed="81"/>
            <rFont val="Tahoma"/>
            <family val="2"/>
          </rPr>
          <t xml:space="preserve">
</t>
        </r>
      </text>
    </comment>
    <comment ref="AY184" authorId="2" shapeId="0">
      <text>
        <r>
          <rPr>
            <b/>
            <sz val="8"/>
            <color indexed="81"/>
            <rFont val="Tahoma"/>
            <family val="2"/>
          </rPr>
          <t>AFROCOLOMBIANO O RAIZAL</t>
        </r>
      </text>
    </comment>
    <comment ref="AZ184" authorId="2" shapeId="0">
      <text>
        <r>
          <rPr>
            <b/>
            <sz val="8"/>
            <color indexed="81"/>
            <rFont val="Tahoma"/>
            <family val="2"/>
          </rPr>
          <t>INDÍGENAS</t>
        </r>
        <r>
          <rPr>
            <sz val="8"/>
            <color indexed="81"/>
            <rFont val="Tahoma"/>
            <family val="2"/>
          </rPr>
          <t xml:space="preserve">
</t>
        </r>
      </text>
    </comment>
    <comment ref="BA184" authorId="1" shapeId="0">
      <text>
        <r>
          <rPr>
            <b/>
            <sz val="9"/>
            <color indexed="81"/>
            <rFont val="Tahoma"/>
            <family val="2"/>
          </rPr>
          <t>MEDIO DE EVIDENCIA. INFORME, RESGISTRO FOTOGRAFICO, PLANILLA, ETC</t>
        </r>
      </text>
    </comment>
    <comment ref="AL193" authorId="2" shapeId="0">
      <text>
        <r>
          <rPr>
            <b/>
            <sz val="8"/>
            <color indexed="81"/>
            <rFont val="Tahoma"/>
            <family val="2"/>
          </rPr>
          <t>PRIMERA INFANCIA (0 a 5 años)</t>
        </r>
        <r>
          <rPr>
            <sz val="8"/>
            <color indexed="81"/>
            <rFont val="Tahoma"/>
            <family val="2"/>
          </rPr>
          <t xml:space="preserve">
</t>
        </r>
      </text>
    </comment>
    <comment ref="AM193" authorId="2" shapeId="0">
      <text>
        <r>
          <rPr>
            <b/>
            <sz val="8"/>
            <color indexed="81"/>
            <rFont val="Tahoma"/>
            <family val="2"/>
          </rPr>
          <t>INFANCIA (6 a 11 años)</t>
        </r>
        <r>
          <rPr>
            <sz val="8"/>
            <color indexed="81"/>
            <rFont val="Tahoma"/>
            <family val="2"/>
          </rPr>
          <t xml:space="preserve">
</t>
        </r>
      </text>
    </comment>
    <comment ref="AN193" authorId="2" shapeId="0">
      <text>
        <r>
          <rPr>
            <b/>
            <sz val="8"/>
            <color indexed="81"/>
            <rFont val="Tahoma"/>
            <family val="2"/>
          </rPr>
          <t>ADOLESCENCIA (12 A 17 años)</t>
        </r>
      </text>
    </comment>
    <comment ref="AO193" authorId="2" shapeId="0">
      <text>
        <r>
          <rPr>
            <b/>
            <sz val="8"/>
            <color indexed="81"/>
            <rFont val="Tahoma"/>
            <family val="2"/>
          </rPr>
          <t>JUVENTUD (18 a 28 años)</t>
        </r>
        <r>
          <rPr>
            <sz val="8"/>
            <color indexed="81"/>
            <rFont val="Tahoma"/>
            <family val="2"/>
          </rPr>
          <t xml:space="preserve">
</t>
        </r>
      </text>
    </comment>
    <comment ref="AP193" authorId="2" shapeId="0">
      <text>
        <r>
          <rPr>
            <b/>
            <sz val="8"/>
            <color indexed="81"/>
            <rFont val="Tahoma"/>
            <family val="2"/>
          </rPr>
          <t xml:space="preserve"> ADULTO (29 a 60 años)</t>
        </r>
        <r>
          <rPr>
            <sz val="8"/>
            <color indexed="81"/>
            <rFont val="Tahoma"/>
            <family val="2"/>
          </rPr>
          <t xml:space="preserve">
</t>
        </r>
      </text>
    </comment>
    <comment ref="AQ193" authorId="2" shapeId="0">
      <text>
        <r>
          <rPr>
            <b/>
            <sz val="8"/>
            <color indexed="81"/>
            <rFont val="Tahoma"/>
            <family val="2"/>
          </rPr>
          <t>ADULTO MAYOR  (61 años en adelante)</t>
        </r>
        <r>
          <rPr>
            <sz val="8"/>
            <color indexed="81"/>
            <rFont val="Tahoma"/>
            <family val="2"/>
          </rPr>
          <t xml:space="preserve">
</t>
        </r>
      </text>
    </comment>
    <comment ref="AS193" authorId="2" shapeId="0">
      <text>
        <r>
          <rPr>
            <b/>
            <sz val="8"/>
            <color indexed="81"/>
            <rFont val="Tahoma"/>
            <family val="2"/>
          </rPr>
          <t>MUJERES</t>
        </r>
        <r>
          <rPr>
            <sz val="8"/>
            <color indexed="81"/>
            <rFont val="Tahoma"/>
            <family val="2"/>
          </rPr>
          <t xml:space="preserve">
</t>
        </r>
      </text>
    </comment>
    <comment ref="AT193" authorId="2" shapeId="0">
      <text>
        <r>
          <rPr>
            <b/>
            <sz val="8"/>
            <color indexed="81"/>
            <rFont val="Tahoma"/>
            <family val="2"/>
          </rPr>
          <t>HOMBRES</t>
        </r>
      </text>
    </comment>
    <comment ref="AV193" authorId="2" shapeId="0">
      <text>
        <r>
          <rPr>
            <b/>
            <sz val="8"/>
            <color indexed="81"/>
            <rFont val="Tahoma"/>
            <family val="2"/>
          </rPr>
          <t>VÍCTIMAS CONFLICTO ARMADO</t>
        </r>
        <r>
          <rPr>
            <sz val="8"/>
            <color indexed="81"/>
            <rFont val="Tahoma"/>
            <family val="2"/>
          </rPr>
          <t xml:space="preserve">
</t>
        </r>
      </text>
    </comment>
    <comment ref="AX193" authorId="2" shapeId="0">
      <text>
        <r>
          <rPr>
            <b/>
            <sz val="8"/>
            <color indexed="81"/>
            <rFont val="Tahoma"/>
            <family val="2"/>
          </rPr>
          <t>DISCAPACITADOS</t>
        </r>
        <r>
          <rPr>
            <sz val="8"/>
            <color indexed="81"/>
            <rFont val="Tahoma"/>
            <family val="2"/>
          </rPr>
          <t xml:space="preserve">
</t>
        </r>
      </text>
    </comment>
    <comment ref="AY193" authorId="2" shapeId="0">
      <text>
        <r>
          <rPr>
            <b/>
            <sz val="8"/>
            <color indexed="81"/>
            <rFont val="Tahoma"/>
            <family val="2"/>
          </rPr>
          <t>AFROCOLOMBIANO O RAIZAL</t>
        </r>
      </text>
    </comment>
    <comment ref="AZ193" authorId="2" shapeId="0">
      <text>
        <r>
          <rPr>
            <b/>
            <sz val="8"/>
            <color indexed="81"/>
            <rFont val="Tahoma"/>
            <family val="2"/>
          </rPr>
          <t>INDÍGENAS</t>
        </r>
        <r>
          <rPr>
            <sz val="8"/>
            <color indexed="81"/>
            <rFont val="Tahoma"/>
            <family val="2"/>
          </rPr>
          <t xml:space="preserve">
</t>
        </r>
      </text>
    </comment>
    <comment ref="BA193"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<sst xmlns="http://schemas.openxmlformats.org/spreadsheetml/2006/main" count="10543" uniqueCount="1966">
  <si>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</si>
  <si>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</si>
  <si>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</si>
  <si>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</si>
  <si>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</si>
  <si>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</si>
  <si>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</si>
  <si>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</si>
  <si>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</si>
  <si>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</si>
  <si>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</si>
  <si>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</si>
  <si>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</si>
  <si>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</si>
  <si>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</si>
  <si>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</si>
  <si>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</si>
  <si>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</si>
  <si>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</si>
  <si>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</si>
  <si>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</si>
  <si>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</si>
  <si>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</si>
  <si>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</si>
  <si>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</si>
  <si>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</si>
  <si>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</si>
  <si>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</si>
  <si>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</si>
  <si>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</si>
  <si>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</si>
  <si>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</si>
  <si>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</si>
  <si>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</si>
  <si>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</si>
  <si>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</si>
  <si>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</si>
  <si>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</si>
  <si>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</si>
  <si>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</si>
  <si>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</si>
  <si>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</si>
  <si>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</si>
  <si>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</si>
  <si>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</si>
  <si>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</si>
  <si>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</si>
  <si>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</si>
  <si>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</si>
  <si>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</si>
  <si>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</si>
  <si>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</si>
  <si>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</si>
  <si>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</si>
  <si>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</si>
  <si>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</si>
  <si>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</si>
  <si>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</si>
  <si>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</si>
  <si>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</si>
  <si>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</si>
  <si>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</si>
  <si>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</si>
  <si>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</si>
  <si>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</si>
  <si>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</si>
  <si>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</si>
  <si>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</si>
  <si>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</si>
  <si>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</si>
  <si>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</si>
  <si>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</si>
  <si>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</si>
  <si>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</si>
  <si>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</si>
  <si>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</si>
  <si>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</si>
  <si>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</si>
  <si>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</si>
  <si>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</si>
  <si>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</si>
  <si>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</si>
  <si>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</si>
  <si>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</si>
  <si>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</si>
  <si>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</si>
  <si>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</si>
  <si>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</si>
  <si>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</si>
  <si>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</si>
  <si>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</si>
  <si>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</si>
  <si>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</si>
  <si>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</si>
  <si>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</si>
  <si>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</si>
  <si>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</si>
  <si>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</si>
  <si>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</si>
  <si>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</si>
  <si>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</si>
  <si>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</si>
  <si>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</si>
  <si>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</si>
  <si>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</si>
  <si>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</si>
  <si>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</si>
  <si>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</si>
  <si>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</si>
  <si>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</si>
  <si>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</si>
  <si>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</si>
  <si>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</si>
  <si>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</si>
  <si>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</si>
  <si>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</si>
  <si>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</si>
  <si>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</si>
  <si>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</si>
  <si>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</si>
  <si>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</si>
  <si>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</si>
  <si>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</si>
  <si>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</si>
  <si>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</si>
  <si>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</si>
  <si>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</si>
  <si>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</si>
  <si>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</si>
  <si>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</si>
  <si>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</si>
  <si>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</si>
  <si>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</si>
  <si>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</si>
  <si>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</si>
  <si>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</si>
  <si>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</si>
  <si>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</si>
  <si>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</si>
  <si>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</si>
  <si>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</si>
  <si>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</si>
  <si>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</si>
  <si>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</si>
  <si>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</si>
  <si>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</si>
  <si>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</si>
  <si>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</si>
  <si>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</si>
  <si>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</si>
  <si>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</si>
  <si>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</si>
  <si>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</si>
  <si>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</si>
  <si>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</si>
  <si>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</si>
  <si>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</si>
  <si>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</si>
  <si>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</si>
  <si>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</si>
  <si>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</si>
  <si>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</si>
  <si>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</si>
  <si>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</si>
  <si>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</si>
  <si>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</si>
  <si>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</si>
  <si>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</si>
  <si>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</si>
  <si>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</si>
  <si>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</si>
  <si>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</si>
  <si>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</si>
  <si>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</si>
  <si>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</si>
  <si>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</si>
  <si>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</si>
  <si>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</si>
  <si>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</si>
  <si>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</si>
  <si>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</si>
  <si>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</si>
  <si>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</si>
  <si>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</si>
  <si>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</si>
  <si>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</si>
  <si>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</si>
  <si>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</si>
  <si>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</si>
  <si>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</si>
  <si>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</si>
  <si>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</si>
  <si>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</si>
  <si>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</si>
  <si>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</si>
  <si>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</si>
  <si>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</si>
  <si>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</si>
  <si>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</si>
  <si>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</si>
  <si>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</si>
  <si>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</si>
  <si>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</si>
  <si>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</si>
  <si>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</si>
  <si>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</si>
  <si>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</si>
  <si>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</si>
  <si>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</si>
  <si>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</si>
  <si>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</si>
  <si>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</si>
  <si>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</si>
  <si>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</si>
  <si>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</si>
  <si>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</si>
  <si>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</si>
  <si>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</si>
  <si>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</si>
  <si>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</si>
  <si>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</si>
  <si>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</si>
  <si>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</si>
  <si>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</si>
  <si>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</si>
  <si>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</si>
  <si>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</si>
  <si>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</si>
  <si>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</si>
  <si>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</si>
  <si>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</si>
  <si>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</si>
  <si>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</si>
  <si>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</si>
  <si>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</si>
  <si>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</si>
  <si>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</si>
  <si>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</si>
  <si>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</si>
  <si>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</si>
  <si>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</si>
  <si>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</si>
  <si>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</si>
  <si>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</si>
  <si>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</si>
  <si>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</si>
  <si>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</si>
  <si>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</si>
  <si>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</si>
  <si>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</si>
  <si>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</si>
  <si>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</si>
  <si>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</si>
  <si>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</si>
  <si>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</si>
  <si>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</si>
  <si>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</si>
  <si>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</si>
  <si>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</si>
  <si>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</si>
  <si>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</si>
  <si>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</si>
  <si>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</si>
  <si>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</si>
  <si>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</si>
  <si>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</si>
  <si>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</si>
  <si>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</si>
  <si>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</si>
  <si>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</si>
  <si>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</si>
  <si>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</si>
  <si>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</si>
  <si>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</si>
  <si>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</si>
  <si>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</si>
  <si>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</si>
  <si>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</si>
  <si>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</si>
  <si>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</si>
  <si>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</si>
  <si>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</si>
  <si>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</si>
  <si>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</si>
  <si>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</si>
  <si>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</si>
  <si>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</si>
  <si>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</si>
  <si>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</si>
  <si>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</si>
  <si>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</si>
  <si>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</si>
  <si>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</si>
  <si>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</si>
  <si>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</si>
  <si>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</si>
  <si>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</si>
  <si>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</si>
  <si>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</si>
  <si>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</si>
  <si>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</si>
  <si>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</si>
  <si>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</si>
  <si>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</si>
  <si>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</si>
  <si>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</si>
  <si>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</si>
  <si>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</si>
  <si>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</si>
  <si>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</si>
  <si>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</si>
  <si>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</si>
  <si>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</si>
  <si>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</si>
  <si>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</si>
  <si>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</si>
  <si>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</si>
  <si>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</si>
  <si>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</si>
  <si>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</si>
  <si>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</si>
  <si>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</si>
  <si>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</si>
  <si>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</si>
  <si>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</si>
  <si>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</si>
  <si>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</si>
  <si>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</si>
  <si>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</si>
  <si>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</si>
  <si>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</si>
  <si>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</si>
  <si>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</si>
  <si>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</si>
  <si>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</si>
  <si>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</si>
  <si>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</si>
  <si>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</si>
  <si>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</si>
  <si>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</si>
  <si>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</si>
  <si>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</si>
  <si>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</si>
  <si>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</si>
  <si>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</si>
  <si>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</si>
  <si>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</si>
  <si>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</si>
  <si>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</si>
  <si>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</si>
  <si>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</si>
  <si>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</si>
  <si>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</si>
  <si>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</si>
  <si>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</si>
  <si>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</si>
  <si>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</si>
  <si>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</si>
  <si>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</si>
  <si>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</si>
  <si>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</si>
  <si>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</si>
  <si>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</si>
  <si>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</si>
  <si>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</si>
  <si>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</si>
  <si>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</si>
  <si>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</si>
  <si>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</si>
  <si>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</si>
  <si>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</si>
  <si>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</si>
  <si>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</si>
  <si>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</si>
  <si>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</si>
  <si>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</si>
  <si>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</si>
  <si>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</si>
  <si>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</si>
  <si>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</si>
  <si>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</si>
  <si>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</si>
  <si>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</si>
  <si>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</si>
  <si>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</si>
  <si>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</si>
  <si>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</si>
  <si>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</si>
  <si>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</si>
  <si>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</si>
  <si>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</si>
  <si>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</si>
  <si>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</si>
  <si>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</si>
  <si>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</si>
  <si>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</si>
  <si>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</si>
  <si>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</si>
  <si>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</si>
  <si>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</si>
  <si>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</si>
  <si>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</si>
  <si>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</si>
  <si>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</si>
  <si>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</si>
  <si>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</si>
  <si>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</si>
  <si>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</si>
  <si>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</si>
  <si>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</si>
  <si>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</si>
  <si>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</si>
  <si>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</si>
  <si>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</si>
  <si>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</si>
  <si>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</si>
  <si>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</si>
  <si>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</si>
  <si>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</si>
  <si>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</si>
  <si>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</si>
  <si>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</si>
  <si>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</si>
  <si>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</si>
  <si>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</si>
  <si>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</si>
  <si>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</si>
  <si>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</si>
  <si>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</si>
  <si>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</si>
  <si>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</si>
  <si>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</si>
  <si>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</si>
  <si>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</si>
  <si>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</si>
  <si>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</si>
  <si>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</si>
  <si>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</si>
  <si>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</si>
  <si>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</si>
  <si>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</si>
  <si>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</si>
  <si>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</si>
  <si>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</si>
  <si>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</si>
  <si>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</si>
  <si>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</si>
  <si>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</si>
  <si>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</si>
  <si>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</si>
  <si>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</si>
  <si>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</si>
  <si>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</si>
  <si>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</si>
  <si>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</si>
  <si>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</si>
  <si>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</si>
  <si>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</si>
  <si>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</si>
  <si>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</si>
  <si>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</si>
  <si>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</si>
  <si>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</si>
  <si>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</si>
  <si>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</si>
  <si>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</si>
  <si>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</si>
  <si>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</si>
  <si>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</si>
  <si>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</si>
  <si>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</si>
  <si>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</si>
  <si>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</si>
  <si>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</si>
  <si>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</si>
  <si>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</si>
  <si>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</si>
  <si>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</si>
  <si>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</si>
  <si>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</si>
  <si>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</si>
  <si>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</si>
  <si>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</si>
  <si>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</si>
  <si>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</si>
  <si>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</si>
  <si>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</si>
  <si>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</si>
  <si>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</si>
  <si>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</si>
  <si>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</si>
  <si>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</si>
  <si>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</si>
  <si>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</si>
  <si>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</si>
  <si>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</si>
  <si>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</si>
  <si>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</si>
  <si>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</si>
  <si>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</si>
  <si>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</si>
  <si>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</si>
  <si>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</si>
  <si>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</si>
  <si>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</si>
  <si>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</si>
  <si>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</si>
  <si>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</si>
  <si>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</si>
  <si>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</si>
  <si>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</si>
  <si>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</si>
  <si>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</si>
  <si>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</si>
  <si>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</si>
  <si>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</si>
  <si>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</si>
  <si>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</si>
  <si>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</si>
  <si>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</si>
  <si>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</si>
  <si>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</si>
  <si>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</si>
  <si>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</si>
  <si>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</si>
  <si>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</si>
  <si>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</si>
  <si>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</si>
  <si>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</si>
  <si>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</si>
  <si>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</si>
  <si>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</si>
  <si>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</si>
  <si>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</si>
  <si>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</si>
  <si>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</si>
  <si>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</si>
  <si>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</si>
  <si>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</si>
  <si>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</si>
  <si>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</si>
  <si>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</si>
  <si>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</si>
  <si>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</si>
  <si>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</si>
  <si>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</si>
  <si>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</si>
  <si>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</si>
  <si>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</si>
  <si>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</si>
  <si>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</si>
  <si>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</si>
  <si>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</si>
  <si>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</si>
  <si>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</si>
  <si>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</si>
  <si>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</si>
  <si>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</si>
  <si>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</si>
  <si>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</si>
  <si>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</si>
  <si>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</si>
  <si>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</si>
  <si>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</si>
  <si>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</si>
  <si>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</si>
  <si>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</si>
  <si>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</si>
  <si>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</si>
  <si>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</si>
  <si>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</si>
  <si>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</si>
  <si>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</si>
  <si>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</si>
  <si>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</si>
  <si>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</si>
  <si>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</si>
  <si>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</si>
  <si>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</si>
  <si>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</si>
  <si>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</si>
  <si>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</si>
  <si>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</si>
  <si>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</si>
  <si>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</si>
  <si>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</si>
  <si>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</si>
  <si>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</si>
  <si>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</si>
  <si>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</si>
  <si>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</si>
  <si>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</si>
  <si>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</si>
  <si>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</si>
  <si>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</si>
  <si>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</si>
  <si>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</si>
  <si>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</si>
  <si>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</si>
  <si>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</si>
  <si>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</si>
  <si>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</si>
  <si>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</si>
  <si>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</si>
  <si>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</si>
  <si>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</si>
  <si>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</si>
  <si>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</si>
  <si>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</si>
  <si>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</si>
  <si>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</si>
  <si>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</si>
  <si>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</si>
  <si>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</si>
  <si>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</si>
  <si>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</si>
  <si>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</si>
  <si>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</si>
  <si>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</si>
  <si>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</si>
  <si>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</si>
  <si>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</si>
  <si>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</si>
  <si>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</si>
  <si>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</si>
  <si>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</si>
  <si>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</si>
  <si>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</si>
  <si>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</si>
  <si>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</si>
  <si>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</si>
  <si>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</si>
  <si>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</si>
  <si>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</si>
  <si>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</si>
  <si>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</si>
  <si>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</si>
  <si>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</si>
  <si>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</si>
  <si>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</si>
  <si>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</si>
  <si>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</si>
  <si>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</si>
  <si>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</si>
  <si>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</si>
  <si>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</si>
  <si>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</si>
  <si>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</si>
  <si>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</si>
  <si>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</si>
  <si>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</si>
  <si>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</si>
  <si>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</si>
  <si>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</si>
  <si>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</si>
  <si>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</si>
  <si>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</si>
  <si>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</si>
  <si>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</si>
  <si>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</si>
  <si>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</si>
  <si>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</si>
  <si>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</si>
  <si>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</si>
  <si>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</si>
  <si>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</si>
  <si>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</si>
  <si>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</si>
  <si>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</si>
  <si>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</si>
  <si>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</si>
  <si>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</si>
  <si>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</si>
  <si>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</si>
  <si>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</si>
  <si>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</si>
  <si>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</si>
  <si>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</si>
  <si>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</si>
  <si>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</si>
  <si>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</si>
  <si>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</si>
  <si>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</si>
  <si>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</si>
  <si>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</si>
  <si>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</si>
  <si>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</si>
  <si>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</si>
  <si>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</si>
  <si>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</si>
  <si>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</si>
  <si>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</si>
  <si>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</si>
  <si>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</si>
  <si>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</si>
  <si>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</si>
  <si>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</si>
  <si>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</si>
  <si>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</si>
  <si>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</si>
  <si>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</si>
  <si>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</si>
  <si>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</si>
  <si>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</si>
  <si>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</si>
  <si>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</si>
  <si>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</si>
  <si>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</si>
  <si>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</si>
  <si>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</si>
  <si>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</si>
  <si>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</si>
  <si>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</si>
  <si>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</si>
  <si>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</si>
  <si>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</si>
  <si>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</si>
  <si>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</si>
  <si>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</si>
  <si>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</si>
  <si>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</si>
  <si>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</si>
  <si>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</si>
  <si>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</si>
  <si>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</si>
  <si>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</si>
  <si>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</si>
  <si>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</si>
  <si>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</si>
  <si>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</si>
  <si>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</si>
  <si>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</si>
  <si>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</si>
  <si>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</si>
  <si>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</si>
  <si>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</si>
  <si>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</si>
  <si>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</si>
  <si>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</si>
  <si>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</si>
  <si>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</si>
  <si>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</si>
  <si>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</si>
  <si>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</si>
  <si>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</si>
  <si>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</si>
  <si>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</si>
  <si>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</si>
  <si>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</si>
  <si>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</si>
  <si>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</si>
  <si>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</si>
  <si>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</si>
  <si>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</si>
  <si>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</si>
  <si>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</si>
  <si>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</si>
  <si>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</si>
  <si>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</si>
  <si>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</si>
  <si>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</si>
  <si>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</si>
  <si>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</si>
  <si>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</si>
  <si>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</si>
  <si>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</si>
  <si>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</si>
  <si>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</si>
  <si>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</si>
  <si>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</si>
  <si>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</si>
  <si>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</si>
  <si>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</si>
  <si>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</si>
  <si>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</si>
  <si>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</si>
  <si>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</si>
  <si>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</si>
  <si>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</si>
  <si>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</si>
  <si>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</si>
  <si>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</si>
  <si>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</si>
  <si>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</si>
  <si>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</si>
  <si>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</si>
  <si>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</si>
  <si>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</si>
  <si>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</si>
  <si>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</si>
  <si>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</si>
  <si>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</si>
  <si>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</si>
  <si>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</si>
  <si>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</si>
  <si>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</si>
  <si>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</si>
  <si>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</si>
  <si>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</si>
  <si>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</si>
  <si>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</si>
  <si>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</si>
  <si>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</si>
  <si>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</si>
  <si>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</si>
  <si>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</si>
  <si>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</si>
  <si>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</si>
  <si>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</si>
  <si>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</si>
  <si>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</si>
  <si>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</si>
  <si>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</si>
  <si>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</si>
  <si>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</si>
  <si>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</si>
  <si>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</si>
  <si>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</si>
  <si>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</si>
  <si>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</si>
  <si>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</si>
  <si>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</si>
  <si>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</si>
  <si>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</si>
  <si>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</si>
  <si>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</si>
  <si>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</si>
  <si>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</si>
  <si>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</si>
  <si>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</si>
  <si>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</si>
  <si>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</si>
  <si>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</si>
  <si>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</si>
  <si>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</si>
  <si>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</si>
  <si>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</si>
  <si>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</si>
  <si>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</si>
  <si>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</si>
  <si>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</si>
  <si>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</si>
  <si>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</si>
  <si>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</si>
  <si>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</si>
  <si>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</si>
  <si>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</si>
  <si>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</si>
  <si>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</si>
  <si>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</si>
  <si>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</si>
  <si>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</si>
  <si>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</si>
  <si>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</si>
  <si>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</si>
  <si>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</si>
  <si>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</si>
  <si>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</si>
  <si>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</si>
  <si>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</si>
  <si>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</si>
  <si>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</si>
  <si>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</si>
  <si>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</si>
  <si>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</si>
  <si>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</si>
  <si>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</si>
  <si>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</si>
  <si>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</si>
  <si>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</si>
  <si>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</si>
  <si>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</si>
  <si>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</si>
  <si>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</si>
  <si>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</si>
  <si>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</si>
  <si>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</si>
  <si>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</si>
  <si>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</si>
  <si>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</si>
  <si>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</si>
  <si>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</si>
  <si>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</si>
  <si>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</si>
  <si>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</si>
  <si>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</si>
  <si>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</si>
  <si>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</si>
  <si>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</si>
  <si>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</si>
  <si>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</si>
  <si>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</si>
  <si>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</si>
  <si>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</si>
  <si>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</si>
  <si>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</si>
  <si>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</si>
  <si>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</si>
  <si>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</si>
  <si>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</si>
  <si>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</si>
  <si>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</si>
  <si>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</si>
  <si>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</si>
  <si>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</si>
  <si>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</si>
  <si>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</si>
  <si>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</si>
  <si>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</si>
  <si>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</si>
  <si>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</si>
  <si>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</si>
  <si>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</si>
  <si>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</si>
  <si>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</si>
  <si>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</si>
  <si>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</si>
  <si>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</si>
  <si>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</si>
  <si>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</si>
  <si>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</si>
  <si>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</si>
  <si>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</si>
  <si>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</si>
  <si>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</si>
  <si>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</si>
  <si>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</si>
  <si>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</si>
  <si>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</si>
  <si>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</si>
  <si>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</si>
  <si>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</si>
  <si>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</si>
  <si>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</si>
  <si>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</si>
  <si>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</si>
  <si>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</si>
  <si>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</si>
  <si>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</si>
  <si>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</si>
  <si>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</si>
  <si>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</si>
  <si>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</si>
  <si>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</si>
  <si>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</si>
  <si>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</si>
  <si>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</si>
  <si>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</si>
  <si>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</si>
  <si>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</si>
  <si>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</si>
  <si>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</si>
  <si>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</si>
  <si>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</si>
  <si>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</si>
  <si>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</si>
  <si>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</si>
  <si>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</si>
  <si>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</si>
  <si>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</si>
  <si>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</si>
  <si>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</si>
  <si>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</si>
  <si>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</si>
  <si>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</si>
  <si>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</si>
  <si>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</si>
  <si>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</si>
  <si>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</si>
  <si>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</si>
  <si>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</si>
  <si>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</si>
  <si>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</si>
  <si>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</si>
  <si>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</si>
  <si>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</si>
  <si>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</si>
  <si>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</si>
  <si>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</si>
  <si>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</si>
  <si>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</si>
  <si>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</si>
  <si>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</si>
  <si>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</si>
  <si>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</si>
  <si>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</si>
  <si>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</si>
  <si>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</si>
  <si>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</si>
  <si>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</si>
  <si>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</si>
  <si>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</si>
  <si>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</si>
  <si>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</si>
  <si>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</si>
  <si>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</si>
  <si>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</si>
  <si>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</si>
  <si>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</si>
  <si>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</si>
  <si>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</si>
  <si>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</si>
  <si>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</si>
  <si>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</si>
  <si>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</si>
  <si>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</si>
  <si>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</si>
  <si>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</si>
  <si>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</si>
  <si>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</si>
  <si>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</si>
  <si>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</si>
  <si>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</si>
  <si>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</si>
  <si>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</si>
  <si>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</si>
  <si>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</si>
  <si>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</si>
  <si>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</si>
  <si>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</si>
  <si>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</si>
  <si>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</si>
  <si>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</si>
  <si>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</si>
  <si>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</si>
  <si>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</si>
  <si>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</si>
  <si>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</si>
  <si>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</si>
  <si>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</si>
  <si>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</si>
  <si>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</si>
  <si>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</si>
  <si>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</si>
  <si>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</si>
  <si>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</si>
  <si>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</si>
  <si>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</si>
  <si>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</si>
  <si>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</si>
  <si>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</si>
  <si>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</si>
  <si>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</si>
  <si>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</si>
  <si>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</si>
  <si>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</si>
  <si>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</si>
  <si>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</si>
  <si>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</si>
  <si>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</si>
  <si>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</si>
  <si>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</si>
  <si>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</si>
  <si>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</si>
  <si>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</si>
  <si>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</si>
  <si>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</si>
  <si>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</si>
  <si>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</si>
  <si>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</si>
  <si>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</si>
  <si>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</si>
  <si>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</si>
  <si>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</si>
  <si>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</si>
  <si>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</si>
  <si>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</si>
  <si>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</si>
  <si>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</si>
  <si>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</si>
  <si>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</si>
  <si>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</si>
  <si>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</si>
  <si>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</si>
  <si>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</si>
  <si>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</si>
  <si>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</si>
  <si>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</si>
  <si>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</si>
  <si>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</si>
  <si>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</si>
  <si>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</si>
  <si>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</si>
  <si>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</si>
  <si>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</si>
  <si>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</si>
  <si>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</si>
  <si>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</si>
  <si>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</si>
  <si>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</si>
  <si>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</si>
  <si>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</si>
  <si>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</si>
  <si>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</si>
  <si>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</si>
  <si>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</si>
  <si>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</si>
  <si>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</si>
  <si>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</si>
  <si>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</si>
  <si>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</si>
  <si>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</si>
  <si>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</si>
  <si>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</si>
  <si>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</si>
  <si>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</si>
  <si>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</si>
  <si>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</si>
  <si>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</si>
  <si>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</si>
  <si>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</si>
  <si>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</si>
  <si>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</si>
  <si>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</si>
  <si>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</si>
  <si>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</si>
  <si>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</si>
  <si>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</si>
  <si>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</si>
  <si>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</si>
  <si>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</si>
  <si>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</si>
  <si>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</si>
  <si>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</si>
  <si>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</si>
  <si>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</si>
  <si>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</si>
  <si>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</si>
  <si>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</si>
  <si>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</si>
  <si>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</si>
  <si>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</si>
  <si>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</si>
  <si>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</si>
  <si>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</si>
  <si>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</si>
  <si>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</si>
  <si>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</si>
  <si>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</si>
  <si>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</si>
  <si>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</si>
  <si>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</si>
  <si>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</si>
  <si>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</si>
  <si>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</si>
  <si>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</si>
  <si>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</si>
  <si>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</si>
  <si>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</si>
  <si>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</si>
  <si>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</si>
  <si>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</si>
  <si>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</si>
  <si>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</si>
  <si>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</si>
  <si>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</si>
  <si>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</si>
  <si>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</si>
  <si>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</si>
  <si>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</si>
  <si>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</si>
  <si>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</si>
  <si>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</si>
  <si>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</si>
  <si>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</si>
  <si>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</si>
  <si>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</si>
  <si>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</si>
  <si>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</si>
  <si>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</si>
  <si>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</si>
  <si>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</si>
  <si>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</si>
  <si>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</si>
  <si>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</si>
  <si>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</si>
  <si>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</si>
  <si>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</si>
  <si>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</si>
  <si>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</si>
  <si>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</si>
  <si>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</si>
  <si>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</si>
  <si>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</si>
  <si>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</si>
  <si>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</si>
  <si>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</si>
  <si>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</si>
  <si>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</si>
  <si>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</si>
  <si>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</si>
  <si>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</si>
  <si>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</si>
  <si>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</si>
  <si>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</si>
  <si>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</si>
  <si>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</si>
  <si>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</si>
  <si>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</si>
  <si>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</si>
  <si>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</si>
  <si>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</si>
  <si>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</si>
  <si>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</si>
  <si>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</si>
  <si>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</si>
  <si>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</si>
  <si>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</si>
  <si>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</si>
  <si>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</si>
  <si>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</si>
  <si>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</si>
  <si>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</si>
  <si>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</si>
  <si>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</si>
  <si>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</si>
  <si>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</si>
  <si>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</si>
  <si>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</si>
  <si>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</si>
  <si>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</si>
  <si>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</si>
  <si>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</si>
  <si>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</si>
  <si>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</si>
  <si>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</si>
  <si>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</si>
  <si>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</si>
  <si>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</si>
  <si>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</si>
  <si>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</si>
  <si>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</si>
  <si>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</si>
  <si>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</si>
  <si>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</si>
  <si>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</si>
  <si>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</si>
  <si>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</si>
  <si>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</si>
  <si>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</si>
  <si>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</si>
  <si>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</si>
  <si>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</si>
  <si>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</si>
  <si>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</si>
  <si>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</si>
  <si>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</si>
  <si>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</si>
  <si>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</si>
  <si>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</si>
  <si>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</si>
  <si>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</si>
  <si>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</si>
  <si>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</si>
  <si>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</si>
  <si>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</si>
  <si>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</si>
  <si>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</si>
  <si>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</si>
  <si>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</si>
  <si>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</si>
  <si>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</si>
  <si>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</si>
  <si>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</si>
  <si>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</si>
  <si>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</si>
  <si>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</si>
  <si>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</si>
  <si>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</si>
  <si>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</si>
  <si>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</si>
  <si>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</si>
  <si>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</si>
  <si>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</si>
  <si>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</si>
  <si>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</si>
  <si>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</si>
  <si>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</si>
  <si>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</si>
  <si>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</si>
  <si>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</si>
  <si>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</si>
  <si>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</si>
  <si>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</si>
  <si>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</si>
  <si>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</si>
  <si>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</si>
  <si>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</si>
  <si>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</si>
  <si>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</si>
  <si>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</si>
  <si>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</si>
  <si>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</si>
  <si>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</si>
  <si>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</si>
  <si>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</si>
  <si>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</si>
  <si>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</si>
  <si>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</si>
  <si>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</si>
  <si>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</si>
  <si>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</si>
  <si>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</si>
  <si>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</si>
  <si>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</si>
  <si>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</si>
  <si>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</si>
  <si>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</si>
  <si>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</si>
  <si>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</si>
  <si>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</si>
  <si>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</si>
  <si>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</si>
  <si>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</si>
  <si>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</si>
  <si>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</si>
  <si>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</si>
  <si>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</si>
  <si>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</si>
  <si>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</si>
  <si>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</si>
  <si>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</si>
  <si>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</si>
  <si>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</si>
  <si>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</si>
  <si>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</si>
  <si>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</si>
  <si>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</si>
  <si>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</si>
  <si>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</si>
  <si>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</si>
  <si>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</si>
  <si>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</si>
  <si>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</si>
  <si>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</si>
  <si>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</si>
  <si>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</si>
  <si>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</si>
  <si>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</si>
  <si>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</si>
  <si>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</si>
  <si>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</si>
  <si>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</si>
  <si>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</si>
  <si>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</si>
  <si>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</si>
  <si>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</si>
  <si>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</si>
  <si>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</si>
  <si>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</si>
  <si>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</si>
  <si>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</si>
  <si>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</si>
  <si>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</si>
  <si>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</si>
  <si>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</si>
  <si>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</si>
  <si>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</si>
  <si>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</si>
  <si>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</si>
  <si>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</si>
  <si>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</si>
  <si>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</si>
  <si>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</si>
  <si>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</si>
  <si>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</si>
  <si>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</si>
  <si>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</si>
  <si>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</si>
  <si>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</si>
  <si>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</si>
  <si>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</si>
  <si>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</si>
  <si>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</si>
  <si>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</si>
  <si>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</si>
  <si>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</si>
  <si>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</si>
  <si>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</si>
  <si>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</si>
  <si>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</si>
  <si>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</si>
  <si>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</si>
  <si>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</si>
  <si>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</si>
  <si>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</si>
  <si>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</si>
  <si>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</si>
  <si>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</si>
  <si>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</si>
  <si>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</si>
  <si>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</si>
  <si>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</si>
  <si>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</si>
  <si>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</si>
  <si>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</si>
  <si>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</si>
  <si>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</si>
  <si>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</si>
  <si>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</si>
  <si>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</si>
  <si>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</si>
  <si>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</si>
  <si>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</si>
  <si>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</si>
  <si>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</si>
  <si>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</si>
  <si>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</si>
  <si>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</si>
  <si>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</si>
  <si>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</si>
  <si>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</si>
  <si>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</si>
  <si>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</si>
  <si>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</si>
  <si>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</si>
  <si>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</si>
  <si>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</si>
  <si>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</si>
  <si>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</si>
  <si>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</si>
  <si>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</si>
  <si>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</si>
  <si>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</si>
  <si>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</si>
  <si>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</si>
  <si>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</si>
  <si>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</si>
  <si>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</si>
  <si>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</si>
  <si>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</si>
  <si>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</si>
  <si>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</si>
  <si>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</si>
  <si>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</si>
  <si>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</si>
  <si>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</si>
  <si>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</si>
  <si>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</si>
  <si>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</si>
  <si>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</si>
  <si>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</si>
  <si>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</si>
  <si>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</si>
  <si>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</si>
  <si>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</si>
  <si>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</si>
  <si>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</si>
  <si>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</si>
  <si>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</si>
  <si>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</si>
  <si>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</si>
  <si>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</si>
  <si>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</si>
  <si>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</si>
  <si>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</si>
  <si>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</si>
  <si>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</si>
  <si>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</si>
  <si>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</si>
  <si>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</si>
  <si>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</si>
  <si>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</si>
  <si>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</si>
  <si>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</si>
  <si>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</si>
  <si>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</si>
  <si>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</si>
  <si>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</si>
  <si>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</si>
  <si>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</si>
  <si>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</si>
  <si>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</si>
  <si>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</si>
  <si>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</si>
  <si>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</si>
  <si>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</si>
  <si>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</si>
  <si>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</si>
  <si>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</si>
  <si>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</si>
  <si>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</si>
  <si>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</si>
  <si>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</si>
  <si>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</si>
  <si>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</si>
  <si>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</si>
  <si>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</si>
  <si>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</si>
  <si>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</si>
  <si>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</si>
  <si>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</si>
  <si>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</si>
  <si>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</si>
  <si>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</si>
  <si>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</si>
  <si>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</si>
  <si>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</si>
  <si>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</si>
  <si>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</si>
  <si>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</si>
  <si>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</si>
  <si>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</si>
  <si>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</si>
  <si>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</si>
  <si>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</si>
  <si>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</si>
  <si>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</si>
  <si>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</si>
  <si>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</si>
  <si>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</si>
  <si>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</si>
  <si>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</si>
  <si>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</si>
  <si>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</si>
  <si>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</si>
  <si>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</si>
  <si>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</si>
  <si>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</si>
  <si>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</si>
  <si>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</si>
  <si>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</si>
  <si>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</si>
  <si>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</si>
  <si>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</si>
  <si>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</si>
  <si>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</si>
  <si>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</si>
  <si>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</si>
  <si>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</si>
  <si>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</si>
  <si>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</si>
  <si>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</si>
  <si>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</si>
  <si>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</si>
  <si>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</si>
  <si>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</si>
  <si>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</si>
  <si>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</si>
  <si>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</si>
  <si>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</si>
  <si>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</si>
  <si>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</si>
  <si>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</si>
  <si>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</si>
  <si>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</si>
  <si>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</si>
  <si>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</si>
  <si>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</si>
  <si>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</si>
  <si>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</si>
  <si>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</si>
  <si>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</si>
  <si>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</si>
  <si>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</si>
  <si>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</si>
  <si>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</si>
  <si>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</si>
  <si>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</si>
  <si>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</si>
  <si>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</si>
  <si>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</si>
  <si>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</si>
  <si>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</si>
  <si>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</si>
  <si>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</si>
  <si>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</si>
  <si>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</si>
  <si>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</si>
  <si>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</si>
  <si>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</si>
  <si>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</si>
  <si>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</si>
  <si>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</si>
  <si>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</si>
  <si>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</si>
  <si>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</si>
  <si>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</si>
  <si>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</si>
  <si>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</si>
  <si>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</si>
  <si>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</si>
  <si>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</si>
  <si>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</si>
  <si>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</si>
  <si>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</si>
  <si>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</si>
  <si>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</si>
  <si>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</si>
  <si>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</si>
  <si>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</si>
  <si>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</si>
  <si>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</si>
  <si>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</si>
  <si>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</si>
  <si>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</si>
  <si>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</si>
  <si>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</si>
  <si>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</si>
  <si>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</si>
  <si>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</si>
  <si>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</si>
  <si>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</si>
  <si>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</si>
  <si>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</si>
  <si>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</si>
  <si>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</si>
  <si>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</si>
  <si>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</si>
  <si>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</si>
  <si>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</si>
  <si>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</si>
  <si>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</si>
  <si>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</si>
  <si>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</si>
  <si>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</si>
  <si>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</si>
  <si>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</si>
  <si>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</si>
  <si>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</si>
  <si>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</si>
  <si>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</si>
  <si>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</si>
  <si>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</si>
  <si>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</si>
  <si>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</si>
  <si>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</si>
  <si>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</si>
  <si>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</si>
  <si>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</si>
  <si>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</si>
  <si>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</si>
  <si>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</si>
  <si>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</si>
  <si>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</si>
  <si>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</si>
  <si>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</si>
  <si>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</si>
  <si>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</si>
  <si>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</si>
  <si>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</si>
  <si>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</si>
  <si>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</si>
  <si>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</si>
  <si>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</si>
  <si>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</si>
  <si>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</si>
  <si>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</si>
  <si>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</si>
  <si>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</si>
  <si>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</si>
  <si>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</si>
  <si>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</si>
  <si>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</si>
  <si>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</si>
  <si>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</si>
  <si>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</si>
  <si>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</si>
  <si>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</si>
  <si>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</si>
  <si>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</si>
  <si>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</si>
  <si>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</si>
  <si>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</si>
  <si>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</si>
  <si>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</si>
  <si>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</si>
  <si>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</si>
  <si>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</si>
  <si>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</si>
  <si>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</si>
  <si>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</si>
  <si>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</si>
  <si>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</si>
  <si>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</si>
  <si>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</si>
  <si>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</si>
  <si>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</si>
  <si>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</si>
  <si>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</si>
  <si>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</si>
  <si>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</si>
  <si>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</si>
  <si>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</si>
  <si>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</si>
  <si>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</si>
  <si>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</si>
  <si>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</si>
  <si>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</si>
  <si>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</si>
  <si>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</si>
  <si>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</si>
  <si>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</si>
  <si>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</si>
  <si>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</si>
  <si>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</si>
  <si>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</si>
  <si>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</si>
  <si>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</si>
  <si>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</si>
  <si>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</si>
  <si>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</si>
  <si>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</si>
  <si>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</si>
  <si>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</si>
  <si>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</si>
  <si>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</si>
  <si>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</si>
  <si>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</si>
  <si>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</si>
  <si>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</si>
  <si>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</si>
  <si>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</si>
  <si>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</si>
  <si>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</si>
  <si>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</si>
  <si>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</si>
  <si>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</si>
  <si>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</si>
  <si>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</si>
  <si>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</si>
  <si>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</si>
  <si>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</si>
  <si>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</si>
  <si>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</si>
  <si>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</si>
  <si>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</si>
  <si>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</si>
  <si>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</si>
  <si>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</si>
  <si>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</si>
  <si>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</si>
  <si>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</si>
  <si>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</si>
  <si>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</si>
  <si>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</si>
  <si>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</si>
  <si>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</si>
  <si>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</si>
  <si>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</si>
  <si>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</si>
  <si>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</si>
  <si>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</si>
  <si>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</si>
  <si>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</si>
  <si>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</si>
  <si>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</si>
  <si>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</si>
  <si>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</si>
  <si>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</si>
  <si>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</si>
  <si>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</si>
  <si>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</si>
  <si>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</si>
  <si>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</si>
  <si>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</si>
  <si>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</si>
  <si>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</si>
  <si>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</si>
  <si>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</si>
  <si>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</si>
  <si>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</si>
  <si>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</si>
  <si>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</si>
  <si>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</si>
  <si>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</si>
  <si>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</si>
  <si>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</si>
  <si>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</si>
  <si>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</si>
  <si>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</si>
  <si>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</si>
  <si>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</si>
  <si>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</si>
  <si>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</si>
  <si>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</si>
  <si>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</si>
  <si>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</si>
  <si>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</si>
  <si>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</si>
  <si>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</si>
  <si>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</si>
  <si>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</si>
  <si>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</si>
  <si>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</si>
  <si>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</si>
  <si>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</si>
  <si>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</si>
  <si>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</si>
  <si>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</si>
  <si>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</si>
  <si>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</si>
  <si>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</si>
  <si>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</si>
  <si>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</si>
  <si>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</si>
  <si>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</si>
  <si>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</si>
  <si>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</si>
  <si>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</si>
  <si>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</si>
  <si>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</si>
  <si>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</si>
  <si>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</si>
  <si>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</si>
  <si>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</si>
  <si>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</si>
  <si>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</si>
  <si>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</si>
  <si>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</si>
  <si>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</si>
  <si>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</si>
  <si>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</si>
  <si>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</si>
  <si>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</si>
  <si>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</si>
  <si>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</si>
  <si>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</si>
  <si>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</si>
  <si>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</si>
  <si>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</si>
  <si>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</si>
  <si>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</si>
  <si>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</si>
  <si>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</si>
  <si>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</si>
  <si>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</si>
  <si>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</si>
  <si>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</si>
  <si>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</si>
  <si>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</si>
  <si>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</si>
  <si>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</si>
  <si>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</si>
  <si>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</si>
  <si>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</si>
  <si>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</si>
  <si>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</si>
  <si>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</si>
  <si>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</si>
  <si>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</si>
  <si>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</si>
  <si>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</si>
  <si>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</si>
  <si>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</si>
  <si>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</si>
  <si>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</si>
  <si>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</si>
  <si>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</si>
  <si>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</si>
  <si>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</si>
  <si>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</si>
  <si>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</si>
  <si>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</si>
  <si>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</si>
  <si>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</si>
  <si>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</si>
  <si>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</si>
  <si>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</si>
  <si>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</si>
  <si>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</si>
  <si>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</si>
  <si>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</si>
  <si>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</si>
  <si>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</si>
  <si>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</si>
  <si>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</si>
  <si>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</si>
  <si>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</si>
  <si>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</si>
  <si>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</si>
  <si>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</si>
  <si>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</si>
  <si>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</si>
  <si>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</si>
  <si>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</si>
  <si>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</si>
  <si>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</si>
  <si>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</si>
  <si>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</si>
  <si>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</si>
  <si>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</si>
  <si>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</si>
  <si>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</si>
  <si>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</si>
  <si>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</si>
  <si>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</si>
  <si>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</si>
  <si>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</si>
  <si>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</si>
  <si>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</si>
  <si>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</si>
  <si>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</si>
  <si>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</si>
  <si>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</si>
  <si>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</si>
  <si>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</si>
  <si>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</si>
  <si>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</si>
  <si>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</si>
  <si>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</si>
  <si>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</si>
  <si>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</si>
  <si>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</si>
  <si>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</si>
  <si>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</si>
  <si>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</si>
  <si>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</si>
  <si>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</si>
  <si>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</si>
  <si>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</si>
  <si>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</si>
  <si>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</si>
  <si>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</si>
  <si>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</si>
  <si>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</si>
  <si>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</si>
  <si>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</si>
  <si>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</si>
  <si>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</si>
  <si>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</si>
  <si>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</si>
  <si>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</si>
  <si>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</si>
  <si>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</si>
  <si>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</si>
  <si>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</si>
  <si>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</si>
  <si>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</si>
  <si>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</si>
  <si>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</si>
  <si>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</si>
  <si>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</si>
  <si>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</si>
  <si>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</si>
  <si>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 xml:space="preserve">Construcción de las instalaciones de la Empresa de Servicios Públicos </t>
  </si>
  <si>
    <t xml:space="preserve">Dotación de las instalaciones de la Empresa de Servicios Públicos </t>
  </si>
  <si>
    <t>Estudio de cargas laborales para la ESPT</t>
  </si>
  <si>
    <t>Interventoria para estudio de cargas laborales para la ESPT</t>
  </si>
  <si>
    <t>Implementación del estudio técnico de cargas laborales para la ESPT</t>
  </si>
  <si>
    <t xml:space="preserve">Estudios y diseños para la construcción de las instalaciones de la Empresa de Servicios Públicos </t>
  </si>
  <si>
    <t xml:space="preserve">Interventoria para los estudios y diseños para la construcción de las instalaciones de la Empresa de Servicios Públicos </t>
  </si>
  <si>
    <t>Avaluo, Compra y legalización de predios</t>
  </si>
  <si>
    <t xml:space="preserve">Interventoría para la construcción de las instalaciones de la Empresa de Servicios Públicos </t>
  </si>
  <si>
    <t xml:space="preserve">Construcción del urbanismo de las instalaciones de la Empresa de Servicios Públicos </t>
  </si>
  <si>
    <t xml:space="preserve">Interventoría para la construcción del urbanismo de las instalaciones de la Empresa de Servicios Públicos </t>
  </si>
  <si>
    <t>FUENTE: BASE DATOS CERTIFICADA POR EL DNP JUNIO 2017</t>
  </si>
  <si>
    <t>Estudio de factibilidad tecnica, administrativa y financiera para la ESPT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</si>
  <si>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</si>
  <si>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</si>
  <si>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</si>
  <si>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</si>
  <si>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</si>
  <si>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</si>
  <si>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</si>
  <si>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</si>
  <si>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</si>
  <si>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</si>
  <si>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</si>
  <si>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</si>
  <si>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</si>
  <si>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Empresa de Servicios Públicoas de Tocancipá S.A. ESP</t>
  </si>
  <si>
    <t xml:space="preserve">Convenio 018 de octubre de 2017 </t>
  </si>
  <si>
    <t>Secretaria de planeación Alcaldia Municipal</t>
  </si>
  <si>
    <t>Empresa de Servicios Públicos de Tiocancipá S.A. ESP</t>
  </si>
  <si>
    <t>Contrato 096 de 2017 ESPT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</si>
</sst>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9"/>
      <color theme="3" tint="0.3999755851924192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4" fillId="0" borderId="40" xfId="0" applyFont="1" applyFill="1" applyBorder="1" applyAlignment="1" applyProtection="1">
      <alignment horizontal="justify" vertical="center" wrapText="1"/>
    </xf>
    <xf numFmtId="0" fontId="64" fillId="0" borderId="40" xfId="0" applyFont="1" applyFill="1" applyBorder="1" applyAlignment="1" applyProtection="1">
      <alignment horizontal="center" vertical="center" wrapText="1"/>
    </xf>
    <xf numFmtId="0" fontId="65"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5"/>
  <sheetViews>
    <sheetView showGridLines="0" tabSelected="1" topLeftCell="AA35" zoomScaleNormal="100" workbookViewId="0">
      <selection activeCell="AK44" sqref="AK44"/>
    </sheetView>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5" t="s">
        <v>2</v>
      </c>
      <c r="C2" s="986"/>
      <c r="D2" s="986"/>
      <c r="E2" s="986"/>
      <c r="F2" s="986"/>
      <c r="G2" s="986"/>
      <c r="H2" s="986"/>
      <c r="I2" s="986"/>
      <c r="J2" s="986"/>
      <c r="K2" s="986"/>
      <c r="L2" s="986"/>
      <c r="M2" s="986"/>
      <c r="N2" s="986"/>
      <c r="O2" s="986"/>
      <c r="P2" s="986"/>
      <c r="Q2" s="986"/>
      <c r="R2" s="986"/>
      <c r="S2" s="986"/>
      <c r="T2" s="986"/>
      <c r="U2" s="986"/>
      <c r="V2" s="986"/>
      <c r="W2" s="986"/>
      <c r="X2" s="986"/>
      <c r="Y2" s="986"/>
      <c r="Z2" s="986"/>
      <c r="AA2" s="986"/>
      <c r="AB2" s="986"/>
      <c r="AC2" s="986"/>
      <c r="AD2" s="986"/>
      <c r="AE2" s="986"/>
      <c r="AF2" s="986"/>
      <c r="AG2" s="986"/>
      <c r="AH2" s="986"/>
      <c r="AI2" s="986"/>
      <c r="AJ2" s="986"/>
      <c r="AK2" s="986"/>
      <c r="AL2" s="986"/>
      <c r="AM2" s="986"/>
      <c r="AN2" s="986"/>
      <c r="AO2" s="986"/>
      <c r="AP2" s="986"/>
      <c r="AQ2" s="986"/>
      <c r="AR2" s="986"/>
      <c r="AS2" s="986"/>
      <c r="AT2" s="986"/>
      <c r="AU2" s="986"/>
      <c r="AV2" s="986"/>
      <c r="AW2" s="986"/>
      <c r="AX2" s="986"/>
      <c r="AY2" s="986"/>
      <c r="AZ2" s="986"/>
      <c r="BA2" s="986"/>
      <c r="BB2" s="986"/>
      <c r="BC2" s="987"/>
      <c r="BE2" s="926"/>
      <c r="BF2" s="928" t="s">
        <v>1669</v>
      </c>
      <c r="BG2" s="929"/>
      <c r="BH2" s="929"/>
      <c r="BI2" s="929"/>
      <c r="BJ2" s="929"/>
      <c r="BK2" s="929"/>
      <c r="BL2" s="929"/>
    </row>
    <row r="3" spans="1:64" ht="15.75" x14ac:dyDescent="0.2">
      <c r="B3" s="988" t="s">
        <v>1670</v>
      </c>
      <c r="C3" s="989"/>
      <c r="D3" s="989"/>
      <c r="E3" s="989"/>
      <c r="F3" s="989"/>
      <c r="G3" s="989"/>
      <c r="H3" s="989"/>
      <c r="I3" s="989"/>
      <c r="J3" s="989"/>
      <c r="K3" s="989"/>
      <c r="L3" s="989"/>
      <c r="M3" s="989"/>
      <c r="N3" s="990">
        <v>2017</v>
      </c>
      <c r="O3" s="990"/>
      <c r="P3" s="990"/>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7"/>
      <c r="BF3" s="928"/>
      <c r="BG3" s="929"/>
      <c r="BH3" s="929"/>
      <c r="BI3" s="929"/>
      <c r="BJ3" s="929"/>
      <c r="BK3" s="929"/>
      <c r="BL3" s="92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1" t="str">
        <f>VLOOKUP($D$9,'CONSOLIDADO PLAN DESARROLLO'!$DT$9:$DZ$62,3,0)</f>
        <v>E3. - Infraestructura, Planeación, Ambiente y Servicios Públicos</v>
      </c>
      <c r="D5" s="991"/>
      <c r="E5" s="991"/>
      <c r="F5" s="991"/>
      <c r="G5" s="991"/>
      <c r="H5" s="991"/>
      <c r="I5" s="992"/>
      <c r="J5" s="993" t="s">
        <v>1672</v>
      </c>
      <c r="K5" s="994"/>
      <c r="L5" s="995" t="str">
        <f>VLOOKUP($D$9,'CONSOLIDADO PLAN DESARROLLO'!$DT$9:$DZ$62,5,0)</f>
        <v>Servicios Públicos</v>
      </c>
      <c r="M5" s="995"/>
      <c r="N5" s="995"/>
      <c r="O5" s="995"/>
      <c r="P5" s="995"/>
      <c r="Q5" s="995"/>
      <c r="R5" s="995"/>
      <c r="S5" s="995"/>
      <c r="T5" s="995"/>
      <c r="U5" s="996"/>
      <c r="V5" s="997" t="s">
        <v>1786</v>
      </c>
      <c r="W5" s="998"/>
      <c r="X5" s="998"/>
      <c r="Y5" s="97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0"/>
      <c r="AA5" s="970"/>
      <c r="AB5" s="970"/>
      <c r="AC5" s="970"/>
      <c r="AD5" s="970"/>
      <c r="AE5" s="970"/>
      <c r="AF5" s="970"/>
      <c r="AG5" s="970"/>
      <c r="AH5" s="970"/>
      <c r="AI5" s="970"/>
      <c r="AJ5" s="970"/>
      <c r="AK5" s="970"/>
      <c r="AL5" s="970"/>
      <c r="AM5" s="970"/>
      <c r="AN5" s="970"/>
      <c r="AO5" s="970"/>
      <c r="AP5" s="970"/>
      <c r="AQ5" s="970"/>
      <c r="AR5" s="970"/>
      <c r="AS5" s="970"/>
      <c r="AT5" s="970"/>
      <c r="AU5" s="970"/>
      <c r="AV5" s="970"/>
      <c r="AW5" s="970"/>
      <c r="AX5" s="970"/>
      <c r="AY5" s="970"/>
      <c r="AZ5" s="970"/>
      <c r="BA5" s="970"/>
      <c r="BB5" s="970"/>
      <c r="BC5" s="999"/>
    </row>
    <row r="6" spans="1:64" ht="15" customHeight="1" thickBot="1" x14ac:dyDescent="0.25">
      <c r="B6" s="133" t="s">
        <v>1673</v>
      </c>
      <c r="C6" s="970" t="str">
        <f>VLOOKUP($D$9,'CONSOLIDADO PLAN DESARROLLO'!$DT$9:$DZ$62,6,0)</f>
        <v>E3.P_L - ACUEDUCTO, ALCANTARILLADO Y ASEO</v>
      </c>
      <c r="D6" s="970"/>
      <c r="E6" s="970"/>
      <c r="F6" s="971"/>
      <c r="G6" s="930" t="s">
        <v>1788</v>
      </c>
      <c r="H6" s="931"/>
      <c r="I6" s="931"/>
      <c r="J6" s="931"/>
      <c r="K6" s="932" t="str">
        <f>VLOOKUP($D$9,'CONSOLIDADO PLAN DESARROLLO'!$DT$9:$DZ$62,7,0)</f>
        <v>Ampliar las coberturas los servicios públicos de Acueducto, Alcantarillado y Aseo</v>
      </c>
      <c r="L6" s="932"/>
      <c r="M6" s="932"/>
      <c r="N6" s="932"/>
      <c r="O6" s="932"/>
      <c r="P6" s="932"/>
      <c r="Q6" s="933"/>
      <c r="R6" s="972" t="s">
        <v>1674</v>
      </c>
      <c r="S6" s="973"/>
      <c r="T6" s="973"/>
      <c r="U6" s="973"/>
      <c r="V6" s="974"/>
      <c r="W6" s="974"/>
      <c r="X6" s="974"/>
      <c r="Y6" s="974"/>
      <c r="Z6" s="974"/>
      <c r="AA6" s="974"/>
      <c r="AB6" s="974"/>
      <c r="AC6" s="974"/>
      <c r="AD6" s="974"/>
      <c r="AE6" s="974"/>
      <c r="AF6" s="974"/>
      <c r="AG6" s="974"/>
      <c r="AH6" s="974"/>
      <c r="AI6" s="974"/>
      <c r="AJ6" s="974"/>
      <c r="AK6" s="975"/>
      <c r="AL6" s="976" t="s">
        <v>1675</v>
      </c>
      <c r="AM6" s="977"/>
      <c r="AN6" s="977"/>
      <c r="AO6" s="977"/>
      <c r="AP6" s="977"/>
      <c r="AQ6" s="977"/>
      <c r="AR6" s="977"/>
      <c r="AS6" s="977"/>
      <c r="AT6" s="977"/>
      <c r="AU6" s="977"/>
      <c r="AV6" s="977"/>
      <c r="AW6" s="977"/>
      <c r="AX6" s="977"/>
      <c r="AY6" s="977"/>
      <c r="AZ6" s="977"/>
      <c r="BA6" s="977"/>
      <c r="BB6" s="977"/>
      <c r="BC6" s="978"/>
    </row>
    <row r="7" spans="1:64" ht="36" customHeight="1" x14ac:dyDescent="0.2">
      <c r="B7" s="934" t="s">
        <v>1676</v>
      </c>
      <c r="C7" s="935"/>
      <c r="D7" s="979" t="s">
        <v>1677</v>
      </c>
      <c r="E7" s="938" t="s">
        <v>1678</v>
      </c>
      <c r="F7" s="981" t="s">
        <v>1679</v>
      </c>
      <c r="G7" s="983" t="s">
        <v>1680</v>
      </c>
      <c r="H7" s="958" t="s">
        <v>1789</v>
      </c>
      <c r="I7" s="960" t="s">
        <v>1911</v>
      </c>
      <c r="J7" s="962">
        <f>+$N$3</f>
        <v>2017</v>
      </c>
      <c r="K7" s="964" t="s">
        <v>1682</v>
      </c>
      <c r="L7" s="966" t="s">
        <v>1952</v>
      </c>
      <c r="M7" s="134"/>
      <c r="N7" s="134"/>
      <c r="O7" s="134"/>
      <c r="P7" s="134"/>
      <c r="Q7" s="134"/>
      <c r="R7" s="968" t="s">
        <v>1913</v>
      </c>
      <c r="S7" s="969"/>
      <c r="T7" s="952" t="s">
        <v>1930</v>
      </c>
      <c r="U7" s="952"/>
      <c r="V7" s="952" t="s">
        <v>1914</v>
      </c>
      <c r="W7" s="952"/>
      <c r="X7" s="952" t="s">
        <v>1915</v>
      </c>
      <c r="Y7" s="952"/>
      <c r="Z7" s="957" t="s">
        <v>1912</v>
      </c>
      <c r="AA7" s="957"/>
      <c r="AB7" s="952" t="s">
        <v>36</v>
      </c>
      <c r="AC7" s="952"/>
      <c r="AD7" s="952" t="s">
        <v>1931</v>
      </c>
      <c r="AE7" s="952"/>
      <c r="AF7" s="952" t="s">
        <v>1916</v>
      </c>
      <c r="AG7" s="952"/>
      <c r="AH7" s="952" t="s">
        <v>1955</v>
      </c>
      <c r="AI7" s="952"/>
      <c r="AJ7" s="953" t="s">
        <v>1926</v>
      </c>
      <c r="AK7" s="954"/>
      <c r="AL7" s="955" t="s">
        <v>1683</v>
      </c>
      <c r="AM7" s="956"/>
      <c r="AN7" s="956"/>
      <c r="AO7" s="956"/>
      <c r="AP7" s="956"/>
      <c r="AQ7" s="956"/>
      <c r="AR7" s="956"/>
      <c r="AS7" s="956" t="s">
        <v>1684</v>
      </c>
      <c r="AT7" s="956"/>
      <c r="AU7" s="956"/>
      <c r="AV7" s="956" t="s">
        <v>1685</v>
      </c>
      <c r="AW7" s="956"/>
      <c r="AX7" s="956"/>
      <c r="AY7" s="956"/>
      <c r="AZ7" s="956"/>
      <c r="BA7" s="1002" t="s">
        <v>1686</v>
      </c>
      <c r="BB7" s="1000" t="s">
        <v>1956</v>
      </c>
      <c r="BC7" s="1001" t="s">
        <v>1688</v>
      </c>
    </row>
    <row r="8" spans="1:64" ht="57" customHeight="1" x14ac:dyDescent="0.2">
      <c r="B8" s="936"/>
      <c r="C8" s="937"/>
      <c r="D8" s="980"/>
      <c r="E8" s="939"/>
      <c r="F8" s="982"/>
      <c r="G8" s="984"/>
      <c r="H8" s="959"/>
      <c r="I8" s="961"/>
      <c r="J8" s="963"/>
      <c r="K8" s="965"/>
      <c r="L8" s="967"/>
      <c r="M8" s="134"/>
      <c r="N8" s="134"/>
      <c r="O8" s="134"/>
      <c r="P8" s="134"/>
      <c r="Q8" s="134"/>
      <c r="R8" s="27" t="s">
        <v>1957</v>
      </c>
      <c r="S8" s="28" t="s">
        <v>1958</v>
      </c>
      <c r="T8" s="29" t="s">
        <v>1957</v>
      </c>
      <c r="U8" s="28" t="s">
        <v>1958</v>
      </c>
      <c r="V8" s="29" t="s">
        <v>1957</v>
      </c>
      <c r="W8" s="28" t="s">
        <v>1958</v>
      </c>
      <c r="X8" s="29" t="s">
        <v>1957</v>
      </c>
      <c r="Y8" s="28" t="s">
        <v>1958</v>
      </c>
      <c r="Z8" s="29" t="s">
        <v>1957</v>
      </c>
      <c r="AA8" s="28" t="s">
        <v>1958</v>
      </c>
      <c r="AB8" s="29" t="s">
        <v>1957</v>
      </c>
      <c r="AC8" s="28" t="s">
        <v>1958</v>
      </c>
      <c r="AD8" s="29" t="s">
        <v>1957</v>
      </c>
      <c r="AE8" s="28" t="s">
        <v>1958</v>
      </c>
      <c r="AF8" s="29" t="s">
        <v>1957</v>
      </c>
      <c r="AG8" s="28" t="s">
        <v>1958</v>
      </c>
      <c r="AH8" s="29" t="s">
        <v>1957</v>
      </c>
      <c r="AI8" s="28" t="s">
        <v>1958</v>
      </c>
      <c r="AJ8" s="30" t="s">
        <v>1959</v>
      </c>
      <c r="AK8" s="31" t="s">
        <v>1960</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1002"/>
      <c r="BB8" s="1000"/>
      <c r="BC8" s="1001"/>
    </row>
    <row r="9" spans="1:64" ht="78" customHeight="1" x14ac:dyDescent="0.2">
      <c r="B9" s="940" t="s">
        <v>1932</v>
      </c>
      <c r="C9" s="941"/>
      <c r="D9" s="103" t="s">
        <v>510</v>
      </c>
      <c r="E9" s="102" t="str">
        <f>VLOOKUP($D$9,'CONSOLIDADO PLAN DESARROLLO'!$EB$9:$EF$62,2,0)</f>
        <v>Acciones de fortalecimiento institucional de la Empresa de Servicios Públicos</v>
      </c>
      <c r="F9" s="37" t="str">
        <f>VLOOKUP($D$9,'CONSOLIDADO PLAN DESARROLLO'!$EB$9:$EF$62,3,0)</f>
        <v>No. de acciones adelantadas</v>
      </c>
      <c r="G9" s="98">
        <f>VLOOKUP($D$9,'CONSOLIDADO PLAN DESARROLLO'!$EB$9:$EF$62,4,0)</f>
        <v>0</v>
      </c>
      <c r="H9" s="98">
        <f>VLOOKUP($D$9,'CONSOLIDADO PLAN DESARROLLO'!$EB$9:$EF$62,5,0)</f>
        <v>4</v>
      </c>
      <c r="I9" s="944">
        <v>1</v>
      </c>
      <c r="J9" s="945"/>
      <c r="K9" s="874"/>
      <c r="L9" s="875">
        <v>1</v>
      </c>
      <c r="M9" s="134"/>
      <c r="N9" s="134"/>
      <c r="O9" s="134"/>
      <c r="P9" s="134"/>
      <c r="Q9" s="134"/>
      <c r="R9" s="135">
        <f>+R12+R21+R31+R40+R49+R58+R67+R76+R85+R94+R103+R112+R121+R130+R139+R148+R157+R166+R175+R184+R193</f>
        <v>0</v>
      </c>
      <c r="S9" s="136">
        <f t="shared" ref="S9:AZ9" si="0">+S12+S21+S31+S40+S49+S58+S67+S76+S85+S94+S103+S112+S121+S130+S139+S148+S157+S166+S175+S184+S193</f>
        <v>0</v>
      </c>
      <c r="T9" s="137">
        <f t="shared" si="0"/>
        <v>0</v>
      </c>
      <c r="U9" s="136">
        <f t="shared" si="0"/>
        <v>0</v>
      </c>
      <c r="V9" s="137">
        <f t="shared" si="0"/>
        <v>0</v>
      </c>
      <c r="W9" s="136">
        <f t="shared" si="0"/>
        <v>0</v>
      </c>
      <c r="X9" s="137">
        <f t="shared" si="0"/>
        <v>11378.4</v>
      </c>
      <c r="Y9" s="136">
        <f t="shared" si="0"/>
        <v>11378.4</v>
      </c>
      <c r="Z9" s="137">
        <f t="shared" si="0"/>
        <v>245000</v>
      </c>
      <c r="AA9" s="136">
        <f t="shared" si="0"/>
        <v>245000</v>
      </c>
      <c r="AB9" s="137">
        <f t="shared" si="0"/>
        <v>0</v>
      </c>
      <c r="AC9" s="136">
        <f t="shared" si="0"/>
        <v>0</v>
      </c>
      <c r="AD9" s="137">
        <f t="shared" si="0"/>
        <v>0</v>
      </c>
      <c r="AE9" s="136">
        <f t="shared" si="0"/>
        <v>0</v>
      </c>
      <c r="AF9" s="137">
        <f t="shared" si="0"/>
        <v>0</v>
      </c>
      <c r="AG9" s="136">
        <f t="shared" si="0"/>
        <v>0</v>
      </c>
      <c r="AH9" s="137">
        <f t="shared" ref="AH9:AI9" si="1">+AH12+AH21+AH31+AH40+AH49+AH58+AH67+AH76+AH85+AH94+AH103+AH112+AH121+AH130+AH139+AH148+AH157+AH166+AH175+AH184+AH193</f>
        <v>0</v>
      </c>
      <c r="AI9" s="136">
        <f t="shared" si="1"/>
        <v>0</v>
      </c>
      <c r="AJ9" s="138">
        <f t="shared" si="0"/>
        <v>256378.4</v>
      </c>
      <c r="AK9" s="139">
        <f t="shared" si="0"/>
        <v>256378.4</v>
      </c>
      <c r="AL9" s="140">
        <f t="shared" si="0"/>
        <v>4896</v>
      </c>
      <c r="AM9" s="141">
        <f t="shared" si="0"/>
        <v>7662</v>
      </c>
      <c r="AN9" s="141">
        <f t="shared" si="0"/>
        <v>7950</v>
      </c>
      <c r="AO9" s="141">
        <f t="shared" si="0"/>
        <v>15136</v>
      </c>
      <c r="AP9" s="141">
        <f t="shared" si="0"/>
        <v>27830</v>
      </c>
      <c r="AQ9" s="141">
        <f t="shared" si="0"/>
        <v>4268</v>
      </c>
      <c r="AR9" s="142">
        <f t="shared" si="0"/>
        <v>67742</v>
      </c>
      <c r="AS9" s="143">
        <f t="shared" si="0"/>
        <v>34842</v>
      </c>
      <c r="AT9" s="141">
        <f t="shared" si="0"/>
        <v>32900</v>
      </c>
      <c r="AU9" s="142">
        <f t="shared" si="0"/>
        <v>67742</v>
      </c>
      <c r="AV9" s="144">
        <f t="shared" si="0"/>
        <v>0</v>
      </c>
      <c r="AW9" s="145">
        <f t="shared" si="0"/>
        <v>0</v>
      </c>
      <c r="AX9" s="145">
        <f t="shared" si="0"/>
        <v>1438</v>
      </c>
      <c r="AY9" s="145">
        <f t="shared" si="0"/>
        <v>0</v>
      </c>
      <c r="AZ9" s="142">
        <f t="shared" si="0"/>
        <v>0</v>
      </c>
      <c r="BA9" s="146"/>
      <c r="BB9" s="146"/>
      <c r="BC9" s="147"/>
    </row>
    <row r="10" spans="1:64" ht="78" hidden="1" customHeight="1" x14ac:dyDescent="0.2">
      <c r="B10" s="148" t="s">
        <v>1704</v>
      </c>
      <c r="C10" s="149" t="s">
        <v>1705</v>
      </c>
      <c r="D10" s="946" t="e">
        <f>VLOOKUP($D$9,#REF!,2,0)</f>
        <v>#REF!</v>
      </c>
      <c r="E10" s="947"/>
      <c r="F10" s="947"/>
      <c r="G10" s="947"/>
      <c r="H10" s="947"/>
      <c r="I10" s="947"/>
      <c r="J10" s="948"/>
      <c r="K10" s="38" t="e">
        <f>VLOOKUP($D$9,#REF!,3,0)</f>
        <v>#REF!</v>
      </c>
      <c r="L10" s="39" t="e">
        <f>VLOOKUP($D$9,#REF!,4,0)</f>
        <v>#REF!</v>
      </c>
      <c r="M10" s="40" t="e">
        <f>VLOOKUP($D$9,#REF!,5,0)</f>
        <v>#REF!</v>
      </c>
      <c r="N10" s="949" t="e">
        <f>VLOOKUP($D$9,#REF!,Q3,0)</f>
        <v>#REF!</v>
      </c>
      <c r="O10" s="950"/>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1"/>
      <c r="O11" s="951"/>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0">
        <v>1</v>
      </c>
      <c r="B12" s="162" t="s">
        <v>1706</v>
      </c>
      <c r="C12" s="163" t="s">
        <v>1707</v>
      </c>
      <c r="D12" s="164" t="s">
        <v>21</v>
      </c>
      <c r="E12" s="164" t="s">
        <v>1895</v>
      </c>
      <c r="F12" s="163" t="s">
        <v>1708</v>
      </c>
      <c r="G12" s="165" t="s">
        <v>1680</v>
      </c>
      <c r="H12" s="165" t="s">
        <v>1681</v>
      </c>
      <c r="I12" s="166" t="s">
        <v>1911</v>
      </c>
      <c r="J12" s="167">
        <f>+$N$3</f>
        <v>2017</v>
      </c>
      <c r="K12" s="165" t="s">
        <v>1928</v>
      </c>
      <c r="L12" s="166" t="s">
        <v>1953</v>
      </c>
      <c r="M12" s="163" t="s">
        <v>1709</v>
      </c>
      <c r="N12" s="163" t="s">
        <v>1710</v>
      </c>
      <c r="O12" s="163" t="s">
        <v>1711</v>
      </c>
      <c r="P12" s="163" t="s">
        <v>1712</v>
      </c>
      <c r="Q12" s="163" t="s">
        <v>1954</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1686</v>
      </c>
      <c r="BB12" s="44" t="s">
        <v>1956</v>
      </c>
      <c r="BC12" s="45" t="s">
        <v>1688</v>
      </c>
    </row>
    <row r="13" spans="1:64" ht="33.75" x14ac:dyDescent="0.2">
      <c r="A13" s="881"/>
      <c r="B13" s="883" t="str">
        <f>VLOOKUP($D$9,'PROYECTOS REGISTRADOS'!$A$2:$D$82,4,0)</f>
        <v>Fortalecimiento Institucional de la Empresa de Servicios Públicos del Municipio de Tocancipá, Cundinamarca, Centro Oriente</v>
      </c>
      <c r="C13" s="886" t="str">
        <f>VLOOKUP($D$9,'PROYECTOS REGISTRADOS'!$A$2:$D$82,3,0)</f>
        <v>2016-25817-0048</v>
      </c>
      <c r="D13" s="889" t="s">
        <v>1440</v>
      </c>
      <c r="E13" s="892" t="str">
        <f>IF(D13=0,"0-0",(VLOOKUP(D13,'CONSOLIDADO PLAN DESARROLLO'!$EL$9:$ET$304,2,0)))</f>
        <v>Diseñar y construir las instalaciones de la empresa de servicios públicos</v>
      </c>
      <c r="F13" s="895" t="str">
        <f>IF(D13=0,"0-0",(VLOOKUP(D13,'CONSOLIDADO PLAN DESARROLLO'!$EL$9:$ET$304,3,0)))</f>
        <v>No. Diseños</v>
      </c>
      <c r="G13" s="898">
        <f>IF(D13=0,"0-0",(VLOOKUP(D13,'CONSOLIDADO PLAN DESARROLLO'!$EL$9:$ET$304,4,0)))</f>
        <v>0</v>
      </c>
      <c r="H13" s="901">
        <f>IF(D13=0,"0-0",(VLOOKUP(D13,'CONSOLIDADO PLAN DESARROLLO'!$EL$9:$ET$304,5,0)))</f>
        <v>1</v>
      </c>
      <c r="I13" s="904">
        <f>IF(D13=0,"0-0",(VLOOKUP(D13,'CONSOLIDADO PLAN DESARROLLO'!$EL$9:$ET$304,$R$3,0)))</f>
        <v>0</v>
      </c>
      <c r="J13" s="905"/>
      <c r="K13" s="916"/>
      <c r="L13" s="919">
        <v>0</v>
      </c>
      <c r="M13" s="818" t="s">
        <v>1933</v>
      </c>
      <c r="N13" s="817" t="s">
        <v>1934</v>
      </c>
      <c r="O13" s="819">
        <v>1</v>
      </c>
      <c r="P13" s="46"/>
      <c r="Q13" s="47">
        <v>0</v>
      </c>
      <c r="R13" s="922">
        <v>0</v>
      </c>
      <c r="S13" s="48">
        <v>0</v>
      </c>
      <c r="T13" s="910">
        <v>0</v>
      </c>
      <c r="U13" s="49">
        <v>0</v>
      </c>
      <c r="V13" s="910">
        <v>0</v>
      </c>
      <c r="W13" s="49">
        <v>0</v>
      </c>
      <c r="X13" s="910">
        <v>0</v>
      </c>
      <c r="Y13" s="49">
        <v>0</v>
      </c>
      <c r="Z13" s="910">
        <v>0</v>
      </c>
      <c r="AA13" s="49">
        <v>0</v>
      </c>
      <c r="AB13" s="910">
        <v>0</v>
      </c>
      <c r="AC13" s="49">
        <v>0</v>
      </c>
      <c r="AD13" s="910">
        <v>0</v>
      </c>
      <c r="AE13" s="49">
        <v>0</v>
      </c>
      <c r="AF13" s="910">
        <v>0</v>
      </c>
      <c r="AG13" s="50">
        <v>0</v>
      </c>
      <c r="AH13" s="910">
        <v>0</v>
      </c>
      <c r="AI13" s="49">
        <v>0</v>
      </c>
      <c r="AJ13" s="913">
        <f>+R13+T13+V13+X13+Z13+AB13+AD13+AF13+AH13</f>
        <v>0</v>
      </c>
      <c r="AK13" s="104">
        <f>AC13+AE13+AG13+S13+U13+W13+Y13+AA13+AI13</f>
        <v>0</v>
      </c>
      <c r="AL13" s="51">
        <v>0</v>
      </c>
      <c r="AM13" s="52">
        <v>0</v>
      </c>
      <c r="AN13" s="52">
        <v>0</v>
      </c>
      <c r="AO13" s="52">
        <v>0</v>
      </c>
      <c r="AP13" s="52">
        <v>0</v>
      </c>
      <c r="AQ13" s="52">
        <v>0</v>
      </c>
      <c r="AR13" s="53">
        <f t="shared" ref="AR13:AR18" si="4">SUM(AL13:AQ13)</f>
        <v>0</v>
      </c>
      <c r="AS13" s="54">
        <v>0</v>
      </c>
      <c r="AT13" s="52">
        <v>0</v>
      </c>
      <c r="AU13" s="53">
        <f t="shared" ref="AU13:AU17" si="5">SUM(AS13:AT13)</f>
        <v>0</v>
      </c>
      <c r="AV13" s="54">
        <v>0</v>
      </c>
      <c r="AW13" s="52">
        <v>0</v>
      </c>
      <c r="AX13" s="52">
        <v>0</v>
      </c>
      <c r="AY13" s="52">
        <v>0</v>
      </c>
      <c r="AZ13" s="55">
        <v>0</v>
      </c>
      <c r="BA13" s="56">
        <v>0</v>
      </c>
      <c r="BB13" s="56">
        <v>0</v>
      </c>
      <c r="BC13" s="57">
        <v>0</v>
      </c>
    </row>
    <row r="14" spans="1:64" ht="33.75" x14ac:dyDescent="0.2">
      <c r="A14" s="881"/>
      <c r="B14" s="883"/>
      <c r="C14" s="886"/>
      <c r="D14" s="889"/>
      <c r="E14" s="893"/>
      <c r="F14" s="895"/>
      <c r="G14" s="898"/>
      <c r="H14" s="901"/>
      <c r="I14" s="906"/>
      <c r="J14" s="907"/>
      <c r="K14" s="916"/>
      <c r="L14" s="920"/>
      <c r="M14" s="818" t="s">
        <v>1940</v>
      </c>
      <c r="N14" s="817" t="s">
        <v>1934</v>
      </c>
      <c r="O14" s="819">
        <v>1</v>
      </c>
      <c r="P14" s="46"/>
      <c r="Q14" s="47">
        <v>0</v>
      </c>
      <c r="R14" s="923"/>
      <c r="S14" s="48">
        <v>0</v>
      </c>
      <c r="T14" s="911"/>
      <c r="U14" s="49">
        <v>0</v>
      </c>
      <c r="V14" s="911"/>
      <c r="W14" s="49">
        <v>0</v>
      </c>
      <c r="X14" s="911"/>
      <c r="Y14" s="49">
        <v>0</v>
      </c>
      <c r="Z14" s="911"/>
      <c r="AA14" s="49">
        <v>0</v>
      </c>
      <c r="AB14" s="911"/>
      <c r="AC14" s="49">
        <v>0</v>
      </c>
      <c r="AD14" s="911"/>
      <c r="AE14" s="49">
        <v>0</v>
      </c>
      <c r="AF14" s="911"/>
      <c r="AG14" s="50">
        <v>0</v>
      </c>
      <c r="AH14" s="911"/>
      <c r="AI14" s="49">
        <v>0</v>
      </c>
      <c r="AJ14" s="914"/>
      <c r="AK14" s="104">
        <f t="shared" ref="AK14:AK18" si="6">AC14+AE14+AG14+S14+U14+W14+Y14+AA14+AI14</f>
        <v>0</v>
      </c>
      <c r="AL14" s="51">
        <v>0</v>
      </c>
      <c r="AM14" s="52">
        <v>0</v>
      </c>
      <c r="AN14" s="52">
        <v>0</v>
      </c>
      <c r="AO14" s="52">
        <v>0</v>
      </c>
      <c r="AP14" s="52">
        <v>0</v>
      </c>
      <c r="AQ14" s="52">
        <v>0</v>
      </c>
      <c r="AR14" s="53">
        <f t="shared" si="4"/>
        <v>0</v>
      </c>
      <c r="AS14" s="54">
        <v>0</v>
      </c>
      <c r="AT14" s="52">
        <v>0</v>
      </c>
      <c r="AU14" s="53">
        <f t="shared" si="5"/>
        <v>0</v>
      </c>
      <c r="AV14" s="54">
        <v>0</v>
      </c>
      <c r="AW14" s="52">
        <v>0</v>
      </c>
      <c r="AX14" s="52">
        <v>0</v>
      </c>
      <c r="AY14" s="52">
        <v>0</v>
      </c>
      <c r="AZ14" s="55">
        <v>0</v>
      </c>
      <c r="BA14" s="56">
        <v>0</v>
      </c>
      <c r="BB14" s="56">
        <v>0</v>
      </c>
      <c r="BC14" s="57">
        <v>0</v>
      </c>
    </row>
    <row r="15" spans="1:64" ht="45" x14ac:dyDescent="0.2">
      <c r="A15" s="881"/>
      <c r="B15" s="883"/>
      <c r="C15" s="886"/>
      <c r="D15" s="889"/>
      <c r="E15" s="893"/>
      <c r="F15" s="895"/>
      <c r="G15" s="898"/>
      <c r="H15" s="901"/>
      <c r="I15" s="906"/>
      <c r="J15" s="907"/>
      <c r="K15" s="916"/>
      <c r="L15" s="920"/>
      <c r="M15" s="818" t="s">
        <v>1941</v>
      </c>
      <c r="N15" s="817" t="s">
        <v>1934</v>
      </c>
      <c r="O15" s="819">
        <v>1</v>
      </c>
      <c r="P15" s="46"/>
      <c r="Q15" s="47">
        <v>0</v>
      </c>
      <c r="R15" s="923"/>
      <c r="S15" s="48">
        <v>0</v>
      </c>
      <c r="T15" s="911"/>
      <c r="U15" s="49">
        <v>0</v>
      </c>
      <c r="V15" s="911"/>
      <c r="W15" s="49">
        <v>0</v>
      </c>
      <c r="X15" s="911"/>
      <c r="Y15" s="49">
        <v>0</v>
      </c>
      <c r="Z15" s="911"/>
      <c r="AA15" s="49">
        <v>0</v>
      </c>
      <c r="AB15" s="911"/>
      <c r="AC15" s="49">
        <v>0</v>
      </c>
      <c r="AD15" s="911"/>
      <c r="AE15" s="49">
        <v>0</v>
      </c>
      <c r="AF15" s="911"/>
      <c r="AG15" s="50">
        <v>0</v>
      </c>
      <c r="AH15" s="911"/>
      <c r="AI15" s="49">
        <v>0</v>
      </c>
      <c r="AJ15" s="914"/>
      <c r="AK15" s="104">
        <f t="shared" si="6"/>
        <v>0</v>
      </c>
      <c r="AL15" s="51">
        <v>0</v>
      </c>
      <c r="AM15" s="52">
        <v>0</v>
      </c>
      <c r="AN15" s="52">
        <v>0</v>
      </c>
      <c r="AO15" s="52">
        <v>0</v>
      </c>
      <c r="AP15" s="52">
        <v>0</v>
      </c>
      <c r="AQ15" s="52">
        <v>0</v>
      </c>
      <c r="AR15" s="53">
        <f t="shared" si="4"/>
        <v>0</v>
      </c>
      <c r="AS15" s="54">
        <v>0</v>
      </c>
      <c r="AT15" s="52">
        <v>0</v>
      </c>
      <c r="AU15" s="53">
        <f t="shared" si="5"/>
        <v>0</v>
      </c>
      <c r="AV15" s="54">
        <v>0</v>
      </c>
      <c r="AW15" s="52">
        <v>0</v>
      </c>
      <c r="AX15" s="52">
        <v>0</v>
      </c>
      <c r="AY15" s="52">
        <v>0</v>
      </c>
      <c r="AZ15" s="55">
        <v>0</v>
      </c>
      <c r="BA15" s="56">
        <v>0</v>
      </c>
      <c r="BB15" s="56">
        <v>0</v>
      </c>
      <c r="BC15" s="57">
        <v>0</v>
      </c>
    </row>
    <row r="16" spans="1:64" ht="17.25" customHeight="1" x14ac:dyDescent="0.2">
      <c r="A16" s="881"/>
      <c r="B16" s="883"/>
      <c r="C16" s="886"/>
      <c r="D16" s="889"/>
      <c r="E16" s="893"/>
      <c r="F16" s="895"/>
      <c r="G16" s="898"/>
      <c r="H16" s="901"/>
      <c r="I16" s="906"/>
      <c r="J16" s="907"/>
      <c r="K16" s="916"/>
      <c r="L16" s="920"/>
      <c r="M16" s="175"/>
      <c r="N16" s="176"/>
      <c r="O16" s="177"/>
      <c r="P16" s="46"/>
      <c r="Q16" s="47"/>
      <c r="R16" s="923"/>
      <c r="S16" s="48">
        <v>0</v>
      </c>
      <c r="T16" s="911"/>
      <c r="U16" s="49">
        <v>0</v>
      </c>
      <c r="V16" s="911"/>
      <c r="W16" s="49">
        <v>0</v>
      </c>
      <c r="X16" s="911"/>
      <c r="Y16" s="49">
        <v>0</v>
      </c>
      <c r="Z16" s="911"/>
      <c r="AA16" s="49">
        <v>0</v>
      </c>
      <c r="AB16" s="911"/>
      <c r="AC16" s="49">
        <v>0</v>
      </c>
      <c r="AD16" s="911"/>
      <c r="AE16" s="49">
        <v>0</v>
      </c>
      <c r="AF16" s="911"/>
      <c r="AG16" s="50">
        <v>0</v>
      </c>
      <c r="AH16" s="911"/>
      <c r="AI16" s="49">
        <v>0</v>
      </c>
      <c r="AJ16" s="914"/>
      <c r="AK16" s="104">
        <f t="shared" si="6"/>
        <v>0</v>
      </c>
      <c r="AL16" s="51">
        <v>0</v>
      </c>
      <c r="AM16" s="52">
        <v>0</v>
      </c>
      <c r="AN16" s="52">
        <v>0</v>
      </c>
      <c r="AO16" s="52">
        <v>0</v>
      </c>
      <c r="AP16" s="52">
        <v>0</v>
      </c>
      <c r="AQ16" s="52">
        <v>0</v>
      </c>
      <c r="AR16" s="53">
        <f t="shared" si="4"/>
        <v>0</v>
      </c>
      <c r="AS16" s="54">
        <v>0</v>
      </c>
      <c r="AT16" s="52">
        <v>0</v>
      </c>
      <c r="AU16" s="53">
        <f t="shared" si="5"/>
        <v>0</v>
      </c>
      <c r="AV16" s="54">
        <v>0</v>
      </c>
      <c r="AW16" s="52">
        <v>0</v>
      </c>
      <c r="AX16" s="52">
        <v>0</v>
      </c>
      <c r="AY16" s="52">
        <v>0</v>
      </c>
      <c r="AZ16" s="55">
        <v>0</v>
      </c>
      <c r="BA16" s="56">
        <v>0</v>
      </c>
      <c r="BB16" s="56">
        <v>0</v>
      </c>
      <c r="BC16" s="57">
        <v>0</v>
      </c>
    </row>
    <row r="17" spans="1:55" ht="17.25" customHeight="1" x14ac:dyDescent="0.2">
      <c r="A17" s="881"/>
      <c r="B17" s="883"/>
      <c r="C17" s="886"/>
      <c r="D17" s="889"/>
      <c r="E17" s="893"/>
      <c r="F17" s="895"/>
      <c r="G17" s="898"/>
      <c r="H17" s="901"/>
      <c r="I17" s="906"/>
      <c r="J17" s="907"/>
      <c r="K17" s="916"/>
      <c r="L17" s="920"/>
      <c r="M17" s="175"/>
      <c r="N17" s="176"/>
      <c r="O17" s="177"/>
      <c r="P17" s="46"/>
      <c r="Q17" s="47"/>
      <c r="R17" s="923"/>
      <c r="S17" s="48">
        <v>0</v>
      </c>
      <c r="T17" s="911"/>
      <c r="U17" s="49">
        <v>0</v>
      </c>
      <c r="V17" s="911"/>
      <c r="W17" s="49">
        <v>0</v>
      </c>
      <c r="X17" s="911"/>
      <c r="Y17" s="49">
        <v>0</v>
      </c>
      <c r="Z17" s="911"/>
      <c r="AA17" s="49">
        <v>0</v>
      </c>
      <c r="AB17" s="911"/>
      <c r="AC17" s="49">
        <v>0</v>
      </c>
      <c r="AD17" s="911"/>
      <c r="AE17" s="49">
        <v>0</v>
      </c>
      <c r="AF17" s="911"/>
      <c r="AG17" s="50">
        <v>0</v>
      </c>
      <c r="AH17" s="911"/>
      <c r="AI17" s="49">
        <v>0</v>
      </c>
      <c r="AJ17" s="914"/>
      <c r="AK17" s="104">
        <f t="shared" si="6"/>
        <v>0</v>
      </c>
      <c r="AL17" s="51">
        <v>0</v>
      </c>
      <c r="AM17" s="52">
        <v>0</v>
      </c>
      <c r="AN17" s="52">
        <v>0</v>
      </c>
      <c r="AO17" s="52">
        <v>0</v>
      </c>
      <c r="AP17" s="52">
        <v>0</v>
      </c>
      <c r="AQ17" s="52">
        <v>0</v>
      </c>
      <c r="AR17" s="53">
        <f t="shared" si="4"/>
        <v>0</v>
      </c>
      <c r="AS17" s="54">
        <v>0</v>
      </c>
      <c r="AT17" s="52">
        <v>0</v>
      </c>
      <c r="AU17" s="53">
        <f t="shared" si="5"/>
        <v>0</v>
      </c>
      <c r="AV17" s="54">
        <v>0</v>
      </c>
      <c r="AW17" s="52">
        <v>0</v>
      </c>
      <c r="AX17" s="52">
        <v>0</v>
      </c>
      <c r="AY17" s="52">
        <v>0</v>
      </c>
      <c r="AZ17" s="55">
        <v>0</v>
      </c>
      <c r="BA17" s="56">
        <v>0</v>
      </c>
      <c r="BB17" s="56">
        <v>0</v>
      </c>
      <c r="BC17" s="57">
        <v>0</v>
      </c>
    </row>
    <row r="18" spans="1:55" ht="17.25" customHeight="1" x14ac:dyDescent="0.2">
      <c r="A18" s="881"/>
      <c r="B18" s="884"/>
      <c r="C18" s="887"/>
      <c r="D18" s="890"/>
      <c r="E18" s="893"/>
      <c r="F18" s="896"/>
      <c r="G18" s="899"/>
      <c r="H18" s="902"/>
      <c r="I18" s="906"/>
      <c r="J18" s="907"/>
      <c r="K18" s="917"/>
      <c r="L18" s="920"/>
      <c r="M18" s="178"/>
      <c r="N18" s="179"/>
      <c r="O18" s="180"/>
      <c r="P18" s="107"/>
      <c r="Q18" s="108"/>
      <c r="R18" s="923"/>
      <c r="S18" s="109">
        <v>0</v>
      </c>
      <c r="T18" s="911"/>
      <c r="U18" s="110">
        <v>0</v>
      </c>
      <c r="V18" s="911"/>
      <c r="W18" s="110">
        <v>0</v>
      </c>
      <c r="X18" s="911"/>
      <c r="Y18" s="110">
        <v>0</v>
      </c>
      <c r="Z18" s="911"/>
      <c r="AA18" s="110">
        <v>0</v>
      </c>
      <c r="AB18" s="911"/>
      <c r="AC18" s="110">
        <v>0</v>
      </c>
      <c r="AD18" s="911"/>
      <c r="AE18" s="110">
        <v>0</v>
      </c>
      <c r="AF18" s="911"/>
      <c r="AG18" s="111">
        <v>0</v>
      </c>
      <c r="AH18" s="911"/>
      <c r="AI18" s="110">
        <v>0</v>
      </c>
      <c r="AJ18" s="915"/>
      <c r="AK18" s="104">
        <f t="shared" si="6"/>
        <v>0</v>
      </c>
      <c r="AL18" s="112">
        <v>0</v>
      </c>
      <c r="AM18" s="113">
        <v>0</v>
      </c>
      <c r="AN18" s="113">
        <v>0</v>
      </c>
      <c r="AO18" s="113">
        <v>0</v>
      </c>
      <c r="AP18" s="113">
        <v>0</v>
      </c>
      <c r="AQ18" s="113">
        <v>0</v>
      </c>
      <c r="AR18" s="53">
        <f t="shared" si="4"/>
        <v>0</v>
      </c>
      <c r="AS18" s="114">
        <v>0</v>
      </c>
      <c r="AT18" s="113">
        <v>0</v>
      </c>
      <c r="AU18" s="53">
        <f>SUM(AS18:AT18)</f>
        <v>0</v>
      </c>
      <c r="AV18" s="114">
        <v>0</v>
      </c>
      <c r="AW18" s="113">
        <v>0</v>
      </c>
      <c r="AX18" s="113">
        <v>0</v>
      </c>
      <c r="AY18" s="113">
        <v>0</v>
      </c>
      <c r="AZ18" s="115">
        <v>0</v>
      </c>
      <c r="BA18" s="116">
        <v>0</v>
      </c>
      <c r="BB18" s="116">
        <v>0</v>
      </c>
      <c r="BC18" s="117">
        <v>0</v>
      </c>
    </row>
    <row r="19" spans="1:55" ht="9.9499999999999993" customHeight="1" thickBot="1" x14ac:dyDescent="0.25">
      <c r="A19" s="882"/>
      <c r="B19" s="885"/>
      <c r="C19" s="888"/>
      <c r="D19" s="891"/>
      <c r="E19" s="894"/>
      <c r="F19" s="897"/>
      <c r="G19" s="900"/>
      <c r="H19" s="903"/>
      <c r="I19" s="908"/>
      <c r="J19" s="909"/>
      <c r="K19" s="918"/>
      <c r="L19" s="921"/>
      <c r="M19" s="181"/>
      <c r="N19" s="182"/>
      <c r="O19" s="183"/>
      <c r="P19" s="118"/>
      <c r="Q19" s="118"/>
      <c r="R19" s="924"/>
      <c r="S19" s="184"/>
      <c r="T19" s="912"/>
      <c r="U19" s="185"/>
      <c r="V19" s="912"/>
      <c r="W19" s="185"/>
      <c r="X19" s="912"/>
      <c r="Y19" s="185"/>
      <c r="Z19" s="912"/>
      <c r="AA19" s="185"/>
      <c r="AB19" s="912"/>
      <c r="AC19" s="185"/>
      <c r="AD19" s="912"/>
      <c r="AE19" s="185"/>
      <c r="AF19" s="912"/>
      <c r="AG19" s="186"/>
      <c r="AH19" s="912"/>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5"/>
      <c r="J20" s="92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0">
        <v>2</v>
      </c>
      <c r="B21" s="162" t="s">
        <v>1706</v>
      </c>
      <c r="C21" s="163" t="s">
        <v>1707</v>
      </c>
      <c r="D21" s="164" t="s">
        <v>21</v>
      </c>
      <c r="E21" s="164" t="s">
        <v>1895</v>
      </c>
      <c r="F21" s="163" t="s">
        <v>1708</v>
      </c>
      <c r="G21" s="165" t="s">
        <v>1680</v>
      </c>
      <c r="H21" s="165" t="s">
        <v>1681</v>
      </c>
      <c r="I21" s="166" t="s">
        <v>1911</v>
      </c>
      <c r="J21" s="167">
        <f>+$N$3</f>
        <v>2017</v>
      </c>
      <c r="K21" s="165" t="s">
        <v>1928</v>
      </c>
      <c r="L21" s="166" t="s">
        <v>1953</v>
      </c>
      <c r="M21" s="163" t="s">
        <v>1709</v>
      </c>
      <c r="N21" s="163" t="s">
        <v>1710</v>
      </c>
      <c r="O21" s="163" t="s">
        <v>1711</v>
      </c>
      <c r="P21" s="163" t="s">
        <v>1712</v>
      </c>
      <c r="Q21" s="163" t="s">
        <v>1954</v>
      </c>
      <c r="R21" s="168">
        <f t="shared" ref="R21" si="7">SUM(R22:R29)</f>
        <v>0</v>
      </c>
      <c r="S21" s="169">
        <f t="shared" ref="S21" si="8">SUM(S22:S29)</f>
        <v>0</v>
      </c>
      <c r="T21" s="170">
        <f t="shared" ref="T21" si="9">SUM(T22:T29)</f>
        <v>0</v>
      </c>
      <c r="U21" s="171">
        <f t="shared" ref="U21" si="10">SUM(U22:U29)</f>
        <v>0</v>
      </c>
      <c r="V21" s="170">
        <f t="shared" ref="V21" si="11">SUM(V22:V29)</f>
        <v>0</v>
      </c>
      <c r="W21" s="171">
        <f t="shared" ref="W21" si="12">SUM(W22:W29)</f>
        <v>0</v>
      </c>
      <c r="X21" s="170">
        <f t="shared" ref="X21" si="13">SUM(X22:X29)</f>
        <v>6378.4</v>
      </c>
      <c r="Y21" s="171">
        <f t="shared" ref="Y21" si="14">SUM(Y22:Y29)</f>
        <v>6378.4</v>
      </c>
      <c r="Z21" s="170">
        <f t="shared" ref="Z21" si="15">SUM(Z22:Z29)</f>
        <v>0</v>
      </c>
      <c r="AA21" s="171">
        <f t="shared" ref="AA21" si="16">SUM(AA22:AA29)</f>
        <v>0</v>
      </c>
      <c r="AB21" s="170">
        <f t="shared" ref="AB21" si="17">SUM(AB22:AB29)</f>
        <v>0</v>
      </c>
      <c r="AC21" s="171">
        <f t="shared" ref="AC21" si="18">SUM(AC22:AC29)</f>
        <v>0</v>
      </c>
      <c r="AD21" s="170">
        <f t="shared" ref="AD21" si="19">SUM(AD22:AD29)</f>
        <v>0</v>
      </c>
      <c r="AE21" s="171">
        <f t="shared" ref="AE21" si="20">SUM(AE22:AE29)</f>
        <v>0</v>
      </c>
      <c r="AF21" s="170">
        <f t="shared" ref="AF21" si="21">SUM(AF22:AF29)</f>
        <v>0</v>
      </c>
      <c r="AG21" s="172">
        <f t="shared" ref="AG21:AI21" si="22">SUM(AG22:AG29)</f>
        <v>0</v>
      </c>
      <c r="AH21" s="170">
        <f t="shared" si="22"/>
        <v>0</v>
      </c>
      <c r="AI21" s="171">
        <f t="shared" si="22"/>
        <v>0</v>
      </c>
      <c r="AJ21" s="173">
        <f t="shared" ref="AJ21" si="23">SUM(AJ22:AJ29)</f>
        <v>6378.4</v>
      </c>
      <c r="AK21" s="174">
        <f t="shared" ref="AK21" si="24">SUM(AK22:AK29)</f>
        <v>6378.4</v>
      </c>
      <c r="AL21" s="41">
        <f t="shared" ref="AL21" si="25">SUM(AL22:AL29)</f>
        <v>2448</v>
      </c>
      <c r="AM21" s="42">
        <f t="shared" ref="AM21" si="26">SUM(AM22:AM29)</f>
        <v>3831</v>
      </c>
      <c r="AN21" s="42">
        <f t="shared" ref="AN21" si="27">SUM(AN22:AN29)</f>
        <v>3975</v>
      </c>
      <c r="AO21" s="42">
        <f t="shared" ref="AO21" si="28">SUM(AO22:AO29)</f>
        <v>7568</v>
      </c>
      <c r="AP21" s="42">
        <f t="shared" ref="AP21" si="29">SUM(AP22:AP29)</f>
        <v>13915</v>
      </c>
      <c r="AQ21" s="42">
        <f t="shared" ref="AQ21" si="30">SUM(AQ22:AQ29)</f>
        <v>2134</v>
      </c>
      <c r="AR21" s="43">
        <f t="shared" ref="AR21" si="31">SUM(AR22:AR29)</f>
        <v>33871</v>
      </c>
      <c r="AS21" s="105">
        <f t="shared" ref="AS21" si="32">SUM(AS22:AS29)</f>
        <v>17421</v>
      </c>
      <c r="AT21" s="42">
        <f t="shared" ref="AT21" si="33">SUM(AT22:AT29)</f>
        <v>16450</v>
      </c>
      <c r="AU21" s="43">
        <f t="shared" ref="AU21" si="34">SUM(AU22:AU29)</f>
        <v>33871</v>
      </c>
      <c r="AV21" s="105">
        <f t="shared" ref="AV21" si="35">SUM(AV22:AV29)</f>
        <v>0</v>
      </c>
      <c r="AW21" s="42">
        <f t="shared" ref="AW21" si="36">SUM(AW22:AW29)</f>
        <v>0</v>
      </c>
      <c r="AX21" s="42">
        <f t="shared" ref="AX21" si="37">SUM(AX22:AX29)</f>
        <v>719</v>
      </c>
      <c r="AY21" s="42">
        <f t="shared" ref="AY21" si="38">SUM(AY22:AY29)</f>
        <v>0</v>
      </c>
      <c r="AZ21" s="106">
        <f t="shared" ref="AZ21" si="39">SUM(AZ22:AZ29)</f>
        <v>0</v>
      </c>
      <c r="BA21" s="44" t="s">
        <v>1686</v>
      </c>
      <c r="BB21" s="44" t="s">
        <v>1956</v>
      </c>
      <c r="BC21" s="45" t="s">
        <v>1688</v>
      </c>
    </row>
    <row r="22" spans="1:55" ht="33.75" x14ac:dyDescent="0.2">
      <c r="A22" s="881"/>
      <c r="B22" s="883" t="str">
        <f>VLOOKUP($D$9,'PROYECTOS REGISTRADOS'!$A$2:$D$82,4,0)</f>
        <v>Fortalecimiento Institucional de la Empresa de Servicios Públicos del Municipio de Tocancipá, Cundinamarca, Centro Oriente</v>
      </c>
      <c r="C22" s="886" t="str">
        <f>VLOOKUP($D$9,'PROYECTOS REGISTRADOS'!$A$2:$D$82,3,0)</f>
        <v>2016-25817-0048</v>
      </c>
      <c r="D22" s="889" t="s">
        <v>1443</v>
      </c>
      <c r="E22" s="892" t="str">
        <f>IF(D22=0,"0-0",(VLOOKUP(D22,'CONSOLIDADO PLAN DESARROLLO'!$EL$9:$ET$304,2,0)))</f>
        <v>Diseñar y construir las instalaciones de la empresa de servicios públicos</v>
      </c>
      <c r="F22" s="895" t="str">
        <f>IF(D22=0,"0-0",(VLOOKUP(D22,'CONSOLIDADO PLAN DESARROLLO'!$EL$9:$ET$304,3,0)))</f>
        <v>No. de nuevas instalaciones construidas de la ESPT</v>
      </c>
      <c r="G22" s="898">
        <f>IF(D22=0,"0-0",(VLOOKUP(D22,'CONSOLIDADO PLAN DESARROLLO'!$EL$9:$ET$304,4,0)))</f>
        <v>0</v>
      </c>
      <c r="H22" s="901">
        <f>IF(D22=0,"0-0",(VLOOKUP(D22,'CONSOLIDADO PLAN DESARROLLO'!$EL$9:$ET$304,5,0)))</f>
        <v>1</v>
      </c>
      <c r="I22" s="904">
        <f>IF(D22=0,"0-0",(VLOOKUP(D22,'CONSOLIDADO PLAN DESARROLLO'!$EL$9:$ET$304,$R$3,0)))</f>
        <v>0</v>
      </c>
      <c r="J22" s="905"/>
      <c r="K22" s="917"/>
      <c r="L22" s="919">
        <v>0.2</v>
      </c>
      <c r="M22" s="818" t="s">
        <v>1933</v>
      </c>
      <c r="N22" s="817" t="s">
        <v>1934</v>
      </c>
      <c r="O22" s="819">
        <v>1</v>
      </c>
      <c r="P22" s="46"/>
      <c r="Q22" s="47">
        <v>0</v>
      </c>
      <c r="R22" s="922">
        <v>0</v>
      </c>
      <c r="S22" s="48">
        <v>0</v>
      </c>
      <c r="T22" s="910">
        <v>0</v>
      </c>
      <c r="U22" s="49">
        <v>0</v>
      </c>
      <c r="V22" s="910">
        <v>0</v>
      </c>
      <c r="W22" s="49">
        <v>0</v>
      </c>
      <c r="X22" s="910">
        <f>+Y24</f>
        <v>6378.4</v>
      </c>
      <c r="Y22" s="49">
        <v>0</v>
      </c>
      <c r="Z22" s="910">
        <v>0</v>
      </c>
      <c r="AA22" s="49">
        <v>0</v>
      </c>
      <c r="AB22" s="910">
        <v>0</v>
      </c>
      <c r="AC22" s="49">
        <v>0</v>
      </c>
      <c r="AD22" s="910">
        <v>0</v>
      </c>
      <c r="AE22" s="49">
        <v>0</v>
      </c>
      <c r="AF22" s="910">
        <v>0</v>
      </c>
      <c r="AG22" s="50">
        <v>0</v>
      </c>
      <c r="AH22" s="910">
        <v>0</v>
      </c>
      <c r="AI22" s="49">
        <v>0</v>
      </c>
      <c r="AJ22" s="913">
        <f>+R22+T22+V22+X22+Z22+AB22+AD22+AF22+AH22</f>
        <v>6378.4</v>
      </c>
      <c r="AK22" s="104">
        <f>AC22+AE22+AG22+S22+U22+W22+Y22+AA22+AI22</f>
        <v>0</v>
      </c>
      <c r="AL22" s="51">
        <v>0</v>
      </c>
      <c r="AM22" s="52">
        <v>0</v>
      </c>
      <c r="AN22" s="52">
        <v>0</v>
      </c>
      <c r="AO22" s="52">
        <v>0</v>
      </c>
      <c r="AP22" s="52">
        <v>0</v>
      </c>
      <c r="AQ22" s="52">
        <v>0</v>
      </c>
      <c r="AR22" s="53">
        <f t="shared" ref="AR22:AR28" si="40">SUM(AL22:AQ22)</f>
        <v>0</v>
      </c>
      <c r="AS22" s="54">
        <v>0</v>
      </c>
      <c r="AT22" s="52">
        <v>0</v>
      </c>
      <c r="AU22" s="53">
        <f t="shared" ref="AU22:AU27" si="41">SUM(AS22:AT22)</f>
        <v>0</v>
      </c>
      <c r="AV22" s="54">
        <v>0</v>
      </c>
      <c r="AW22" s="52">
        <v>0</v>
      </c>
      <c r="AX22" s="52">
        <v>0</v>
      </c>
      <c r="AY22" s="52">
        <v>0</v>
      </c>
      <c r="AZ22" s="55">
        <v>0</v>
      </c>
      <c r="BA22" s="56">
        <v>0</v>
      </c>
      <c r="BB22" s="56">
        <v>0</v>
      </c>
      <c r="BC22" s="57">
        <v>0</v>
      </c>
    </row>
    <row r="23" spans="1:55" ht="22.5" x14ac:dyDescent="0.2">
      <c r="A23" s="881"/>
      <c r="B23" s="883"/>
      <c r="C23" s="886"/>
      <c r="D23" s="889"/>
      <c r="E23" s="893"/>
      <c r="F23" s="895"/>
      <c r="G23" s="898"/>
      <c r="H23" s="901"/>
      <c r="I23" s="906"/>
      <c r="J23" s="907"/>
      <c r="K23" s="942"/>
      <c r="L23" s="920"/>
      <c r="M23" s="818" t="s">
        <v>1942</v>
      </c>
      <c r="N23" s="817" t="s">
        <v>1934</v>
      </c>
      <c r="O23" s="819">
        <v>1</v>
      </c>
      <c r="P23" s="46"/>
      <c r="Q23" s="47">
        <v>0</v>
      </c>
      <c r="R23" s="923"/>
      <c r="S23" s="48">
        <v>0</v>
      </c>
      <c r="T23" s="911"/>
      <c r="U23" s="49">
        <v>0</v>
      </c>
      <c r="V23" s="911"/>
      <c r="W23" s="49">
        <v>0</v>
      </c>
      <c r="X23" s="911"/>
      <c r="Y23" s="49">
        <v>0</v>
      </c>
      <c r="Z23" s="911"/>
      <c r="AA23" s="49">
        <v>0</v>
      </c>
      <c r="AB23" s="911"/>
      <c r="AC23" s="49">
        <v>0</v>
      </c>
      <c r="AD23" s="911"/>
      <c r="AE23" s="49">
        <v>0</v>
      </c>
      <c r="AF23" s="911"/>
      <c r="AG23" s="50">
        <v>0</v>
      </c>
      <c r="AH23" s="911"/>
      <c r="AI23" s="49">
        <v>0</v>
      </c>
      <c r="AJ23" s="914"/>
      <c r="AK23" s="104">
        <f t="shared" ref="AK23:AK28" si="42">AC23+AE23+AG23+S23+U23+W23+Y23+AA23+AI23</f>
        <v>0</v>
      </c>
      <c r="AL23" s="51">
        <v>0</v>
      </c>
      <c r="AM23" s="52">
        <v>0</v>
      </c>
      <c r="AN23" s="52">
        <v>0</v>
      </c>
      <c r="AO23" s="52">
        <v>0</v>
      </c>
      <c r="AP23" s="52">
        <v>0</v>
      </c>
      <c r="AQ23" s="52">
        <v>0</v>
      </c>
      <c r="AR23" s="53">
        <f t="shared" si="40"/>
        <v>0</v>
      </c>
      <c r="AS23" s="54">
        <v>0</v>
      </c>
      <c r="AT23" s="52">
        <v>0</v>
      </c>
      <c r="AU23" s="53">
        <f t="shared" si="41"/>
        <v>0</v>
      </c>
      <c r="AV23" s="54">
        <v>0</v>
      </c>
      <c r="AW23" s="52">
        <v>0</v>
      </c>
      <c r="AX23" s="52">
        <v>0</v>
      </c>
      <c r="AY23" s="52">
        <v>0</v>
      </c>
      <c r="AZ23" s="55">
        <v>0</v>
      </c>
      <c r="BA23" s="56">
        <v>0</v>
      </c>
      <c r="BB23" s="56">
        <v>0</v>
      </c>
      <c r="BC23" s="57">
        <v>0</v>
      </c>
    </row>
    <row r="24" spans="1:55" ht="51" x14ac:dyDescent="0.2">
      <c r="A24" s="881"/>
      <c r="B24" s="883"/>
      <c r="C24" s="886"/>
      <c r="D24" s="889"/>
      <c r="E24" s="893"/>
      <c r="F24" s="895"/>
      <c r="G24" s="898"/>
      <c r="H24" s="901"/>
      <c r="I24" s="906"/>
      <c r="J24" s="907"/>
      <c r="K24" s="942"/>
      <c r="L24" s="920"/>
      <c r="M24" s="818" t="s">
        <v>1935</v>
      </c>
      <c r="N24" s="817" t="s">
        <v>1934</v>
      </c>
      <c r="O24" s="819">
        <v>1</v>
      </c>
      <c r="P24" s="46"/>
      <c r="Q24" s="47">
        <v>0.2</v>
      </c>
      <c r="R24" s="923"/>
      <c r="S24" s="48">
        <v>0</v>
      </c>
      <c r="T24" s="911"/>
      <c r="U24" s="49">
        <v>0</v>
      </c>
      <c r="V24" s="911"/>
      <c r="W24" s="49">
        <v>0</v>
      </c>
      <c r="X24" s="911"/>
      <c r="Y24" s="49">
        <f>6378400/1000</f>
        <v>6378.4</v>
      </c>
      <c r="Z24" s="911"/>
      <c r="AA24" s="49">
        <v>0</v>
      </c>
      <c r="AB24" s="911"/>
      <c r="AC24" s="49">
        <v>0</v>
      </c>
      <c r="AD24" s="911"/>
      <c r="AE24" s="49">
        <v>0</v>
      </c>
      <c r="AF24" s="911"/>
      <c r="AG24" s="50">
        <v>0</v>
      </c>
      <c r="AH24" s="911"/>
      <c r="AI24" s="49">
        <v>0</v>
      </c>
      <c r="AJ24" s="914"/>
      <c r="AK24" s="104">
        <f t="shared" si="42"/>
        <v>6378.4</v>
      </c>
      <c r="AL24" s="51">
        <v>2448</v>
      </c>
      <c r="AM24" s="52">
        <v>3831</v>
      </c>
      <c r="AN24" s="52">
        <v>3975</v>
      </c>
      <c r="AO24" s="52">
        <v>7568</v>
      </c>
      <c r="AP24" s="52">
        <v>13915</v>
      </c>
      <c r="AQ24" s="52">
        <v>2134</v>
      </c>
      <c r="AR24" s="53">
        <f t="shared" ref="AR24" si="43">SUM(AL24:AQ24)</f>
        <v>33871</v>
      </c>
      <c r="AS24" s="54">
        <v>17421</v>
      </c>
      <c r="AT24" s="52">
        <v>16450</v>
      </c>
      <c r="AU24" s="53">
        <f t="shared" ref="AU24" si="44">SUM(AS24:AT24)</f>
        <v>33871</v>
      </c>
      <c r="AV24" s="54">
        <v>0</v>
      </c>
      <c r="AW24" s="52">
        <v>0</v>
      </c>
      <c r="AX24" s="52">
        <v>719</v>
      </c>
      <c r="AY24" s="52">
        <v>0</v>
      </c>
      <c r="AZ24" s="55">
        <v>0</v>
      </c>
      <c r="BA24" s="56" t="s">
        <v>1965</v>
      </c>
      <c r="BB24" s="56" t="s">
        <v>1961</v>
      </c>
      <c r="BC24" s="56" t="s">
        <v>1961</v>
      </c>
    </row>
    <row r="25" spans="1:55" ht="33.75" x14ac:dyDescent="0.2">
      <c r="A25" s="881"/>
      <c r="B25" s="883"/>
      <c r="C25" s="886"/>
      <c r="D25" s="889"/>
      <c r="E25" s="893"/>
      <c r="F25" s="895"/>
      <c r="G25" s="898"/>
      <c r="H25" s="901"/>
      <c r="I25" s="906"/>
      <c r="J25" s="907"/>
      <c r="K25" s="942"/>
      <c r="L25" s="920"/>
      <c r="M25" s="818" t="s">
        <v>1943</v>
      </c>
      <c r="N25" s="817" t="s">
        <v>1934</v>
      </c>
      <c r="O25" s="819">
        <v>1</v>
      </c>
      <c r="P25" s="46"/>
      <c r="Q25" s="47">
        <v>0</v>
      </c>
      <c r="R25" s="923"/>
      <c r="S25" s="48">
        <v>0</v>
      </c>
      <c r="T25" s="911"/>
      <c r="U25" s="49">
        <v>0</v>
      </c>
      <c r="V25" s="911"/>
      <c r="W25" s="49">
        <v>0</v>
      </c>
      <c r="X25" s="911"/>
      <c r="Y25" s="49">
        <v>0</v>
      </c>
      <c r="Z25" s="911"/>
      <c r="AA25" s="49">
        <v>0</v>
      </c>
      <c r="AB25" s="911"/>
      <c r="AC25" s="49">
        <v>0</v>
      </c>
      <c r="AD25" s="911"/>
      <c r="AE25" s="49">
        <v>0</v>
      </c>
      <c r="AF25" s="911"/>
      <c r="AG25" s="50">
        <v>0</v>
      </c>
      <c r="AH25" s="911"/>
      <c r="AI25" s="49">
        <v>0</v>
      </c>
      <c r="AJ25" s="914"/>
      <c r="AK25" s="104">
        <f t="shared" si="42"/>
        <v>0</v>
      </c>
      <c r="AL25" s="51">
        <v>0</v>
      </c>
      <c r="AM25" s="52">
        <v>0</v>
      </c>
      <c r="AN25" s="52">
        <v>0</v>
      </c>
      <c r="AO25" s="52">
        <v>0</v>
      </c>
      <c r="AP25" s="52">
        <v>0</v>
      </c>
      <c r="AQ25" s="52">
        <v>0</v>
      </c>
      <c r="AR25" s="53">
        <f t="shared" si="40"/>
        <v>0</v>
      </c>
      <c r="AS25" s="54">
        <v>0</v>
      </c>
      <c r="AT25" s="52">
        <v>0</v>
      </c>
      <c r="AU25" s="53">
        <f t="shared" si="41"/>
        <v>0</v>
      </c>
      <c r="AV25" s="54">
        <v>0</v>
      </c>
      <c r="AW25" s="52">
        <v>0</v>
      </c>
      <c r="AX25" s="52">
        <v>0</v>
      </c>
      <c r="AY25" s="52">
        <v>0</v>
      </c>
      <c r="AZ25" s="55">
        <v>0</v>
      </c>
      <c r="BA25" s="56">
        <v>0</v>
      </c>
      <c r="BB25" s="56">
        <v>0</v>
      </c>
      <c r="BC25" s="57">
        <v>0</v>
      </c>
    </row>
    <row r="26" spans="1:55" ht="33.75" x14ac:dyDescent="0.2">
      <c r="A26" s="881"/>
      <c r="B26" s="883"/>
      <c r="C26" s="886"/>
      <c r="D26" s="889"/>
      <c r="E26" s="893"/>
      <c r="F26" s="895"/>
      <c r="G26" s="898"/>
      <c r="H26" s="901"/>
      <c r="I26" s="906"/>
      <c r="J26" s="907"/>
      <c r="K26" s="942"/>
      <c r="L26" s="920"/>
      <c r="M26" s="818" t="s">
        <v>1944</v>
      </c>
      <c r="N26" s="817" t="s">
        <v>1934</v>
      </c>
      <c r="O26" s="819">
        <v>1</v>
      </c>
      <c r="P26" s="46"/>
      <c r="Q26" s="47">
        <v>0</v>
      </c>
      <c r="R26" s="923"/>
      <c r="S26" s="48">
        <v>0</v>
      </c>
      <c r="T26" s="911"/>
      <c r="U26" s="49">
        <v>0</v>
      </c>
      <c r="V26" s="911"/>
      <c r="W26" s="49">
        <v>0</v>
      </c>
      <c r="X26" s="911"/>
      <c r="Y26" s="49">
        <v>0</v>
      </c>
      <c r="Z26" s="911"/>
      <c r="AA26" s="49">
        <v>0</v>
      </c>
      <c r="AB26" s="911"/>
      <c r="AC26" s="49">
        <v>0</v>
      </c>
      <c r="AD26" s="911"/>
      <c r="AE26" s="49">
        <v>0</v>
      </c>
      <c r="AF26" s="911"/>
      <c r="AG26" s="50">
        <v>0</v>
      </c>
      <c r="AH26" s="911"/>
      <c r="AI26" s="49">
        <v>0</v>
      </c>
      <c r="AJ26" s="914"/>
      <c r="AK26" s="104">
        <f t="shared" si="42"/>
        <v>0</v>
      </c>
      <c r="AL26" s="51">
        <v>0</v>
      </c>
      <c r="AM26" s="52">
        <v>0</v>
      </c>
      <c r="AN26" s="52">
        <v>0</v>
      </c>
      <c r="AO26" s="52">
        <v>0</v>
      </c>
      <c r="AP26" s="52">
        <v>0</v>
      </c>
      <c r="AQ26" s="52">
        <v>0</v>
      </c>
      <c r="AR26" s="53">
        <f t="shared" si="40"/>
        <v>0</v>
      </c>
      <c r="AS26" s="54">
        <v>0</v>
      </c>
      <c r="AT26" s="52">
        <v>0</v>
      </c>
      <c r="AU26" s="53">
        <f t="shared" si="41"/>
        <v>0</v>
      </c>
      <c r="AV26" s="54">
        <v>0</v>
      </c>
      <c r="AW26" s="52">
        <v>0</v>
      </c>
      <c r="AX26" s="52">
        <v>0</v>
      </c>
      <c r="AY26" s="52">
        <v>0</v>
      </c>
      <c r="AZ26" s="55">
        <v>0</v>
      </c>
      <c r="BA26" s="56">
        <v>0</v>
      </c>
      <c r="BB26" s="56">
        <v>0</v>
      </c>
      <c r="BC26" s="57">
        <v>0</v>
      </c>
    </row>
    <row r="27" spans="1:55" ht="33.75" x14ac:dyDescent="0.2">
      <c r="A27" s="881"/>
      <c r="B27" s="883"/>
      <c r="C27" s="886"/>
      <c r="D27" s="889"/>
      <c r="E27" s="893"/>
      <c r="F27" s="895"/>
      <c r="G27" s="898"/>
      <c r="H27" s="901"/>
      <c r="I27" s="906"/>
      <c r="J27" s="907"/>
      <c r="K27" s="942"/>
      <c r="L27" s="920"/>
      <c r="M27" s="833" t="s">
        <v>1945</v>
      </c>
      <c r="N27" s="834" t="s">
        <v>1934</v>
      </c>
      <c r="O27" s="835">
        <v>1</v>
      </c>
      <c r="P27" s="107"/>
      <c r="Q27" s="108">
        <v>0</v>
      </c>
      <c r="R27" s="923"/>
      <c r="S27" s="48">
        <v>0</v>
      </c>
      <c r="T27" s="911"/>
      <c r="U27" s="49">
        <v>0</v>
      </c>
      <c r="V27" s="911"/>
      <c r="W27" s="49">
        <v>0</v>
      </c>
      <c r="X27" s="911"/>
      <c r="Y27" s="49">
        <v>0</v>
      </c>
      <c r="Z27" s="911"/>
      <c r="AA27" s="49">
        <v>0</v>
      </c>
      <c r="AB27" s="911"/>
      <c r="AC27" s="49">
        <v>0</v>
      </c>
      <c r="AD27" s="911"/>
      <c r="AE27" s="49">
        <v>0</v>
      </c>
      <c r="AF27" s="911"/>
      <c r="AG27" s="50">
        <v>0</v>
      </c>
      <c r="AH27" s="911"/>
      <c r="AI27" s="49">
        <v>0</v>
      </c>
      <c r="AJ27" s="914"/>
      <c r="AK27" s="104">
        <f t="shared" si="42"/>
        <v>0</v>
      </c>
      <c r="AL27" s="51">
        <v>0</v>
      </c>
      <c r="AM27" s="52">
        <v>0</v>
      </c>
      <c r="AN27" s="52">
        <v>0</v>
      </c>
      <c r="AO27" s="52">
        <v>0</v>
      </c>
      <c r="AP27" s="52">
        <v>0</v>
      </c>
      <c r="AQ27" s="52">
        <v>0</v>
      </c>
      <c r="AR27" s="53">
        <f t="shared" si="40"/>
        <v>0</v>
      </c>
      <c r="AS27" s="54">
        <v>0</v>
      </c>
      <c r="AT27" s="52">
        <v>0</v>
      </c>
      <c r="AU27" s="53">
        <f t="shared" si="41"/>
        <v>0</v>
      </c>
      <c r="AV27" s="54">
        <v>0</v>
      </c>
      <c r="AW27" s="52">
        <v>0</v>
      </c>
      <c r="AX27" s="52">
        <v>0</v>
      </c>
      <c r="AY27" s="52">
        <v>0</v>
      </c>
      <c r="AZ27" s="55">
        <v>0</v>
      </c>
      <c r="BA27" s="56">
        <v>0</v>
      </c>
      <c r="BB27" s="56">
        <v>0</v>
      </c>
      <c r="BC27" s="57">
        <v>0</v>
      </c>
    </row>
    <row r="28" spans="1:55" ht="22.5" x14ac:dyDescent="0.2">
      <c r="A28" s="881"/>
      <c r="B28" s="884"/>
      <c r="C28" s="887"/>
      <c r="D28" s="890"/>
      <c r="E28" s="893"/>
      <c r="F28" s="896"/>
      <c r="G28" s="899"/>
      <c r="H28" s="902"/>
      <c r="I28" s="906"/>
      <c r="J28" s="907"/>
      <c r="K28" s="942"/>
      <c r="L28" s="920"/>
      <c r="M28" s="821" t="s">
        <v>1936</v>
      </c>
      <c r="N28" s="820" t="s">
        <v>1934</v>
      </c>
      <c r="O28" s="822">
        <v>1</v>
      </c>
      <c r="P28" s="46"/>
      <c r="Q28" s="47">
        <v>0</v>
      </c>
      <c r="R28" s="923"/>
      <c r="S28" s="109">
        <v>0</v>
      </c>
      <c r="T28" s="911"/>
      <c r="U28" s="110">
        <v>0</v>
      </c>
      <c r="V28" s="911"/>
      <c r="W28" s="110">
        <v>0</v>
      </c>
      <c r="X28" s="911"/>
      <c r="Y28" s="110">
        <v>0</v>
      </c>
      <c r="Z28" s="911"/>
      <c r="AA28" s="110">
        <v>0</v>
      </c>
      <c r="AB28" s="911"/>
      <c r="AC28" s="110">
        <v>0</v>
      </c>
      <c r="AD28" s="911"/>
      <c r="AE28" s="110">
        <v>0</v>
      </c>
      <c r="AF28" s="911"/>
      <c r="AG28" s="111">
        <v>0</v>
      </c>
      <c r="AH28" s="911"/>
      <c r="AI28" s="110">
        <v>0</v>
      </c>
      <c r="AJ28" s="915"/>
      <c r="AK28" s="104">
        <f t="shared" si="42"/>
        <v>0</v>
      </c>
      <c r="AL28" s="51">
        <v>0</v>
      </c>
      <c r="AM28" s="52">
        <v>0</v>
      </c>
      <c r="AN28" s="52">
        <v>0</v>
      </c>
      <c r="AO28" s="52">
        <v>0</v>
      </c>
      <c r="AP28" s="52">
        <v>0</v>
      </c>
      <c r="AQ28" s="52">
        <v>0</v>
      </c>
      <c r="AR28" s="53">
        <f t="shared" si="40"/>
        <v>0</v>
      </c>
      <c r="AS28" s="54">
        <v>0</v>
      </c>
      <c r="AT28" s="52">
        <v>0</v>
      </c>
      <c r="AU28" s="53">
        <f>SUM(AS28:AT28)</f>
        <v>0</v>
      </c>
      <c r="AV28" s="54">
        <v>0</v>
      </c>
      <c r="AW28" s="52">
        <v>0</v>
      </c>
      <c r="AX28" s="52">
        <v>0</v>
      </c>
      <c r="AY28" s="52">
        <v>0</v>
      </c>
      <c r="AZ28" s="55">
        <v>0</v>
      </c>
      <c r="BA28" s="56">
        <v>0</v>
      </c>
      <c r="BB28" s="56">
        <v>0</v>
      </c>
      <c r="BC28" s="57">
        <v>0</v>
      </c>
    </row>
    <row r="29" spans="1:55" ht="9.9499999999999993" customHeight="1" thickBot="1" x14ac:dyDescent="0.25">
      <c r="A29" s="882"/>
      <c r="B29" s="885"/>
      <c r="C29" s="888"/>
      <c r="D29" s="891"/>
      <c r="E29" s="894"/>
      <c r="F29" s="897"/>
      <c r="G29" s="900"/>
      <c r="H29" s="903"/>
      <c r="I29" s="908"/>
      <c r="J29" s="909"/>
      <c r="K29" s="943"/>
      <c r="L29" s="921"/>
      <c r="M29" s="181"/>
      <c r="N29" s="182"/>
      <c r="O29" s="183"/>
      <c r="P29" s="118"/>
      <c r="Q29" s="118"/>
      <c r="R29" s="924"/>
      <c r="S29" s="184"/>
      <c r="T29" s="912"/>
      <c r="U29" s="185"/>
      <c r="V29" s="912"/>
      <c r="W29" s="185"/>
      <c r="X29" s="912"/>
      <c r="Y29" s="185"/>
      <c r="Z29" s="912"/>
      <c r="AA29" s="185"/>
      <c r="AB29" s="912"/>
      <c r="AC29" s="185"/>
      <c r="AD29" s="912"/>
      <c r="AE29" s="185"/>
      <c r="AF29" s="912"/>
      <c r="AG29" s="186"/>
      <c r="AH29" s="912"/>
      <c r="AI29" s="185"/>
      <c r="AJ29" s="119"/>
      <c r="AK29" s="120"/>
      <c r="AL29" s="187"/>
      <c r="AM29" s="188"/>
      <c r="AN29" s="188"/>
      <c r="AO29" s="188"/>
      <c r="AP29" s="188"/>
      <c r="AQ29" s="188"/>
      <c r="AR29" s="121"/>
      <c r="AS29" s="189"/>
      <c r="AT29" s="188"/>
      <c r="AU29" s="121"/>
      <c r="AV29" s="189"/>
      <c r="AW29" s="188"/>
      <c r="AX29" s="188"/>
      <c r="AY29" s="188"/>
      <c r="AZ29" s="190"/>
      <c r="BA29" s="191"/>
      <c r="BB29" s="191"/>
      <c r="BC29" s="192"/>
    </row>
    <row r="30" spans="1:55" ht="6" customHeight="1" x14ac:dyDescent="0.2">
      <c r="A30" s="157"/>
      <c r="B30" s="193"/>
      <c r="C30" s="193"/>
      <c r="D30" s="193"/>
      <c r="E30" s="193"/>
      <c r="F30" s="193"/>
      <c r="G30" s="193"/>
      <c r="H30" s="193"/>
      <c r="I30" s="925"/>
      <c r="J30" s="925"/>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4"/>
      <c r="AL30" s="194"/>
      <c r="AM30" s="194"/>
      <c r="AN30" s="194"/>
      <c r="AO30" s="194"/>
      <c r="AP30" s="194"/>
      <c r="AQ30" s="195"/>
      <c r="AR30" s="194"/>
      <c r="AS30" s="194"/>
      <c r="AT30" s="194"/>
      <c r="AU30" s="194"/>
      <c r="AV30" s="194"/>
      <c r="AW30" s="194"/>
      <c r="AX30" s="194"/>
      <c r="AY30" s="194"/>
      <c r="AZ30" s="194"/>
      <c r="BA30" s="194"/>
      <c r="BB30" s="194"/>
      <c r="BC30" s="157"/>
    </row>
    <row r="31" spans="1:55" ht="72" customHeight="1" x14ac:dyDescent="0.2">
      <c r="A31" s="880">
        <v>3</v>
      </c>
      <c r="B31" s="162" t="s">
        <v>1706</v>
      </c>
      <c r="C31" s="163" t="s">
        <v>1707</v>
      </c>
      <c r="D31" s="164" t="s">
        <v>21</v>
      </c>
      <c r="E31" s="164" t="s">
        <v>1895</v>
      </c>
      <c r="F31" s="163" t="s">
        <v>1708</v>
      </c>
      <c r="G31" s="165" t="s">
        <v>1680</v>
      </c>
      <c r="H31" s="165" t="s">
        <v>1681</v>
      </c>
      <c r="I31" s="166" t="s">
        <v>1911</v>
      </c>
      <c r="J31" s="167">
        <f>+$N$3</f>
        <v>2017</v>
      </c>
      <c r="K31" s="165" t="s">
        <v>1928</v>
      </c>
      <c r="L31" s="166" t="s">
        <v>1953</v>
      </c>
      <c r="M31" s="163" t="s">
        <v>1709</v>
      </c>
      <c r="N31" s="163" t="s">
        <v>1710</v>
      </c>
      <c r="O31" s="163" t="s">
        <v>1711</v>
      </c>
      <c r="P31" s="163" t="s">
        <v>1712</v>
      </c>
      <c r="Q31" s="163" t="s">
        <v>1954</v>
      </c>
      <c r="R31" s="168">
        <f t="shared" ref="R31" si="45">SUM(R32:R38)</f>
        <v>0</v>
      </c>
      <c r="S31" s="169">
        <f t="shared" ref="S31" si="46">SUM(S32:S38)</f>
        <v>0</v>
      </c>
      <c r="T31" s="170">
        <f t="shared" ref="T31" si="47">SUM(T32:T38)</f>
        <v>0</v>
      </c>
      <c r="U31" s="171">
        <f t="shared" ref="U31" si="48">SUM(U32:U38)</f>
        <v>0</v>
      </c>
      <c r="V31" s="170">
        <f t="shared" ref="V31" si="49">SUM(V32:V38)</f>
        <v>0</v>
      </c>
      <c r="W31" s="171">
        <f t="shared" ref="W31" si="50">SUM(W32:W38)</f>
        <v>0</v>
      </c>
      <c r="X31" s="170">
        <f t="shared" ref="X31" si="51">SUM(X32:X38)</f>
        <v>5000</v>
      </c>
      <c r="Y31" s="171">
        <f t="shared" ref="Y31" si="52">SUM(Y32:Y38)</f>
        <v>5000</v>
      </c>
      <c r="Z31" s="170">
        <f t="shared" ref="Z31" si="53">SUM(Z32:Z38)</f>
        <v>245000</v>
      </c>
      <c r="AA31" s="171">
        <f t="shared" ref="AA31" si="54">SUM(AA32:AA38)</f>
        <v>245000</v>
      </c>
      <c r="AB31" s="170">
        <f t="shared" ref="AB31" si="55">SUM(AB32:AB38)</f>
        <v>0</v>
      </c>
      <c r="AC31" s="171">
        <f t="shared" ref="AC31" si="56">SUM(AC32:AC38)</f>
        <v>0</v>
      </c>
      <c r="AD31" s="170">
        <f t="shared" ref="AD31" si="57">SUM(AD32:AD38)</f>
        <v>0</v>
      </c>
      <c r="AE31" s="171">
        <f t="shared" ref="AE31" si="58">SUM(AE32:AE38)</f>
        <v>0</v>
      </c>
      <c r="AF31" s="170">
        <f t="shared" ref="AF31" si="59">SUM(AF32:AF38)</f>
        <v>0</v>
      </c>
      <c r="AG31" s="172">
        <f t="shared" ref="AG31:AI31" si="60">SUM(AG32:AG38)</f>
        <v>0</v>
      </c>
      <c r="AH31" s="170">
        <f t="shared" si="60"/>
        <v>0</v>
      </c>
      <c r="AI31" s="171">
        <f t="shared" si="60"/>
        <v>0</v>
      </c>
      <c r="AJ31" s="173">
        <f t="shared" ref="AJ31" si="61">SUM(AJ32:AJ38)</f>
        <v>250000</v>
      </c>
      <c r="AK31" s="174">
        <f t="shared" ref="AK31" si="62">SUM(AK32:AK38)</f>
        <v>250000</v>
      </c>
      <c r="AL31" s="41">
        <f t="shared" ref="AL31" si="63">SUM(AL32:AL38)</f>
        <v>2448</v>
      </c>
      <c r="AM31" s="42">
        <f t="shared" ref="AM31" si="64">SUM(AM32:AM38)</f>
        <v>3831</v>
      </c>
      <c r="AN31" s="42">
        <f t="shared" ref="AN31" si="65">SUM(AN32:AN38)</f>
        <v>3975</v>
      </c>
      <c r="AO31" s="42">
        <f t="shared" ref="AO31" si="66">SUM(AO32:AO38)</f>
        <v>7568</v>
      </c>
      <c r="AP31" s="42">
        <f t="shared" ref="AP31" si="67">SUM(AP32:AP38)</f>
        <v>13915</v>
      </c>
      <c r="AQ31" s="42">
        <f t="shared" ref="AQ31" si="68">SUM(AQ32:AQ38)</f>
        <v>2134</v>
      </c>
      <c r="AR31" s="43">
        <f t="shared" ref="AR31" si="69">SUM(AR32:AR38)</f>
        <v>33871</v>
      </c>
      <c r="AS31" s="105">
        <f t="shared" ref="AS31" si="70">SUM(AS32:AS38)</f>
        <v>17421</v>
      </c>
      <c r="AT31" s="42">
        <f t="shared" ref="AT31" si="71">SUM(AT32:AT38)</f>
        <v>16450</v>
      </c>
      <c r="AU31" s="43">
        <f t="shared" ref="AU31" si="72">SUM(AU32:AU38)</f>
        <v>33871</v>
      </c>
      <c r="AV31" s="105">
        <f t="shared" ref="AV31" si="73">SUM(AV32:AV38)</f>
        <v>0</v>
      </c>
      <c r="AW31" s="42">
        <f t="shared" ref="AW31" si="74">SUM(AW32:AW38)</f>
        <v>0</v>
      </c>
      <c r="AX31" s="42">
        <f t="shared" ref="AX31" si="75">SUM(AX32:AX38)</f>
        <v>719</v>
      </c>
      <c r="AY31" s="42">
        <f t="shared" ref="AY31" si="76">SUM(AY32:AY38)</f>
        <v>0</v>
      </c>
      <c r="AZ31" s="106">
        <f t="shared" ref="AZ31" si="77">SUM(AZ32:AZ38)</f>
        <v>0</v>
      </c>
      <c r="BA31" s="44" t="s">
        <v>1686</v>
      </c>
      <c r="BB31" s="44" t="s">
        <v>1956</v>
      </c>
      <c r="BC31" s="45" t="s">
        <v>1688</v>
      </c>
    </row>
    <row r="32" spans="1:55" ht="33.75" x14ac:dyDescent="0.2">
      <c r="A32" s="881"/>
      <c r="B32" s="883" t="str">
        <f>VLOOKUP($D$9,'PROYECTOS REGISTRADOS'!$A$2:$D$82,4,0)</f>
        <v>Fortalecimiento Institucional de la Empresa de Servicios Públicos del Municipio de Tocancipá, Cundinamarca, Centro Oriente</v>
      </c>
      <c r="C32" s="886" t="str">
        <f>VLOOKUP($D$9,'PROYECTOS REGISTRADOS'!$A$2:$D$82,3,0)</f>
        <v>2016-25817-0048</v>
      </c>
      <c r="D32" s="889" t="s">
        <v>1447</v>
      </c>
      <c r="E32" s="892" t="str">
        <f>IF(D32=0,"0-0",(VLOOKUP(D32,'CONSOLIDADO PLAN DESARROLLO'!$EL$9:$ET$304,2,0)))</f>
        <v>Elaborar e implementar estudio técnico de cargas laborales para la ESPT</v>
      </c>
      <c r="F32" s="895" t="str">
        <f>IF(D32=0,"0-0",(VLOOKUP(D32,'CONSOLIDADO PLAN DESARROLLO'!$EL$9:$ET$304,3,0)))</f>
        <v xml:space="preserve">No. de Estudios Técnicos elaborados </v>
      </c>
      <c r="G32" s="898">
        <f>IF(D32=0,"0-0",(VLOOKUP(D32,'CONSOLIDADO PLAN DESARROLLO'!$EL$9:$ET$304,4,0)))</f>
        <v>0</v>
      </c>
      <c r="H32" s="901">
        <f>IF(D32=0,"0-0",(VLOOKUP(D32,'CONSOLIDADO PLAN DESARROLLO'!$EL$9:$ET$304,5,0)))</f>
        <v>1</v>
      </c>
      <c r="I32" s="904">
        <f>IF(D32=0,"0-0",(VLOOKUP(D32,'CONSOLIDADO PLAN DESARROLLO'!$EL$9:$ET$304,$R$3,0)))</f>
        <v>0.3</v>
      </c>
      <c r="J32" s="905"/>
      <c r="K32" s="916"/>
      <c r="L32" s="919">
        <v>0.3</v>
      </c>
      <c r="M32" s="818" t="s">
        <v>1933</v>
      </c>
      <c r="N32" s="817" t="s">
        <v>1934</v>
      </c>
      <c r="O32" s="819">
        <v>1</v>
      </c>
      <c r="P32" s="46"/>
      <c r="Q32" s="47">
        <v>1</v>
      </c>
      <c r="R32" s="922">
        <v>0</v>
      </c>
      <c r="S32" s="48">
        <v>0</v>
      </c>
      <c r="T32" s="910">
        <v>0</v>
      </c>
      <c r="U32" s="48">
        <v>0</v>
      </c>
      <c r="V32" s="910">
        <v>0</v>
      </c>
      <c r="W32" s="48">
        <v>0</v>
      </c>
      <c r="X32" s="910">
        <f>+Y35</f>
        <v>5000</v>
      </c>
      <c r="Y32" s="49">
        <v>0</v>
      </c>
      <c r="Z32" s="910">
        <f>+AA35</f>
        <v>245000</v>
      </c>
      <c r="AA32" s="49">
        <v>0</v>
      </c>
      <c r="AB32" s="910">
        <v>0</v>
      </c>
      <c r="AC32" s="48">
        <v>0</v>
      </c>
      <c r="AD32" s="910">
        <v>0</v>
      </c>
      <c r="AE32" s="48">
        <v>0</v>
      </c>
      <c r="AF32" s="910">
        <v>0</v>
      </c>
      <c r="AG32" s="48">
        <v>0</v>
      </c>
      <c r="AH32" s="910">
        <v>0</v>
      </c>
      <c r="AI32" s="48">
        <v>0</v>
      </c>
      <c r="AJ32" s="913">
        <f>+R32+T32+V32+X32+Z32+AB32+AD32+AF32+AH32</f>
        <v>250000</v>
      </c>
      <c r="AK32" s="104">
        <f>AC32+AE32+AG32+S32+U32+W32+Y32+AA32+AI32</f>
        <v>0</v>
      </c>
      <c r="AL32" s="51"/>
      <c r="AM32" s="52"/>
      <c r="AN32" s="52"/>
      <c r="AO32" s="52"/>
      <c r="AP32" s="52"/>
      <c r="AQ32" s="52"/>
      <c r="AR32" s="53">
        <f t="shared" ref="AR32:AR37" si="78">SUM(AL32:AQ32)</f>
        <v>0</v>
      </c>
      <c r="AS32" s="54"/>
      <c r="AT32" s="52"/>
      <c r="AU32" s="53">
        <f t="shared" ref="AU32:AU36" si="79">SUM(AS32:AT32)</f>
        <v>0</v>
      </c>
      <c r="AV32" s="54"/>
      <c r="AW32" s="52"/>
      <c r="AX32" s="52"/>
      <c r="AY32" s="52"/>
      <c r="AZ32" s="55"/>
      <c r="BA32" s="56"/>
      <c r="BB32" s="56"/>
      <c r="BC32" s="57"/>
    </row>
    <row r="33" spans="1:55" ht="22.5" x14ac:dyDescent="0.2">
      <c r="A33" s="881"/>
      <c r="B33" s="883"/>
      <c r="C33" s="886"/>
      <c r="D33" s="889"/>
      <c r="E33" s="893"/>
      <c r="F33" s="895"/>
      <c r="G33" s="898"/>
      <c r="H33" s="901"/>
      <c r="I33" s="906"/>
      <c r="J33" s="907"/>
      <c r="K33" s="916"/>
      <c r="L33" s="920"/>
      <c r="M33" s="818" t="s">
        <v>1937</v>
      </c>
      <c r="N33" s="817" t="s">
        <v>1934</v>
      </c>
      <c r="O33" s="819">
        <v>1</v>
      </c>
      <c r="P33" s="46"/>
      <c r="Q33" s="47">
        <v>0</v>
      </c>
      <c r="R33" s="923"/>
      <c r="S33" s="48">
        <v>0</v>
      </c>
      <c r="T33" s="911"/>
      <c r="U33" s="48">
        <v>0</v>
      </c>
      <c r="V33" s="911"/>
      <c r="W33" s="48">
        <v>0</v>
      </c>
      <c r="X33" s="911"/>
      <c r="Y33" s="49">
        <v>0</v>
      </c>
      <c r="Z33" s="911"/>
      <c r="AA33" s="49">
        <v>0</v>
      </c>
      <c r="AB33" s="911"/>
      <c r="AC33" s="48">
        <v>0</v>
      </c>
      <c r="AD33" s="911"/>
      <c r="AE33" s="48">
        <v>0</v>
      </c>
      <c r="AF33" s="911"/>
      <c r="AG33" s="48">
        <v>0</v>
      </c>
      <c r="AH33" s="911"/>
      <c r="AI33" s="48">
        <v>0</v>
      </c>
      <c r="AJ33" s="914"/>
      <c r="AK33" s="104">
        <f t="shared" ref="AK33:AK37" si="80">AC33+AE33+AG33+S33+U33+W33+Y33+AA33+AI33</f>
        <v>0</v>
      </c>
      <c r="AL33" s="51"/>
      <c r="AM33" s="52"/>
      <c r="AN33" s="52"/>
      <c r="AO33" s="52"/>
      <c r="AP33" s="52"/>
      <c r="AQ33" s="52"/>
      <c r="AR33" s="53">
        <f t="shared" si="78"/>
        <v>0</v>
      </c>
      <c r="AS33" s="54"/>
      <c r="AT33" s="52"/>
      <c r="AU33" s="53">
        <f t="shared" si="79"/>
        <v>0</v>
      </c>
      <c r="AV33" s="54"/>
      <c r="AW33" s="52"/>
      <c r="AX33" s="52"/>
      <c r="AY33" s="52"/>
      <c r="AZ33" s="55"/>
      <c r="BA33" s="56"/>
      <c r="BB33" s="56"/>
      <c r="BC33" s="57"/>
    </row>
    <row r="34" spans="1:55" ht="22.5" x14ac:dyDescent="0.2">
      <c r="A34" s="881"/>
      <c r="B34" s="883"/>
      <c r="C34" s="886"/>
      <c r="D34" s="889"/>
      <c r="E34" s="893"/>
      <c r="F34" s="895"/>
      <c r="G34" s="898"/>
      <c r="H34" s="901"/>
      <c r="I34" s="906"/>
      <c r="J34" s="907"/>
      <c r="K34" s="916"/>
      <c r="L34" s="920"/>
      <c r="M34" s="833" t="s">
        <v>1938</v>
      </c>
      <c r="N34" s="834" t="s">
        <v>1934</v>
      </c>
      <c r="O34" s="835">
        <v>1</v>
      </c>
      <c r="P34" s="46"/>
      <c r="Q34" s="47">
        <v>0</v>
      </c>
      <c r="R34" s="923"/>
      <c r="S34" s="48">
        <v>0</v>
      </c>
      <c r="T34" s="911"/>
      <c r="U34" s="48">
        <v>0</v>
      </c>
      <c r="V34" s="911"/>
      <c r="W34" s="48">
        <v>0</v>
      </c>
      <c r="X34" s="911"/>
      <c r="Y34" s="49">
        <v>0</v>
      </c>
      <c r="Z34" s="911"/>
      <c r="AA34" s="49">
        <v>0</v>
      </c>
      <c r="AB34" s="911"/>
      <c r="AC34" s="48">
        <v>0</v>
      </c>
      <c r="AD34" s="911"/>
      <c r="AE34" s="48">
        <v>0</v>
      </c>
      <c r="AF34" s="911"/>
      <c r="AG34" s="48">
        <v>0</v>
      </c>
      <c r="AH34" s="911"/>
      <c r="AI34" s="48">
        <v>0</v>
      </c>
      <c r="AJ34" s="914"/>
      <c r="AK34" s="104">
        <f t="shared" si="80"/>
        <v>0</v>
      </c>
      <c r="AL34" s="51"/>
      <c r="AM34" s="52"/>
      <c r="AN34" s="52"/>
      <c r="AO34" s="52"/>
      <c r="AP34" s="52"/>
      <c r="AQ34" s="52"/>
      <c r="AR34" s="53">
        <f t="shared" si="78"/>
        <v>0</v>
      </c>
      <c r="AS34" s="54"/>
      <c r="AT34" s="52"/>
      <c r="AU34" s="53">
        <f t="shared" si="79"/>
        <v>0</v>
      </c>
      <c r="AV34" s="54"/>
      <c r="AW34" s="52"/>
      <c r="AX34" s="52"/>
      <c r="AY34" s="52"/>
      <c r="AZ34" s="55"/>
      <c r="BA34" s="56"/>
      <c r="BB34" s="56"/>
      <c r="BC34" s="57"/>
    </row>
    <row r="35" spans="1:55" ht="38.25" customHeight="1" x14ac:dyDescent="0.2">
      <c r="A35" s="881"/>
      <c r="B35" s="883"/>
      <c r="C35" s="886"/>
      <c r="D35" s="889"/>
      <c r="E35" s="893"/>
      <c r="F35" s="895"/>
      <c r="G35" s="898"/>
      <c r="H35" s="901"/>
      <c r="I35" s="906"/>
      <c r="J35" s="907"/>
      <c r="K35" s="916"/>
      <c r="L35" s="920"/>
      <c r="M35" s="836" t="s">
        <v>1947</v>
      </c>
      <c r="N35" s="176" t="s">
        <v>1934</v>
      </c>
      <c r="O35" s="177">
        <v>1</v>
      </c>
      <c r="P35" s="46"/>
      <c r="Q35" s="47">
        <v>1</v>
      </c>
      <c r="R35" s="923"/>
      <c r="S35" s="48">
        <v>0</v>
      </c>
      <c r="T35" s="911"/>
      <c r="U35" s="48">
        <v>0</v>
      </c>
      <c r="V35" s="911"/>
      <c r="W35" s="48">
        <v>0</v>
      </c>
      <c r="X35" s="911"/>
      <c r="Y35" s="49">
        <f>5000000/1000</f>
        <v>5000</v>
      </c>
      <c r="Z35" s="911"/>
      <c r="AA35" s="49">
        <f>245000000/1000</f>
        <v>245000</v>
      </c>
      <c r="AB35" s="911"/>
      <c r="AC35" s="48">
        <v>0</v>
      </c>
      <c r="AD35" s="911"/>
      <c r="AE35" s="48">
        <v>0</v>
      </c>
      <c r="AF35" s="911"/>
      <c r="AG35" s="48">
        <v>0</v>
      </c>
      <c r="AH35" s="911"/>
      <c r="AI35" s="48">
        <v>0</v>
      </c>
      <c r="AJ35" s="914"/>
      <c r="AK35" s="104">
        <f t="shared" si="80"/>
        <v>250000</v>
      </c>
      <c r="AL35" s="51">
        <v>2448</v>
      </c>
      <c r="AM35" s="52">
        <v>3831</v>
      </c>
      <c r="AN35" s="52">
        <v>3975</v>
      </c>
      <c r="AO35" s="52">
        <v>7568</v>
      </c>
      <c r="AP35" s="52">
        <v>13915</v>
      </c>
      <c r="AQ35" s="52">
        <v>2134</v>
      </c>
      <c r="AR35" s="53">
        <f t="shared" si="78"/>
        <v>33871</v>
      </c>
      <c r="AS35" s="54">
        <v>17421</v>
      </c>
      <c r="AT35" s="52">
        <v>16450</v>
      </c>
      <c r="AU35" s="53">
        <f t="shared" si="79"/>
        <v>33871</v>
      </c>
      <c r="AV35" s="54"/>
      <c r="AW35" s="52"/>
      <c r="AX35" s="52">
        <v>719</v>
      </c>
      <c r="AY35" s="52"/>
      <c r="AZ35" s="55"/>
      <c r="BA35" s="56" t="s">
        <v>1962</v>
      </c>
      <c r="BB35" s="56" t="s">
        <v>1963</v>
      </c>
      <c r="BC35" s="57" t="s">
        <v>1964</v>
      </c>
    </row>
    <row r="36" spans="1:55" ht="17.25" customHeight="1" x14ac:dyDescent="0.2">
      <c r="A36" s="881"/>
      <c r="B36" s="883"/>
      <c r="C36" s="886"/>
      <c r="D36" s="889"/>
      <c r="E36" s="893"/>
      <c r="F36" s="895"/>
      <c r="G36" s="898"/>
      <c r="H36" s="901"/>
      <c r="I36" s="906"/>
      <c r="J36" s="907"/>
      <c r="K36" s="916"/>
      <c r="L36" s="920"/>
      <c r="M36" s="175"/>
      <c r="N36" s="176"/>
      <c r="O36" s="177"/>
      <c r="P36" s="46"/>
      <c r="Q36" s="47"/>
      <c r="R36" s="923"/>
      <c r="S36" s="48">
        <v>0</v>
      </c>
      <c r="T36" s="911"/>
      <c r="U36" s="48">
        <v>0</v>
      </c>
      <c r="V36" s="911"/>
      <c r="W36" s="48">
        <v>0</v>
      </c>
      <c r="X36" s="911"/>
      <c r="Y36" s="49">
        <v>0</v>
      </c>
      <c r="Z36" s="911"/>
      <c r="AA36" s="49">
        <v>0</v>
      </c>
      <c r="AB36" s="911"/>
      <c r="AC36" s="48">
        <v>0</v>
      </c>
      <c r="AD36" s="911"/>
      <c r="AE36" s="48">
        <v>0</v>
      </c>
      <c r="AF36" s="911"/>
      <c r="AG36" s="48">
        <v>0</v>
      </c>
      <c r="AH36" s="911"/>
      <c r="AI36" s="48">
        <v>0</v>
      </c>
      <c r="AJ36" s="914"/>
      <c r="AK36" s="104">
        <f t="shared" si="80"/>
        <v>0</v>
      </c>
      <c r="AL36" s="51"/>
      <c r="AM36" s="52"/>
      <c r="AN36" s="52"/>
      <c r="AO36" s="52"/>
      <c r="AP36" s="52"/>
      <c r="AQ36" s="52"/>
      <c r="AR36" s="53">
        <f t="shared" si="78"/>
        <v>0</v>
      </c>
      <c r="AS36" s="54"/>
      <c r="AT36" s="52"/>
      <c r="AU36" s="53">
        <f t="shared" si="79"/>
        <v>0</v>
      </c>
      <c r="AV36" s="54"/>
      <c r="AW36" s="52"/>
      <c r="AX36" s="52"/>
      <c r="AY36" s="52"/>
      <c r="AZ36" s="55"/>
      <c r="BA36" s="56"/>
      <c r="BB36" s="56"/>
      <c r="BC36" s="57"/>
    </row>
    <row r="37" spans="1:55" ht="17.25" customHeight="1" x14ac:dyDescent="0.2">
      <c r="A37" s="881"/>
      <c r="B37" s="884"/>
      <c r="C37" s="887"/>
      <c r="D37" s="890"/>
      <c r="E37" s="893"/>
      <c r="F37" s="896"/>
      <c r="G37" s="899"/>
      <c r="H37" s="902"/>
      <c r="I37" s="906"/>
      <c r="J37" s="907"/>
      <c r="K37" s="917"/>
      <c r="L37" s="920"/>
      <c r="M37" s="178"/>
      <c r="N37" s="179"/>
      <c r="O37" s="180"/>
      <c r="P37" s="107"/>
      <c r="Q37" s="108"/>
      <c r="R37" s="923"/>
      <c r="S37" s="109">
        <v>0</v>
      </c>
      <c r="T37" s="911"/>
      <c r="U37" s="109">
        <v>0</v>
      </c>
      <c r="V37" s="911"/>
      <c r="W37" s="109">
        <v>0</v>
      </c>
      <c r="X37" s="911"/>
      <c r="Y37" s="110">
        <v>0</v>
      </c>
      <c r="Z37" s="911"/>
      <c r="AA37" s="110">
        <v>0</v>
      </c>
      <c r="AB37" s="911"/>
      <c r="AC37" s="109">
        <v>0</v>
      </c>
      <c r="AD37" s="911"/>
      <c r="AE37" s="109">
        <v>0</v>
      </c>
      <c r="AF37" s="911"/>
      <c r="AG37" s="109">
        <v>0</v>
      </c>
      <c r="AH37" s="911"/>
      <c r="AI37" s="109">
        <v>0</v>
      </c>
      <c r="AJ37" s="915"/>
      <c r="AK37" s="104">
        <f t="shared" si="80"/>
        <v>0</v>
      </c>
      <c r="AL37" s="112"/>
      <c r="AM37" s="113"/>
      <c r="AN37" s="113"/>
      <c r="AO37" s="113"/>
      <c r="AP37" s="113"/>
      <c r="AQ37" s="113"/>
      <c r="AR37" s="53">
        <f t="shared" si="78"/>
        <v>0</v>
      </c>
      <c r="AS37" s="114"/>
      <c r="AT37" s="113"/>
      <c r="AU37" s="53">
        <f>SUM(AS37:AT37)</f>
        <v>0</v>
      </c>
      <c r="AV37" s="114"/>
      <c r="AW37" s="113"/>
      <c r="AX37" s="113"/>
      <c r="AY37" s="113"/>
      <c r="AZ37" s="115"/>
      <c r="BA37" s="116"/>
      <c r="BB37" s="116"/>
      <c r="BC37" s="117"/>
    </row>
    <row r="38" spans="1:55" ht="9.9499999999999993" customHeight="1" thickBot="1" x14ac:dyDescent="0.25">
      <c r="A38" s="882"/>
      <c r="B38" s="885"/>
      <c r="C38" s="888"/>
      <c r="D38" s="891"/>
      <c r="E38" s="894"/>
      <c r="F38" s="897"/>
      <c r="G38" s="900"/>
      <c r="H38" s="903"/>
      <c r="I38" s="908"/>
      <c r="J38" s="909"/>
      <c r="K38" s="918"/>
      <c r="L38" s="921"/>
      <c r="M38" s="181"/>
      <c r="N38" s="182"/>
      <c r="O38" s="183"/>
      <c r="P38" s="118"/>
      <c r="Q38" s="118"/>
      <c r="R38" s="924"/>
      <c r="S38" s="184"/>
      <c r="T38" s="912"/>
      <c r="U38" s="185"/>
      <c r="V38" s="912"/>
      <c r="W38" s="185"/>
      <c r="X38" s="912"/>
      <c r="Y38" s="185"/>
      <c r="Z38" s="912"/>
      <c r="AA38" s="185"/>
      <c r="AB38" s="912"/>
      <c r="AC38" s="185"/>
      <c r="AD38" s="912"/>
      <c r="AE38" s="185"/>
      <c r="AF38" s="912"/>
      <c r="AG38" s="186"/>
      <c r="AH38" s="912"/>
      <c r="AI38" s="185"/>
      <c r="AJ38" s="119"/>
      <c r="AK38" s="120"/>
      <c r="AL38" s="187"/>
      <c r="AM38" s="188"/>
      <c r="AN38" s="188"/>
      <c r="AO38" s="188"/>
      <c r="AP38" s="188"/>
      <c r="AQ38" s="188"/>
      <c r="AR38" s="121"/>
      <c r="AS38" s="189"/>
      <c r="AT38" s="188"/>
      <c r="AU38" s="121"/>
      <c r="AV38" s="189"/>
      <c r="AW38" s="188"/>
      <c r="AX38" s="188"/>
      <c r="AY38" s="188"/>
      <c r="AZ38" s="190"/>
      <c r="BA38" s="191"/>
      <c r="BB38" s="191"/>
      <c r="BC38" s="192"/>
    </row>
    <row r="39" spans="1:55" ht="6" customHeight="1" x14ac:dyDescent="0.2">
      <c r="A39" s="157"/>
      <c r="B39" s="193"/>
      <c r="C39" s="193"/>
      <c r="D39" s="193"/>
      <c r="E39" s="193"/>
      <c r="F39" s="193"/>
      <c r="G39" s="193"/>
      <c r="H39" s="193"/>
      <c r="I39" s="925"/>
      <c r="J39" s="925"/>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4"/>
      <c r="AL39" s="194"/>
      <c r="AM39" s="194"/>
      <c r="AN39" s="194"/>
      <c r="AO39" s="194"/>
      <c r="AP39" s="194"/>
      <c r="AQ39" s="195"/>
      <c r="AR39" s="194"/>
      <c r="AS39" s="194"/>
      <c r="AT39" s="194"/>
      <c r="AU39" s="194"/>
      <c r="AV39" s="194"/>
      <c r="AW39" s="194"/>
      <c r="AX39" s="194"/>
      <c r="AY39" s="194"/>
      <c r="AZ39" s="194"/>
      <c r="BA39" s="194"/>
      <c r="BB39" s="194"/>
      <c r="BC39" s="157"/>
    </row>
    <row r="40" spans="1:55" ht="72" customHeight="1" x14ac:dyDescent="0.2">
      <c r="A40" s="880">
        <v>4</v>
      </c>
      <c r="B40" s="162" t="s">
        <v>1706</v>
      </c>
      <c r="C40" s="163" t="s">
        <v>1707</v>
      </c>
      <c r="D40" s="164" t="s">
        <v>21</v>
      </c>
      <c r="E40" s="164" t="s">
        <v>1895</v>
      </c>
      <c r="F40" s="163" t="s">
        <v>1708</v>
      </c>
      <c r="G40" s="165" t="s">
        <v>1680</v>
      </c>
      <c r="H40" s="165" t="s">
        <v>1681</v>
      </c>
      <c r="I40" s="166" t="s">
        <v>1911</v>
      </c>
      <c r="J40" s="167">
        <f>+$N$3</f>
        <v>2017</v>
      </c>
      <c r="K40" s="165" t="s">
        <v>1928</v>
      </c>
      <c r="L40" s="166" t="s">
        <v>1953</v>
      </c>
      <c r="M40" s="163" t="s">
        <v>1709</v>
      </c>
      <c r="N40" s="163" t="s">
        <v>1710</v>
      </c>
      <c r="O40" s="163" t="s">
        <v>1711</v>
      </c>
      <c r="P40" s="163" t="s">
        <v>1712</v>
      </c>
      <c r="Q40" s="163" t="s">
        <v>1954</v>
      </c>
      <c r="R40" s="168">
        <f t="shared" ref="R40" si="81">SUM(R41:R47)</f>
        <v>0</v>
      </c>
      <c r="S40" s="169">
        <f t="shared" ref="S40" si="82">SUM(S41:S47)</f>
        <v>0</v>
      </c>
      <c r="T40" s="170">
        <f t="shared" ref="T40" si="83">SUM(T41:T47)</f>
        <v>0</v>
      </c>
      <c r="U40" s="171">
        <f t="shared" ref="U40" si="84">SUM(U41:U47)</f>
        <v>0</v>
      </c>
      <c r="V40" s="170">
        <f t="shared" ref="V40" si="85">SUM(V41:V47)</f>
        <v>0</v>
      </c>
      <c r="W40" s="171">
        <f t="shared" ref="W40" si="86">SUM(W41:W47)</f>
        <v>0</v>
      </c>
      <c r="X40" s="170">
        <f t="shared" ref="X40" si="87">SUM(X41:X47)</f>
        <v>0</v>
      </c>
      <c r="Y40" s="171">
        <f t="shared" ref="Y40" si="88">SUM(Y41:Y47)</f>
        <v>0</v>
      </c>
      <c r="Z40" s="170">
        <f t="shared" ref="Z40" si="89">SUM(Z41:Z47)</f>
        <v>0</v>
      </c>
      <c r="AA40" s="171">
        <f t="shared" ref="AA40" si="90">SUM(AA41:AA47)</f>
        <v>0</v>
      </c>
      <c r="AB40" s="170">
        <f t="shared" ref="AB40" si="91">SUM(AB41:AB47)</f>
        <v>0</v>
      </c>
      <c r="AC40" s="171">
        <f t="shared" ref="AC40" si="92">SUM(AC41:AC47)</f>
        <v>0</v>
      </c>
      <c r="AD40" s="170">
        <f t="shared" ref="AD40" si="93">SUM(AD41:AD47)</f>
        <v>0</v>
      </c>
      <c r="AE40" s="171">
        <f t="shared" ref="AE40" si="94">SUM(AE41:AE47)</f>
        <v>0</v>
      </c>
      <c r="AF40" s="170">
        <f t="shared" ref="AF40" si="95">SUM(AF41:AF47)</f>
        <v>0</v>
      </c>
      <c r="AG40" s="172">
        <f t="shared" ref="AG40:AI40" si="96">SUM(AG41:AG47)</f>
        <v>0</v>
      </c>
      <c r="AH40" s="170">
        <f t="shared" si="96"/>
        <v>0</v>
      </c>
      <c r="AI40" s="171">
        <f t="shared" si="96"/>
        <v>0</v>
      </c>
      <c r="AJ40" s="173">
        <f t="shared" ref="AJ40" si="97">SUM(AJ41:AJ47)</f>
        <v>0</v>
      </c>
      <c r="AK40" s="174">
        <f t="shared" ref="AK40" si="98">SUM(AK41:AK47)</f>
        <v>0</v>
      </c>
      <c r="AL40" s="41">
        <f t="shared" ref="AL40" si="99">SUM(AL41:AL47)</f>
        <v>0</v>
      </c>
      <c r="AM40" s="42">
        <f t="shared" ref="AM40" si="100">SUM(AM41:AM47)</f>
        <v>0</v>
      </c>
      <c r="AN40" s="42">
        <f t="shared" ref="AN40" si="101">SUM(AN41:AN47)</f>
        <v>0</v>
      </c>
      <c r="AO40" s="42">
        <f t="shared" ref="AO40" si="102">SUM(AO41:AO47)</f>
        <v>0</v>
      </c>
      <c r="AP40" s="42">
        <f t="shared" ref="AP40" si="103">SUM(AP41:AP47)</f>
        <v>0</v>
      </c>
      <c r="AQ40" s="42">
        <f t="shared" ref="AQ40" si="104">SUM(AQ41:AQ47)</f>
        <v>0</v>
      </c>
      <c r="AR40" s="43">
        <f t="shared" ref="AR40" si="105">SUM(AR41:AR47)</f>
        <v>0</v>
      </c>
      <c r="AS40" s="105">
        <f t="shared" ref="AS40" si="106">SUM(AS41:AS47)</f>
        <v>0</v>
      </c>
      <c r="AT40" s="42">
        <f t="shared" ref="AT40" si="107">SUM(AT41:AT47)</f>
        <v>0</v>
      </c>
      <c r="AU40" s="43">
        <f t="shared" ref="AU40" si="108">SUM(AU41:AU47)</f>
        <v>0</v>
      </c>
      <c r="AV40" s="105">
        <f t="shared" ref="AV40" si="109">SUM(AV41:AV47)</f>
        <v>0</v>
      </c>
      <c r="AW40" s="42">
        <f t="shared" ref="AW40" si="110">SUM(AW41:AW47)</f>
        <v>0</v>
      </c>
      <c r="AX40" s="42">
        <f t="shared" ref="AX40" si="111">SUM(AX41:AX47)</f>
        <v>0</v>
      </c>
      <c r="AY40" s="42">
        <f t="shared" ref="AY40" si="112">SUM(AY41:AY47)</f>
        <v>0</v>
      </c>
      <c r="AZ40" s="106">
        <f t="shared" ref="AZ40" si="113">SUM(AZ41:AZ47)</f>
        <v>0</v>
      </c>
      <c r="BA40" s="44" t="s">
        <v>1686</v>
      </c>
      <c r="BB40" s="44" t="s">
        <v>1956</v>
      </c>
      <c r="BC40" s="45" t="s">
        <v>1688</v>
      </c>
    </row>
    <row r="41" spans="1:55" ht="33.75" x14ac:dyDescent="0.2">
      <c r="A41" s="881"/>
      <c r="B41" s="883" t="str">
        <f>VLOOKUP($D$9,'PROYECTOS REGISTRADOS'!$A$2:$D$82,4,0)</f>
        <v>Fortalecimiento Institucional de la Empresa de Servicios Públicos del Municipio de Tocancipá, Cundinamarca, Centro Oriente</v>
      </c>
      <c r="C41" s="886" t="str">
        <f>VLOOKUP($D$9,'PROYECTOS REGISTRADOS'!$A$2:$D$82,3,0)</f>
        <v>2016-25817-0048</v>
      </c>
      <c r="D41" s="889" t="s">
        <v>1450</v>
      </c>
      <c r="E41" s="892" t="str">
        <f>IF(D41=0,"0-0",(VLOOKUP(D41,'CONSOLIDADO PLAN DESARROLLO'!$EL$9:$ET$304,2,0)))</f>
        <v>Elaborar e implementar estudio técnico de cargas laborales para la ESPT</v>
      </c>
      <c r="F41" s="895" t="str">
        <f>IF(D41=0,"0-0",(VLOOKUP(D41,'CONSOLIDADO PLAN DESARROLLO'!$EL$9:$ET$304,3,0)))</f>
        <v>No. de Estudios Técnicos implementados</v>
      </c>
      <c r="G41" s="898">
        <f>IF(D41=0,"0-0",(VLOOKUP(D41,'CONSOLIDADO PLAN DESARROLLO'!$EL$9:$ET$304,4,0)))</f>
        <v>0</v>
      </c>
      <c r="H41" s="901">
        <f>IF(D41=0,"0-0",(VLOOKUP(D41,'CONSOLIDADO PLAN DESARROLLO'!$EL$9:$ET$304,5,0)))</f>
        <v>1</v>
      </c>
      <c r="I41" s="904">
        <f>IF(D41=0,"0-0",(VLOOKUP(D41,'CONSOLIDADO PLAN DESARROLLO'!$EL$9:$ET$304,$R$3,0)))</f>
        <v>0</v>
      </c>
      <c r="J41" s="905"/>
      <c r="K41" s="916"/>
      <c r="L41" s="919">
        <v>0</v>
      </c>
      <c r="M41" s="833" t="s">
        <v>1933</v>
      </c>
      <c r="N41" s="834" t="s">
        <v>1934</v>
      </c>
      <c r="O41" s="835">
        <v>1</v>
      </c>
      <c r="P41" s="46"/>
      <c r="Q41" s="47">
        <v>0</v>
      </c>
      <c r="R41" s="922">
        <v>0</v>
      </c>
      <c r="S41" s="48">
        <v>0</v>
      </c>
      <c r="T41" s="910">
        <v>0</v>
      </c>
      <c r="U41" s="49">
        <v>0</v>
      </c>
      <c r="V41" s="910">
        <v>0</v>
      </c>
      <c r="W41" s="49">
        <v>0</v>
      </c>
      <c r="X41" s="910">
        <v>0</v>
      </c>
      <c r="Y41" s="49">
        <v>0</v>
      </c>
      <c r="Z41" s="910">
        <v>0</v>
      </c>
      <c r="AA41" s="49">
        <v>0</v>
      </c>
      <c r="AB41" s="910">
        <v>0</v>
      </c>
      <c r="AC41" s="49">
        <v>0</v>
      </c>
      <c r="AD41" s="910">
        <v>0</v>
      </c>
      <c r="AE41" s="49">
        <v>0</v>
      </c>
      <c r="AF41" s="910">
        <v>0</v>
      </c>
      <c r="AG41" s="50">
        <v>0</v>
      </c>
      <c r="AH41" s="910">
        <v>0</v>
      </c>
      <c r="AI41" s="49">
        <v>0</v>
      </c>
      <c r="AJ41" s="913">
        <f>+R41+T41+V41+X41+Z41+AB41+AD41+AF41+AH41</f>
        <v>0</v>
      </c>
      <c r="AK41" s="104">
        <f>AC41+AE41+AG41+S41+U41+W41+Y41+AA41+AI41</f>
        <v>0</v>
      </c>
      <c r="AL41" s="51">
        <v>0</v>
      </c>
      <c r="AM41" s="52">
        <v>0</v>
      </c>
      <c r="AN41" s="52">
        <v>0</v>
      </c>
      <c r="AO41" s="52">
        <v>0</v>
      </c>
      <c r="AP41" s="52">
        <v>0</v>
      </c>
      <c r="AQ41" s="52">
        <v>0</v>
      </c>
      <c r="AR41" s="53">
        <f t="shared" ref="AR41:AR46" si="114">SUM(AL41:AQ41)</f>
        <v>0</v>
      </c>
      <c r="AS41" s="54">
        <v>0</v>
      </c>
      <c r="AT41" s="52">
        <v>0</v>
      </c>
      <c r="AU41" s="53">
        <f t="shared" ref="AU41:AU45" si="115">SUM(AS41:AT41)</f>
        <v>0</v>
      </c>
      <c r="AV41" s="54">
        <v>0</v>
      </c>
      <c r="AW41" s="52">
        <v>0</v>
      </c>
      <c r="AX41" s="52">
        <v>0</v>
      </c>
      <c r="AY41" s="52">
        <v>0</v>
      </c>
      <c r="AZ41" s="55">
        <v>0</v>
      </c>
      <c r="BA41" s="56">
        <v>0</v>
      </c>
      <c r="BB41" s="56">
        <v>0</v>
      </c>
      <c r="BC41" s="57">
        <v>0</v>
      </c>
    </row>
    <row r="42" spans="1:55" ht="22.5" x14ac:dyDescent="0.2">
      <c r="A42" s="881"/>
      <c r="B42" s="883"/>
      <c r="C42" s="886"/>
      <c r="D42" s="889"/>
      <c r="E42" s="893"/>
      <c r="F42" s="895"/>
      <c r="G42" s="898"/>
      <c r="H42" s="901"/>
      <c r="I42" s="906"/>
      <c r="J42" s="907"/>
      <c r="K42" s="916"/>
      <c r="L42" s="920"/>
      <c r="M42" s="818" t="s">
        <v>1939</v>
      </c>
      <c r="N42" s="817" t="s">
        <v>1934</v>
      </c>
      <c r="O42" s="819">
        <v>1</v>
      </c>
      <c r="P42" s="46"/>
      <c r="Q42" s="47">
        <v>0</v>
      </c>
      <c r="R42" s="923"/>
      <c r="S42" s="48">
        <v>0</v>
      </c>
      <c r="T42" s="911"/>
      <c r="U42" s="49">
        <v>0</v>
      </c>
      <c r="V42" s="911"/>
      <c r="W42" s="49">
        <v>0</v>
      </c>
      <c r="X42" s="911"/>
      <c r="Y42" s="49">
        <v>0</v>
      </c>
      <c r="Z42" s="911"/>
      <c r="AA42" s="49">
        <v>0</v>
      </c>
      <c r="AB42" s="911"/>
      <c r="AC42" s="49">
        <v>0</v>
      </c>
      <c r="AD42" s="911"/>
      <c r="AE42" s="49">
        <v>0</v>
      </c>
      <c r="AF42" s="911"/>
      <c r="AG42" s="50">
        <v>0</v>
      </c>
      <c r="AH42" s="911"/>
      <c r="AI42" s="49">
        <v>0</v>
      </c>
      <c r="AJ42" s="914"/>
      <c r="AK42" s="104">
        <f t="shared" ref="AK42:AK46" si="116">AC42+AE42+AG42+S42+U42+W42+Y42+AA42+AI42</f>
        <v>0</v>
      </c>
      <c r="AL42" s="51">
        <v>0</v>
      </c>
      <c r="AM42" s="52">
        <v>0</v>
      </c>
      <c r="AN42" s="52">
        <v>0</v>
      </c>
      <c r="AO42" s="52">
        <v>0</v>
      </c>
      <c r="AP42" s="52">
        <v>0</v>
      </c>
      <c r="AQ42" s="52">
        <v>0</v>
      </c>
      <c r="AR42" s="53">
        <f t="shared" si="114"/>
        <v>0</v>
      </c>
      <c r="AS42" s="54">
        <v>0</v>
      </c>
      <c r="AT42" s="52">
        <v>0</v>
      </c>
      <c r="AU42" s="53">
        <f t="shared" si="115"/>
        <v>0</v>
      </c>
      <c r="AV42" s="54">
        <v>0</v>
      </c>
      <c r="AW42" s="52">
        <v>0</v>
      </c>
      <c r="AX42" s="52">
        <v>0</v>
      </c>
      <c r="AY42" s="52">
        <v>0</v>
      </c>
      <c r="AZ42" s="55">
        <v>0</v>
      </c>
      <c r="BA42" s="56">
        <v>0</v>
      </c>
      <c r="BB42" s="56">
        <v>0</v>
      </c>
      <c r="BC42" s="57">
        <v>0</v>
      </c>
    </row>
    <row r="43" spans="1:55" ht="17.25" customHeight="1" x14ac:dyDescent="0.2">
      <c r="A43" s="881"/>
      <c r="B43" s="883"/>
      <c r="C43" s="886"/>
      <c r="D43" s="889"/>
      <c r="E43" s="893"/>
      <c r="F43" s="895"/>
      <c r="G43" s="898"/>
      <c r="H43" s="901"/>
      <c r="I43" s="906"/>
      <c r="J43" s="907"/>
      <c r="K43" s="916"/>
      <c r="L43" s="920"/>
      <c r="M43" s="175"/>
      <c r="N43" s="176"/>
      <c r="O43" s="177"/>
      <c r="P43" s="46"/>
      <c r="Q43" s="47"/>
      <c r="R43" s="923"/>
      <c r="S43" s="48"/>
      <c r="T43" s="911"/>
      <c r="U43" s="49"/>
      <c r="V43" s="911"/>
      <c r="W43" s="49"/>
      <c r="X43" s="911"/>
      <c r="Y43" s="49"/>
      <c r="Z43" s="911"/>
      <c r="AA43" s="49"/>
      <c r="AB43" s="911"/>
      <c r="AC43" s="49"/>
      <c r="AD43" s="911"/>
      <c r="AE43" s="49"/>
      <c r="AF43" s="911"/>
      <c r="AG43" s="50"/>
      <c r="AH43" s="911"/>
      <c r="AI43" s="49"/>
      <c r="AJ43" s="914"/>
      <c r="AK43" s="104">
        <f t="shared" si="116"/>
        <v>0</v>
      </c>
      <c r="AL43" s="51"/>
      <c r="AM43" s="52"/>
      <c r="AN43" s="52"/>
      <c r="AO43" s="52"/>
      <c r="AP43" s="52"/>
      <c r="AQ43" s="52"/>
      <c r="AR43" s="53">
        <f t="shared" si="114"/>
        <v>0</v>
      </c>
      <c r="AS43" s="54"/>
      <c r="AT43" s="52"/>
      <c r="AU43" s="53">
        <f t="shared" si="115"/>
        <v>0</v>
      </c>
      <c r="AV43" s="54"/>
      <c r="AW43" s="52"/>
      <c r="AX43" s="52"/>
      <c r="AY43" s="52"/>
      <c r="AZ43" s="55"/>
      <c r="BA43" s="56"/>
      <c r="BB43" s="56"/>
      <c r="BC43" s="57"/>
    </row>
    <row r="44" spans="1:55" ht="17.25" customHeight="1" x14ac:dyDescent="0.2">
      <c r="A44" s="881"/>
      <c r="B44" s="883"/>
      <c r="C44" s="886"/>
      <c r="D44" s="889"/>
      <c r="E44" s="893"/>
      <c r="F44" s="895"/>
      <c r="G44" s="898"/>
      <c r="H44" s="901"/>
      <c r="I44" s="906"/>
      <c r="J44" s="907"/>
      <c r="K44" s="916"/>
      <c r="L44" s="920"/>
      <c r="M44" s="175"/>
      <c r="N44" s="176"/>
      <c r="O44" s="177"/>
      <c r="P44" s="46"/>
      <c r="Q44" s="47"/>
      <c r="R44" s="923"/>
      <c r="S44" s="48"/>
      <c r="T44" s="911"/>
      <c r="U44" s="49"/>
      <c r="V44" s="911"/>
      <c r="W44" s="49"/>
      <c r="X44" s="911"/>
      <c r="Y44" s="49"/>
      <c r="Z44" s="911"/>
      <c r="AA44" s="49"/>
      <c r="AB44" s="911"/>
      <c r="AC44" s="49"/>
      <c r="AD44" s="911"/>
      <c r="AE44" s="49"/>
      <c r="AF44" s="911"/>
      <c r="AG44" s="50"/>
      <c r="AH44" s="911"/>
      <c r="AI44" s="49"/>
      <c r="AJ44" s="914"/>
      <c r="AK44" s="104">
        <f t="shared" si="116"/>
        <v>0</v>
      </c>
      <c r="AL44" s="51"/>
      <c r="AM44" s="52"/>
      <c r="AN44" s="52"/>
      <c r="AO44" s="52"/>
      <c r="AP44" s="52"/>
      <c r="AQ44" s="52"/>
      <c r="AR44" s="53">
        <f t="shared" si="114"/>
        <v>0</v>
      </c>
      <c r="AS44" s="54"/>
      <c r="AT44" s="52"/>
      <c r="AU44" s="53">
        <f t="shared" si="115"/>
        <v>0</v>
      </c>
      <c r="AV44" s="54"/>
      <c r="AW44" s="52"/>
      <c r="AX44" s="52"/>
      <c r="AY44" s="52"/>
      <c r="AZ44" s="55"/>
      <c r="BA44" s="56"/>
      <c r="BB44" s="56"/>
      <c r="BC44" s="57"/>
    </row>
    <row r="45" spans="1:55" ht="17.25" customHeight="1" x14ac:dyDescent="0.2">
      <c r="A45" s="881"/>
      <c r="B45" s="883"/>
      <c r="C45" s="886"/>
      <c r="D45" s="889"/>
      <c r="E45" s="893"/>
      <c r="F45" s="895"/>
      <c r="G45" s="898"/>
      <c r="H45" s="901"/>
      <c r="I45" s="906"/>
      <c r="J45" s="907"/>
      <c r="K45" s="916"/>
      <c r="L45" s="920"/>
      <c r="M45" s="175"/>
      <c r="N45" s="176"/>
      <c r="O45" s="177"/>
      <c r="P45" s="46"/>
      <c r="Q45" s="47"/>
      <c r="R45" s="923"/>
      <c r="S45" s="48"/>
      <c r="T45" s="911"/>
      <c r="U45" s="49"/>
      <c r="V45" s="911"/>
      <c r="W45" s="49"/>
      <c r="X45" s="911"/>
      <c r="Y45" s="49"/>
      <c r="Z45" s="911"/>
      <c r="AA45" s="49"/>
      <c r="AB45" s="911"/>
      <c r="AC45" s="49"/>
      <c r="AD45" s="911"/>
      <c r="AE45" s="49"/>
      <c r="AF45" s="911"/>
      <c r="AG45" s="50"/>
      <c r="AH45" s="911"/>
      <c r="AI45" s="49"/>
      <c r="AJ45" s="914"/>
      <c r="AK45" s="104">
        <f t="shared" si="116"/>
        <v>0</v>
      </c>
      <c r="AL45" s="51"/>
      <c r="AM45" s="52"/>
      <c r="AN45" s="52"/>
      <c r="AO45" s="52"/>
      <c r="AP45" s="52"/>
      <c r="AQ45" s="52"/>
      <c r="AR45" s="53">
        <f t="shared" si="114"/>
        <v>0</v>
      </c>
      <c r="AS45" s="54"/>
      <c r="AT45" s="52"/>
      <c r="AU45" s="53">
        <f t="shared" si="115"/>
        <v>0</v>
      </c>
      <c r="AV45" s="54"/>
      <c r="AW45" s="52"/>
      <c r="AX45" s="52"/>
      <c r="AY45" s="52"/>
      <c r="AZ45" s="55"/>
      <c r="BA45" s="56"/>
      <c r="BB45" s="56"/>
      <c r="BC45" s="57"/>
    </row>
    <row r="46" spans="1:55" ht="17.25" customHeight="1" x14ac:dyDescent="0.2">
      <c r="A46" s="881"/>
      <c r="B46" s="884"/>
      <c r="C46" s="887"/>
      <c r="D46" s="890"/>
      <c r="E46" s="893"/>
      <c r="F46" s="896"/>
      <c r="G46" s="899"/>
      <c r="H46" s="902"/>
      <c r="I46" s="906"/>
      <c r="J46" s="907"/>
      <c r="K46" s="917"/>
      <c r="L46" s="920"/>
      <c r="M46" s="178"/>
      <c r="N46" s="179"/>
      <c r="O46" s="180"/>
      <c r="P46" s="107"/>
      <c r="Q46" s="108"/>
      <c r="R46" s="923"/>
      <c r="S46" s="109"/>
      <c r="T46" s="911"/>
      <c r="U46" s="110"/>
      <c r="V46" s="911"/>
      <c r="W46" s="110"/>
      <c r="X46" s="911"/>
      <c r="Y46" s="110"/>
      <c r="Z46" s="911"/>
      <c r="AA46" s="110"/>
      <c r="AB46" s="911"/>
      <c r="AC46" s="110"/>
      <c r="AD46" s="911"/>
      <c r="AE46" s="110"/>
      <c r="AF46" s="911"/>
      <c r="AG46" s="111"/>
      <c r="AH46" s="911"/>
      <c r="AI46" s="110"/>
      <c r="AJ46" s="915"/>
      <c r="AK46" s="104">
        <f t="shared" si="116"/>
        <v>0</v>
      </c>
      <c r="AL46" s="112"/>
      <c r="AM46" s="113"/>
      <c r="AN46" s="113"/>
      <c r="AO46" s="113"/>
      <c r="AP46" s="113"/>
      <c r="AQ46" s="113"/>
      <c r="AR46" s="53">
        <f t="shared" si="114"/>
        <v>0</v>
      </c>
      <c r="AS46" s="114"/>
      <c r="AT46" s="113"/>
      <c r="AU46" s="53">
        <f>SUM(AS46:AT46)</f>
        <v>0</v>
      </c>
      <c r="AV46" s="114"/>
      <c r="AW46" s="113"/>
      <c r="AX46" s="113"/>
      <c r="AY46" s="113"/>
      <c r="AZ46" s="115"/>
      <c r="BA46" s="116"/>
      <c r="BB46" s="116"/>
      <c r="BC46" s="117"/>
    </row>
    <row r="47" spans="1:55" ht="9.9499999999999993" customHeight="1" thickBot="1" x14ac:dyDescent="0.25">
      <c r="A47" s="882"/>
      <c r="B47" s="885"/>
      <c r="C47" s="888"/>
      <c r="D47" s="891"/>
      <c r="E47" s="894"/>
      <c r="F47" s="897"/>
      <c r="G47" s="900"/>
      <c r="H47" s="903"/>
      <c r="I47" s="908"/>
      <c r="J47" s="909"/>
      <c r="K47" s="918"/>
      <c r="L47" s="921"/>
      <c r="M47" s="181"/>
      <c r="N47" s="182"/>
      <c r="O47" s="183"/>
      <c r="P47" s="118"/>
      <c r="Q47" s="118"/>
      <c r="R47" s="924"/>
      <c r="S47" s="184"/>
      <c r="T47" s="912"/>
      <c r="U47" s="185"/>
      <c r="V47" s="912"/>
      <c r="W47" s="185"/>
      <c r="X47" s="912"/>
      <c r="Y47" s="185"/>
      <c r="Z47" s="912"/>
      <c r="AA47" s="185"/>
      <c r="AB47" s="912"/>
      <c r="AC47" s="185"/>
      <c r="AD47" s="912"/>
      <c r="AE47" s="185"/>
      <c r="AF47" s="912"/>
      <c r="AG47" s="186"/>
      <c r="AH47" s="912"/>
      <c r="AI47" s="185"/>
      <c r="AJ47" s="119"/>
      <c r="AK47" s="120"/>
      <c r="AL47" s="187"/>
      <c r="AM47" s="188"/>
      <c r="AN47" s="188"/>
      <c r="AO47" s="188"/>
      <c r="AP47" s="188"/>
      <c r="AQ47" s="188"/>
      <c r="AR47" s="121"/>
      <c r="AS47" s="189"/>
      <c r="AT47" s="188"/>
      <c r="AU47" s="121"/>
      <c r="AV47" s="189"/>
      <c r="AW47" s="188"/>
      <c r="AX47" s="188"/>
      <c r="AY47" s="188"/>
      <c r="AZ47" s="190"/>
      <c r="BA47" s="191"/>
      <c r="BB47" s="191"/>
      <c r="BC47" s="192"/>
    </row>
    <row r="48" spans="1:55" ht="6" customHeight="1" x14ac:dyDescent="0.2">
      <c r="A48" s="157"/>
      <c r="B48" s="193"/>
      <c r="C48" s="193"/>
      <c r="D48" s="193"/>
      <c r="E48" s="193"/>
      <c r="F48" s="193"/>
      <c r="G48" s="193"/>
      <c r="H48" s="193"/>
      <c r="I48" s="925"/>
      <c r="J48" s="925"/>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4"/>
      <c r="AL48" s="194"/>
      <c r="AM48" s="194"/>
      <c r="AN48" s="194"/>
      <c r="AO48" s="194"/>
      <c r="AP48" s="194"/>
      <c r="AQ48" s="195"/>
      <c r="AR48" s="194"/>
      <c r="AS48" s="194"/>
      <c r="AT48" s="194"/>
      <c r="AU48" s="194"/>
      <c r="AV48" s="194"/>
      <c r="AW48" s="194"/>
      <c r="AX48" s="194"/>
      <c r="AY48" s="194"/>
      <c r="AZ48" s="194"/>
      <c r="BA48" s="194"/>
      <c r="BB48" s="194"/>
      <c r="BC48" s="157"/>
    </row>
    <row r="49" spans="1:55" ht="72" hidden="1" customHeight="1" x14ac:dyDescent="0.2">
      <c r="A49" s="880">
        <v>5</v>
      </c>
      <c r="B49" s="162" t="s">
        <v>1706</v>
      </c>
      <c r="C49" s="163" t="s">
        <v>1707</v>
      </c>
      <c r="D49" s="164" t="s">
        <v>21</v>
      </c>
      <c r="E49" s="164" t="s">
        <v>1895</v>
      </c>
      <c r="F49" s="163" t="s">
        <v>1708</v>
      </c>
      <c r="G49" s="165" t="s">
        <v>1680</v>
      </c>
      <c r="H49" s="165" t="s">
        <v>1681</v>
      </c>
      <c r="I49" s="166" t="s">
        <v>1911</v>
      </c>
      <c r="J49" s="167">
        <f>+$N$3</f>
        <v>2017</v>
      </c>
      <c r="K49" s="165" t="s">
        <v>1928</v>
      </c>
      <c r="L49" s="166" t="s">
        <v>1929</v>
      </c>
      <c r="M49" s="163" t="s">
        <v>1709</v>
      </c>
      <c r="N49" s="163" t="s">
        <v>1710</v>
      </c>
      <c r="O49" s="163" t="s">
        <v>1711</v>
      </c>
      <c r="P49" s="163" t="s">
        <v>1712</v>
      </c>
      <c r="Q49" s="163" t="s">
        <v>1713</v>
      </c>
      <c r="R49" s="168">
        <f t="shared" ref="R49" si="117">SUM(R50:R56)</f>
        <v>0</v>
      </c>
      <c r="S49" s="169">
        <f t="shared" ref="S49" si="118">SUM(S50:S56)</f>
        <v>0</v>
      </c>
      <c r="T49" s="170">
        <f t="shared" ref="T49" si="119">SUM(T50:T56)</f>
        <v>0</v>
      </c>
      <c r="U49" s="171">
        <f t="shared" ref="U49" si="120">SUM(U50:U56)</f>
        <v>0</v>
      </c>
      <c r="V49" s="170">
        <f t="shared" ref="V49" si="121">SUM(V50:V56)</f>
        <v>0</v>
      </c>
      <c r="W49" s="171">
        <f t="shared" ref="W49" si="122">SUM(W50:W56)</f>
        <v>0</v>
      </c>
      <c r="X49" s="170">
        <f t="shared" ref="X49" si="123">SUM(X50:X56)</f>
        <v>0</v>
      </c>
      <c r="Y49" s="171">
        <f t="shared" ref="Y49" si="124">SUM(Y50:Y56)</f>
        <v>0</v>
      </c>
      <c r="Z49" s="170">
        <f t="shared" ref="Z49" si="125">SUM(Z50:Z56)</f>
        <v>0</v>
      </c>
      <c r="AA49" s="171">
        <f t="shared" ref="AA49" si="126">SUM(AA50:AA56)</f>
        <v>0</v>
      </c>
      <c r="AB49" s="170">
        <f t="shared" ref="AB49" si="127">SUM(AB50:AB56)</f>
        <v>0</v>
      </c>
      <c r="AC49" s="171">
        <f t="shared" ref="AC49" si="128">SUM(AC50:AC56)</f>
        <v>0</v>
      </c>
      <c r="AD49" s="170">
        <f t="shared" ref="AD49" si="129">SUM(AD50:AD56)</f>
        <v>0</v>
      </c>
      <c r="AE49" s="171">
        <f t="shared" ref="AE49" si="130">SUM(AE50:AE56)</f>
        <v>0</v>
      </c>
      <c r="AF49" s="170">
        <f t="shared" ref="AF49" si="131">SUM(AF50:AF56)</f>
        <v>0</v>
      </c>
      <c r="AG49" s="172">
        <f t="shared" ref="AG49" si="132">SUM(AG50:AG56)</f>
        <v>0</v>
      </c>
      <c r="AH49" s="876"/>
      <c r="AI49" s="876"/>
      <c r="AJ49" s="173">
        <f t="shared" ref="AJ49" si="133">SUM(AJ50:AJ56)</f>
        <v>0</v>
      </c>
      <c r="AK49" s="174">
        <f t="shared" ref="AK49" si="134">SUM(AK50:AK56)</f>
        <v>0</v>
      </c>
      <c r="AL49" s="41">
        <f t="shared" ref="AL49" si="135">SUM(AL50:AL56)</f>
        <v>0</v>
      </c>
      <c r="AM49" s="42">
        <f t="shared" ref="AM49" si="136">SUM(AM50:AM56)</f>
        <v>0</v>
      </c>
      <c r="AN49" s="42">
        <f t="shared" ref="AN49" si="137">SUM(AN50:AN56)</f>
        <v>0</v>
      </c>
      <c r="AO49" s="42">
        <f t="shared" ref="AO49" si="138">SUM(AO50:AO56)</f>
        <v>0</v>
      </c>
      <c r="AP49" s="42">
        <f t="shared" ref="AP49" si="139">SUM(AP50:AP56)</f>
        <v>0</v>
      </c>
      <c r="AQ49" s="42">
        <f t="shared" ref="AQ49" si="140">SUM(AQ50:AQ56)</f>
        <v>0</v>
      </c>
      <c r="AR49" s="43">
        <f t="shared" ref="AR49" si="141">SUM(AR50:AR56)</f>
        <v>0</v>
      </c>
      <c r="AS49" s="105">
        <f t="shared" ref="AS49" si="142">SUM(AS50:AS56)</f>
        <v>0</v>
      </c>
      <c r="AT49" s="42">
        <f t="shared" ref="AT49" si="143">SUM(AT50:AT56)</f>
        <v>0</v>
      </c>
      <c r="AU49" s="43">
        <f t="shared" ref="AU49" si="144">SUM(AU50:AU56)</f>
        <v>0</v>
      </c>
      <c r="AV49" s="105">
        <f t="shared" ref="AV49" si="145">SUM(AV50:AV56)</f>
        <v>0</v>
      </c>
      <c r="AW49" s="42">
        <f t="shared" ref="AW49" si="146">SUM(AW50:AW56)</f>
        <v>0</v>
      </c>
      <c r="AX49" s="42">
        <f t="shared" ref="AX49" si="147">SUM(AX50:AX56)</f>
        <v>0</v>
      </c>
      <c r="AY49" s="42">
        <f t="shared" ref="AY49" si="148">SUM(AY50:AY56)</f>
        <v>0</v>
      </c>
      <c r="AZ49" s="106">
        <f t="shared" ref="AZ49" si="149">SUM(AZ50:AZ56)</f>
        <v>0</v>
      </c>
      <c r="BA49" s="44" t="s">
        <v>1686</v>
      </c>
      <c r="BB49" s="44" t="s">
        <v>1687</v>
      </c>
      <c r="BC49" s="45" t="s">
        <v>1688</v>
      </c>
    </row>
    <row r="50" spans="1:55" ht="17.25" hidden="1" customHeight="1" x14ac:dyDescent="0.2">
      <c r="A50" s="881"/>
      <c r="B50" s="883" t="str">
        <f>VLOOKUP($D$9,'PROYECTOS REGISTRADOS'!$A$2:$D$82,4,0)</f>
        <v>Fortalecimiento Institucional de la Empresa de Servicios Públicos del Municipio de Tocancipá, Cundinamarca, Centro Oriente</v>
      </c>
      <c r="C50" s="886" t="str">
        <f>VLOOKUP($D$9,'PROYECTOS REGISTRADOS'!$A$2:$D$82,3,0)</f>
        <v>2016-25817-0048</v>
      </c>
      <c r="D50" s="889"/>
      <c r="E50" s="892" t="str">
        <f>IF(D50=0,"0-0",(VLOOKUP(D50,'CONSOLIDADO PLAN DESARROLLO'!$EL$9:$ET$304,2,0)))</f>
        <v>0-0</v>
      </c>
      <c r="F50" s="895" t="str">
        <f>IF(D50=0,"0-0",(VLOOKUP(D50,'CONSOLIDADO PLAN DESARROLLO'!$EL$9:$ET$304,3,0)))</f>
        <v>0-0</v>
      </c>
      <c r="G50" s="898" t="str">
        <f>IF(D50=0,"0-0",(VLOOKUP(D50,'CONSOLIDADO PLAN DESARROLLO'!$EL$9:$ET$304,4,0)))</f>
        <v>0-0</v>
      </c>
      <c r="H50" s="901" t="str">
        <f>IF(D50=0,"0-0",(VLOOKUP(D50,'CONSOLIDADO PLAN DESARROLLO'!$EL$9:$ET$304,5,0)))</f>
        <v>0-0</v>
      </c>
      <c r="I50" s="904" t="str">
        <f>IF(D50=0,"0-0",(VLOOKUP(D50,'CONSOLIDADO PLAN DESARROLLO'!$EL$9:$ET$304,$R$3,0)))</f>
        <v>0-0</v>
      </c>
      <c r="J50" s="905"/>
      <c r="K50" s="916"/>
      <c r="L50" s="919"/>
      <c r="M50" s="175"/>
      <c r="N50" s="176"/>
      <c r="O50" s="177"/>
      <c r="P50" s="46"/>
      <c r="Q50" s="47"/>
      <c r="R50" s="922"/>
      <c r="S50" s="48"/>
      <c r="T50" s="910"/>
      <c r="U50" s="49"/>
      <c r="V50" s="910"/>
      <c r="W50" s="49"/>
      <c r="X50" s="910"/>
      <c r="Y50" s="49"/>
      <c r="Z50" s="910"/>
      <c r="AA50" s="49"/>
      <c r="AB50" s="910"/>
      <c r="AC50" s="49"/>
      <c r="AD50" s="910"/>
      <c r="AE50" s="49"/>
      <c r="AF50" s="910"/>
      <c r="AG50" s="50"/>
      <c r="AH50" s="877"/>
      <c r="AI50" s="877"/>
      <c r="AJ50" s="913">
        <f>+R50+T50+V50+X50+Z50+AB50+AD50+AF50</f>
        <v>0</v>
      </c>
      <c r="AK50" s="104">
        <f t="shared" ref="AK50:AK55" si="150">AC50+AE50+AG50+S50+U50+W50+Y50+AA50</f>
        <v>0</v>
      </c>
      <c r="AL50" s="51"/>
      <c r="AM50" s="52"/>
      <c r="AN50" s="52"/>
      <c r="AO50" s="52"/>
      <c r="AP50" s="52"/>
      <c r="AQ50" s="52"/>
      <c r="AR50" s="53">
        <f t="shared" ref="AR50:AR55" si="151">SUM(AL50:AQ50)</f>
        <v>0</v>
      </c>
      <c r="AS50" s="54"/>
      <c r="AT50" s="52"/>
      <c r="AU50" s="53">
        <f t="shared" ref="AU50:AU54" si="152">SUM(AS50:AT50)</f>
        <v>0</v>
      </c>
      <c r="AV50" s="54"/>
      <c r="AW50" s="52"/>
      <c r="AX50" s="52"/>
      <c r="AY50" s="52"/>
      <c r="AZ50" s="55"/>
      <c r="BA50" s="56"/>
      <c r="BB50" s="56"/>
      <c r="BC50" s="57"/>
    </row>
    <row r="51" spans="1:55" ht="17.25" hidden="1" customHeight="1" x14ac:dyDescent="0.2">
      <c r="A51" s="881"/>
      <c r="B51" s="883"/>
      <c r="C51" s="886"/>
      <c r="D51" s="889"/>
      <c r="E51" s="893"/>
      <c r="F51" s="895"/>
      <c r="G51" s="898"/>
      <c r="H51" s="901"/>
      <c r="I51" s="906"/>
      <c r="J51" s="907"/>
      <c r="K51" s="916"/>
      <c r="L51" s="920"/>
      <c r="M51" s="175"/>
      <c r="N51" s="176"/>
      <c r="O51" s="177"/>
      <c r="P51" s="46"/>
      <c r="Q51" s="47"/>
      <c r="R51" s="923"/>
      <c r="S51" s="48"/>
      <c r="T51" s="911"/>
      <c r="U51" s="49"/>
      <c r="V51" s="911"/>
      <c r="W51" s="49"/>
      <c r="X51" s="911"/>
      <c r="Y51" s="49"/>
      <c r="Z51" s="911"/>
      <c r="AA51" s="49"/>
      <c r="AB51" s="911"/>
      <c r="AC51" s="49"/>
      <c r="AD51" s="911"/>
      <c r="AE51" s="49"/>
      <c r="AF51" s="911"/>
      <c r="AG51" s="50"/>
      <c r="AH51" s="878"/>
      <c r="AI51" s="878"/>
      <c r="AJ51" s="914"/>
      <c r="AK51" s="104">
        <f t="shared" si="150"/>
        <v>0</v>
      </c>
      <c r="AL51" s="51"/>
      <c r="AM51" s="52"/>
      <c r="AN51" s="52"/>
      <c r="AO51" s="52"/>
      <c r="AP51" s="52"/>
      <c r="AQ51" s="52"/>
      <c r="AR51" s="53">
        <f t="shared" si="151"/>
        <v>0</v>
      </c>
      <c r="AS51" s="54"/>
      <c r="AT51" s="52"/>
      <c r="AU51" s="53">
        <f t="shared" si="152"/>
        <v>0</v>
      </c>
      <c r="AV51" s="54"/>
      <c r="AW51" s="52"/>
      <c r="AX51" s="52"/>
      <c r="AY51" s="52"/>
      <c r="AZ51" s="55"/>
      <c r="BA51" s="56"/>
      <c r="BB51" s="56"/>
      <c r="BC51" s="57"/>
    </row>
    <row r="52" spans="1:55" ht="17.25" hidden="1" customHeight="1" x14ac:dyDescent="0.2">
      <c r="A52" s="881"/>
      <c r="B52" s="883"/>
      <c r="C52" s="886"/>
      <c r="D52" s="889"/>
      <c r="E52" s="893"/>
      <c r="F52" s="895"/>
      <c r="G52" s="898"/>
      <c r="H52" s="901"/>
      <c r="I52" s="906"/>
      <c r="J52" s="907"/>
      <c r="K52" s="916"/>
      <c r="L52" s="920"/>
      <c r="M52" s="175"/>
      <c r="N52" s="176"/>
      <c r="O52" s="177"/>
      <c r="P52" s="46"/>
      <c r="Q52" s="47"/>
      <c r="R52" s="923"/>
      <c r="S52" s="48"/>
      <c r="T52" s="911"/>
      <c r="U52" s="49"/>
      <c r="V52" s="911"/>
      <c r="W52" s="49"/>
      <c r="X52" s="911"/>
      <c r="Y52" s="49"/>
      <c r="Z52" s="911"/>
      <c r="AA52" s="49"/>
      <c r="AB52" s="911"/>
      <c r="AC52" s="49"/>
      <c r="AD52" s="911"/>
      <c r="AE52" s="49"/>
      <c r="AF52" s="911"/>
      <c r="AG52" s="50"/>
      <c r="AH52" s="878"/>
      <c r="AI52" s="878"/>
      <c r="AJ52" s="914"/>
      <c r="AK52" s="104">
        <f t="shared" si="150"/>
        <v>0</v>
      </c>
      <c r="AL52" s="51"/>
      <c r="AM52" s="52"/>
      <c r="AN52" s="52"/>
      <c r="AO52" s="52"/>
      <c r="AP52" s="52"/>
      <c r="AQ52" s="52"/>
      <c r="AR52" s="53">
        <f t="shared" si="151"/>
        <v>0</v>
      </c>
      <c r="AS52" s="54"/>
      <c r="AT52" s="52"/>
      <c r="AU52" s="53">
        <f t="shared" si="152"/>
        <v>0</v>
      </c>
      <c r="AV52" s="54"/>
      <c r="AW52" s="52"/>
      <c r="AX52" s="52"/>
      <c r="AY52" s="52"/>
      <c r="AZ52" s="55"/>
      <c r="BA52" s="56"/>
      <c r="BB52" s="56"/>
      <c r="BC52" s="57"/>
    </row>
    <row r="53" spans="1:55" ht="17.25" hidden="1" customHeight="1" x14ac:dyDescent="0.2">
      <c r="A53" s="881"/>
      <c r="B53" s="883"/>
      <c r="C53" s="886"/>
      <c r="D53" s="889"/>
      <c r="E53" s="893"/>
      <c r="F53" s="895"/>
      <c r="G53" s="898"/>
      <c r="H53" s="901"/>
      <c r="I53" s="906"/>
      <c r="J53" s="907"/>
      <c r="K53" s="916"/>
      <c r="L53" s="920"/>
      <c r="M53" s="175"/>
      <c r="N53" s="176"/>
      <c r="O53" s="177"/>
      <c r="P53" s="46"/>
      <c r="Q53" s="47"/>
      <c r="R53" s="923"/>
      <c r="S53" s="48"/>
      <c r="T53" s="911"/>
      <c r="U53" s="49"/>
      <c r="V53" s="911"/>
      <c r="W53" s="49"/>
      <c r="X53" s="911"/>
      <c r="Y53" s="49"/>
      <c r="Z53" s="911"/>
      <c r="AA53" s="49"/>
      <c r="AB53" s="911"/>
      <c r="AC53" s="49"/>
      <c r="AD53" s="911"/>
      <c r="AE53" s="49"/>
      <c r="AF53" s="911"/>
      <c r="AG53" s="50"/>
      <c r="AH53" s="878"/>
      <c r="AI53" s="878"/>
      <c r="AJ53" s="914"/>
      <c r="AK53" s="104">
        <f t="shared" si="150"/>
        <v>0</v>
      </c>
      <c r="AL53" s="51"/>
      <c r="AM53" s="52"/>
      <c r="AN53" s="52"/>
      <c r="AO53" s="52"/>
      <c r="AP53" s="52"/>
      <c r="AQ53" s="52"/>
      <c r="AR53" s="53">
        <f t="shared" si="151"/>
        <v>0</v>
      </c>
      <c r="AS53" s="54"/>
      <c r="AT53" s="52"/>
      <c r="AU53" s="53">
        <f t="shared" si="152"/>
        <v>0</v>
      </c>
      <c r="AV53" s="54"/>
      <c r="AW53" s="52"/>
      <c r="AX53" s="52"/>
      <c r="AY53" s="52"/>
      <c r="AZ53" s="55"/>
      <c r="BA53" s="56"/>
      <c r="BB53" s="56"/>
      <c r="BC53" s="57"/>
    </row>
    <row r="54" spans="1:55" ht="17.25" hidden="1" customHeight="1" x14ac:dyDescent="0.2">
      <c r="A54" s="881"/>
      <c r="B54" s="883"/>
      <c r="C54" s="886"/>
      <c r="D54" s="889"/>
      <c r="E54" s="893"/>
      <c r="F54" s="895"/>
      <c r="G54" s="898"/>
      <c r="H54" s="901"/>
      <c r="I54" s="906"/>
      <c r="J54" s="907"/>
      <c r="K54" s="916"/>
      <c r="L54" s="920"/>
      <c r="M54" s="175"/>
      <c r="N54" s="176"/>
      <c r="O54" s="177"/>
      <c r="P54" s="46"/>
      <c r="Q54" s="47"/>
      <c r="R54" s="923"/>
      <c r="S54" s="48"/>
      <c r="T54" s="911"/>
      <c r="U54" s="49"/>
      <c r="V54" s="911"/>
      <c r="W54" s="49"/>
      <c r="X54" s="911"/>
      <c r="Y54" s="49"/>
      <c r="Z54" s="911"/>
      <c r="AA54" s="49"/>
      <c r="AB54" s="911"/>
      <c r="AC54" s="49"/>
      <c r="AD54" s="911"/>
      <c r="AE54" s="49"/>
      <c r="AF54" s="911"/>
      <c r="AG54" s="50"/>
      <c r="AH54" s="878"/>
      <c r="AI54" s="878"/>
      <c r="AJ54" s="914"/>
      <c r="AK54" s="104">
        <f t="shared" si="150"/>
        <v>0</v>
      </c>
      <c r="AL54" s="51"/>
      <c r="AM54" s="52"/>
      <c r="AN54" s="52"/>
      <c r="AO54" s="52"/>
      <c r="AP54" s="52"/>
      <c r="AQ54" s="52"/>
      <c r="AR54" s="53">
        <f t="shared" si="151"/>
        <v>0</v>
      </c>
      <c r="AS54" s="54"/>
      <c r="AT54" s="52"/>
      <c r="AU54" s="53">
        <f t="shared" si="152"/>
        <v>0</v>
      </c>
      <c r="AV54" s="54"/>
      <c r="AW54" s="52"/>
      <c r="AX54" s="52"/>
      <c r="AY54" s="52"/>
      <c r="AZ54" s="55"/>
      <c r="BA54" s="56"/>
      <c r="BB54" s="56"/>
      <c r="BC54" s="57"/>
    </row>
    <row r="55" spans="1:55" ht="17.25" hidden="1" customHeight="1" x14ac:dyDescent="0.2">
      <c r="A55" s="881"/>
      <c r="B55" s="884"/>
      <c r="C55" s="887"/>
      <c r="D55" s="890"/>
      <c r="E55" s="893"/>
      <c r="F55" s="896"/>
      <c r="G55" s="899"/>
      <c r="H55" s="902"/>
      <c r="I55" s="906"/>
      <c r="J55" s="907"/>
      <c r="K55" s="917"/>
      <c r="L55" s="920"/>
      <c r="M55" s="178"/>
      <c r="N55" s="179"/>
      <c r="O55" s="180"/>
      <c r="P55" s="107"/>
      <c r="Q55" s="108"/>
      <c r="R55" s="923"/>
      <c r="S55" s="109"/>
      <c r="T55" s="911"/>
      <c r="U55" s="110"/>
      <c r="V55" s="911"/>
      <c r="W55" s="110"/>
      <c r="X55" s="911"/>
      <c r="Y55" s="110"/>
      <c r="Z55" s="911"/>
      <c r="AA55" s="110"/>
      <c r="AB55" s="911"/>
      <c r="AC55" s="110"/>
      <c r="AD55" s="911"/>
      <c r="AE55" s="110"/>
      <c r="AF55" s="911"/>
      <c r="AG55" s="111"/>
      <c r="AH55" s="878"/>
      <c r="AI55" s="878"/>
      <c r="AJ55" s="915"/>
      <c r="AK55" s="104">
        <f t="shared" si="150"/>
        <v>0</v>
      </c>
      <c r="AL55" s="112"/>
      <c r="AM55" s="113"/>
      <c r="AN55" s="113"/>
      <c r="AO55" s="113"/>
      <c r="AP55" s="113"/>
      <c r="AQ55" s="113"/>
      <c r="AR55" s="53">
        <f t="shared" si="151"/>
        <v>0</v>
      </c>
      <c r="AS55" s="114"/>
      <c r="AT55" s="113"/>
      <c r="AU55" s="53">
        <f>SUM(AS55:AT55)</f>
        <v>0</v>
      </c>
      <c r="AV55" s="114"/>
      <c r="AW55" s="113"/>
      <c r="AX55" s="113"/>
      <c r="AY55" s="113"/>
      <c r="AZ55" s="115"/>
      <c r="BA55" s="116"/>
      <c r="BB55" s="116"/>
      <c r="BC55" s="117"/>
    </row>
    <row r="56" spans="1:55" ht="9.9499999999999993" hidden="1" customHeight="1" thickBot="1" x14ac:dyDescent="0.25">
      <c r="A56" s="882"/>
      <c r="B56" s="885"/>
      <c r="C56" s="888"/>
      <c r="D56" s="891"/>
      <c r="E56" s="894"/>
      <c r="F56" s="897"/>
      <c r="G56" s="900"/>
      <c r="H56" s="903"/>
      <c r="I56" s="908"/>
      <c r="J56" s="909"/>
      <c r="K56" s="918"/>
      <c r="L56" s="921"/>
      <c r="M56" s="181"/>
      <c r="N56" s="182"/>
      <c r="O56" s="183"/>
      <c r="P56" s="118"/>
      <c r="Q56" s="118"/>
      <c r="R56" s="924"/>
      <c r="S56" s="184"/>
      <c r="T56" s="912"/>
      <c r="U56" s="185"/>
      <c r="V56" s="912"/>
      <c r="W56" s="185"/>
      <c r="X56" s="912"/>
      <c r="Y56" s="185"/>
      <c r="Z56" s="912"/>
      <c r="AA56" s="185"/>
      <c r="AB56" s="912"/>
      <c r="AC56" s="185"/>
      <c r="AD56" s="912"/>
      <c r="AE56" s="185"/>
      <c r="AF56" s="912"/>
      <c r="AG56" s="186"/>
      <c r="AH56" s="879"/>
      <c r="AI56" s="879"/>
      <c r="AJ56" s="119"/>
      <c r="AK56" s="120"/>
      <c r="AL56" s="187"/>
      <c r="AM56" s="188"/>
      <c r="AN56" s="188"/>
      <c r="AO56" s="188"/>
      <c r="AP56" s="188"/>
      <c r="AQ56" s="188"/>
      <c r="AR56" s="121"/>
      <c r="AS56" s="189"/>
      <c r="AT56" s="188"/>
      <c r="AU56" s="121"/>
      <c r="AV56" s="189"/>
      <c r="AW56" s="188"/>
      <c r="AX56" s="188"/>
      <c r="AY56" s="188"/>
      <c r="AZ56" s="190"/>
      <c r="BA56" s="191"/>
      <c r="BB56" s="191"/>
      <c r="BC56" s="192"/>
    </row>
    <row r="57" spans="1:55" ht="6" hidden="1" customHeight="1" x14ac:dyDescent="0.2">
      <c r="A57" s="157"/>
      <c r="B57" s="193"/>
      <c r="C57" s="193"/>
      <c r="D57" s="193"/>
      <c r="E57" s="193"/>
      <c r="F57" s="193"/>
      <c r="G57" s="193"/>
      <c r="H57" s="193"/>
      <c r="I57" s="925"/>
      <c r="J57" s="925"/>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4"/>
      <c r="AL57" s="194"/>
      <c r="AM57" s="194"/>
      <c r="AN57" s="194"/>
      <c r="AO57" s="194"/>
      <c r="AP57" s="194"/>
      <c r="AQ57" s="195"/>
      <c r="AR57" s="194"/>
      <c r="AS57" s="194"/>
      <c r="AT57" s="194"/>
      <c r="AU57" s="194"/>
      <c r="AV57" s="194"/>
      <c r="AW57" s="194"/>
      <c r="AX57" s="194"/>
      <c r="AY57" s="194"/>
      <c r="AZ57" s="194"/>
      <c r="BA57" s="194"/>
      <c r="BB57" s="194"/>
      <c r="BC57" s="157"/>
    </row>
    <row r="58" spans="1:55" ht="72" hidden="1" customHeight="1" x14ac:dyDescent="0.2">
      <c r="A58" s="880">
        <v>6</v>
      </c>
      <c r="B58" s="162" t="s">
        <v>1706</v>
      </c>
      <c r="C58" s="163" t="s">
        <v>1707</v>
      </c>
      <c r="D58" s="164" t="s">
        <v>21</v>
      </c>
      <c r="E58" s="164" t="s">
        <v>1895</v>
      </c>
      <c r="F58" s="163" t="s">
        <v>1708</v>
      </c>
      <c r="G58" s="165" t="s">
        <v>1680</v>
      </c>
      <c r="H58" s="165" t="s">
        <v>1681</v>
      </c>
      <c r="I58" s="166" t="s">
        <v>1911</v>
      </c>
      <c r="J58" s="167">
        <f>+$N$3</f>
        <v>2017</v>
      </c>
      <c r="K58" s="165" t="s">
        <v>1928</v>
      </c>
      <c r="L58" s="166" t="s">
        <v>1929</v>
      </c>
      <c r="M58" s="163" t="s">
        <v>1709</v>
      </c>
      <c r="N58" s="163" t="s">
        <v>1710</v>
      </c>
      <c r="O58" s="163" t="s">
        <v>1711</v>
      </c>
      <c r="P58" s="163" t="s">
        <v>1712</v>
      </c>
      <c r="Q58" s="163" t="s">
        <v>1713</v>
      </c>
      <c r="R58" s="168">
        <f t="shared" ref="R58" si="153">SUM(R59:R65)</f>
        <v>0</v>
      </c>
      <c r="S58" s="169">
        <f t="shared" ref="S58" si="154">SUM(S59:S65)</f>
        <v>0</v>
      </c>
      <c r="T58" s="170">
        <f t="shared" ref="T58" si="155">SUM(T59:T65)</f>
        <v>0</v>
      </c>
      <c r="U58" s="171">
        <f t="shared" ref="U58" si="156">SUM(U59:U65)</f>
        <v>0</v>
      </c>
      <c r="V58" s="170">
        <f t="shared" ref="V58" si="157">SUM(V59:V65)</f>
        <v>0</v>
      </c>
      <c r="W58" s="171">
        <f t="shared" ref="W58" si="158">SUM(W59:W65)</f>
        <v>0</v>
      </c>
      <c r="X58" s="170">
        <f t="shared" ref="X58" si="159">SUM(X59:X65)</f>
        <v>0</v>
      </c>
      <c r="Y58" s="171">
        <f t="shared" ref="Y58" si="160">SUM(Y59:Y65)</f>
        <v>0</v>
      </c>
      <c r="Z58" s="170">
        <f t="shared" ref="Z58" si="161">SUM(Z59:Z65)</f>
        <v>0</v>
      </c>
      <c r="AA58" s="171">
        <f t="shared" ref="AA58" si="162">SUM(AA59:AA65)</f>
        <v>0</v>
      </c>
      <c r="AB58" s="170">
        <f t="shared" ref="AB58" si="163">SUM(AB59:AB65)</f>
        <v>0</v>
      </c>
      <c r="AC58" s="171">
        <f t="shared" ref="AC58" si="164">SUM(AC59:AC65)</f>
        <v>0</v>
      </c>
      <c r="AD58" s="170">
        <f t="shared" ref="AD58" si="165">SUM(AD59:AD65)</f>
        <v>0</v>
      </c>
      <c r="AE58" s="171">
        <f t="shared" ref="AE58" si="166">SUM(AE59:AE65)</f>
        <v>0</v>
      </c>
      <c r="AF58" s="170">
        <f t="shared" ref="AF58" si="167">SUM(AF59:AF65)</f>
        <v>0</v>
      </c>
      <c r="AG58" s="172">
        <f t="shared" ref="AG58" si="168">SUM(AG59:AG65)</f>
        <v>0</v>
      </c>
      <c r="AH58" s="876"/>
      <c r="AI58" s="876"/>
      <c r="AJ58" s="173">
        <f t="shared" ref="AJ58" si="169">SUM(AJ59:AJ65)</f>
        <v>0</v>
      </c>
      <c r="AK58" s="174">
        <f t="shared" ref="AK58" si="170">SUM(AK59:AK65)</f>
        <v>0</v>
      </c>
      <c r="AL58" s="41">
        <f t="shared" ref="AL58" si="171">SUM(AL59:AL65)</f>
        <v>0</v>
      </c>
      <c r="AM58" s="42">
        <f t="shared" ref="AM58" si="172">SUM(AM59:AM65)</f>
        <v>0</v>
      </c>
      <c r="AN58" s="42">
        <f t="shared" ref="AN58" si="173">SUM(AN59:AN65)</f>
        <v>0</v>
      </c>
      <c r="AO58" s="42">
        <f t="shared" ref="AO58" si="174">SUM(AO59:AO65)</f>
        <v>0</v>
      </c>
      <c r="AP58" s="42">
        <f t="shared" ref="AP58" si="175">SUM(AP59:AP65)</f>
        <v>0</v>
      </c>
      <c r="AQ58" s="42">
        <f t="shared" ref="AQ58" si="176">SUM(AQ59:AQ65)</f>
        <v>0</v>
      </c>
      <c r="AR58" s="43">
        <f t="shared" ref="AR58" si="177">SUM(AR59:AR65)</f>
        <v>0</v>
      </c>
      <c r="AS58" s="105">
        <f t="shared" ref="AS58" si="178">SUM(AS59:AS65)</f>
        <v>0</v>
      </c>
      <c r="AT58" s="42">
        <f t="shared" ref="AT58" si="179">SUM(AT59:AT65)</f>
        <v>0</v>
      </c>
      <c r="AU58" s="43">
        <f t="shared" ref="AU58" si="180">SUM(AU59:AU65)</f>
        <v>0</v>
      </c>
      <c r="AV58" s="105">
        <f t="shared" ref="AV58" si="181">SUM(AV59:AV65)</f>
        <v>0</v>
      </c>
      <c r="AW58" s="42">
        <f t="shared" ref="AW58" si="182">SUM(AW59:AW65)</f>
        <v>0</v>
      </c>
      <c r="AX58" s="42">
        <f t="shared" ref="AX58" si="183">SUM(AX59:AX65)</f>
        <v>0</v>
      </c>
      <c r="AY58" s="42">
        <f t="shared" ref="AY58" si="184">SUM(AY59:AY65)</f>
        <v>0</v>
      </c>
      <c r="AZ58" s="106">
        <f t="shared" ref="AZ58" si="185">SUM(AZ59:AZ65)</f>
        <v>0</v>
      </c>
      <c r="BA58" s="44" t="s">
        <v>1686</v>
      </c>
      <c r="BB58" s="44" t="s">
        <v>1687</v>
      </c>
      <c r="BC58" s="45" t="s">
        <v>1688</v>
      </c>
    </row>
    <row r="59" spans="1:55" ht="17.25" hidden="1" customHeight="1" x14ac:dyDescent="0.2">
      <c r="A59" s="881"/>
      <c r="B59" s="883" t="str">
        <f>VLOOKUP($D$9,'PROYECTOS REGISTRADOS'!$A$2:$D$82,4,0)</f>
        <v>Fortalecimiento Institucional de la Empresa de Servicios Públicos del Municipio de Tocancipá, Cundinamarca, Centro Oriente</v>
      </c>
      <c r="C59" s="886" t="str">
        <f>VLOOKUP($D$9,'PROYECTOS REGISTRADOS'!$A$2:$D$82,3,0)</f>
        <v>2016-25817-0048</v>
      </c>
      <c r="D59" s="889"/>
      <c r="E59" s="892" t="str">
        <f>IF(D59=0,"0-0",(VLOOKUP(D59,'CONSOLIDADO PLAN DESARROLLO'!$EL$9:$ET$304,2,0)))</f>
        <v>0-0</v>
      </c>
      <c r="F59" s="895" t="str">
        <f>IF(D59=0,"0-0",(VLOOKUP(D59,'CONSOLIDADO PLAN DESARROLLO'!$EL$9:$ET$304,3,0)))</f>
        <v>0-0</v>
      </c>
      <c r="G59" s="898" t="str">
        <f>IF(D59=0,"0-0",(VLOOKUP(D59,'CONSOLIDADO PLAN DESARROLLO'!$EL$9:$ET$304,4,0)))</f>
        <v>0-0</v>
      </c>
      <c r="H59" s="901" t="str">
        <f>IF(D59=0,"0-0",(VLOOKUP(D59,'CONSOLIDADO PLAN DESARROLLO'!$EL$9:$ET$304,5,0)))</f>
        <v>0-0</v>
      </c>
      <c r="I59" s="904" t="str">
        <f>IF(D59=0,"0-0",(VLOOKUP(D59,'CONSOLIDADO PLAN DESARROLLO'!$EL$9:$ET$304,$R$3,0)))</f>
        <v>0-0</v>
      </c>
      <c r="J59" s="905"/>
      <c r="K59" s="916"/>
      <c r="L59" s="919"/>
      <c r="M59" s="175"/>
      <c r="N59" s="176"/>
      <c r="O59" s="177"/>
      <c r="P59" s="46"/>
      <c r="Q59" s="47"/>
      <c r="R59" s="922"/>
      <c r="S59" s="48"/>
      <c r="T59" s="910"/>
      <c r="U59" s="49"/>
      <c r="V59" s="910"/>
      <c r="W59" s="49"/>
      <c r="X59" s="910"/>
      <c r="Y59" s="49"/>
      <c r="Z59" s="910"/>
      <c r="AA59" s="49"/>
      <c r="AB59" s="910"/>
      <c r="AC59" s="49"/>
      <c r="AD59" s="910"/>
      <c r="AE59" s="49"/>
      <c r="AF59" s="910"/>
      <c r="AG59" s="50"/>
      <c r="AH59" s="877"/>
      <c r="AI59" s="877"/>
      <c r="AJ59" s="913">
        <f>+R59+T59+V59+X59+Z59+AB59+AD59+AF59</f>
        <v>0</v>
      </c>
      <c r="AK59" s="104">
        <f t="shared" ref="AK59:AK64" si="186">AC59+AE59+AG59+S59+U59+W59+Y59+AA59</f>
        <v>0</v>
      </c>
      <c r="AL59" s="51"/>
      <c r="AM59" s="52"/>
      <c r="AN59" s="52"/>
      <c r="AO59" s="52"/>
      <c r="AP59" s="52"/>
      <c r="AQ59" s="52"/>
      <c r="AR59" s="53">
        <f t="shared" ref="AR59:AR64" si="187">SUM(AL59:AQ59)</f>
        <v>0</v>
      </c>
      <c r="AS59" s="54"/>
      <c r="AT59" s="52"/>
      <c r="AU59" s="53">
        <f t="shared" ref="AU59:AU63" si="188">SUM(AS59:AT59)</f>
        <v>0</v>
      </c>
      <c r="AV59" s="54"/>
      <c r="AW59" s="52"/>
      <c r="AX59" s="52"/>
      <c r="AY59" s="52"/>
      <c r="AZ59" s="55"/>
      <c r="BA59" s="56"/>
      <c r="BB59" s="56"/>
      <c r="BC59" s="57"/>
    </row>
    <row r="60" spans="1:55" ht="17.25" hidden="1" customHeight="1" x14ac:dyDescent="0.2">
      <c r="A60" s="881"/>
      <c r="B60" s="883"/>
      <c r="C60" s="886"/>
      <c r="D60" s="889"/>
      <c r="E60" s="893"/>
      <c r="F60" s="895"/>
      <c r="G60" s="898"/>
      <c r="H60" s="901"/>
      <c r="I60" s="906"/>
      <c r="J60" s="907"/>
      <c r="K60" s="916"/>
      <c r="L60" s="920"/>
      <c r="M60" s="175"/>
      <c r="N60" s="176"/>
      <c r="O60" s="177"/>
      <c r="P60" s="46"/>
      <c r="Q60" s="47"/>
      <c r="R60" s="923"/>
      <c r="S60" s="48"/>
      <c r="T60" s="911"/>
      <c r="U60" s="49"/>
      <c r="V60" s="911"/>
      <c r="W60" s="49"/>
      <c r="X60" s="911"/>
      <c r="Y60" s="49"/>
      <c r="Z60" s="911"/>
      <c r="AA60" s="49"/>
      <c r="AB60" s="911"/>
      <c r="AC60" s="49"/>
      <c r="AD60" s="911"/>
      <c r="AE60" s="49"/>
      <c r="AF60" s="911"/>
      <c r="AG60" s="50"/>
      <c r="AH60" s="878"/>
      <c r="AI60" s="878"/>
      <c r="AJ60" s="914"/>
      <c r="AK60" s="104">
        <f t="shared" si="186"/>
        <v>0</v>
      </c>
      <c r="AL60" s="51"/>
      <c r="AM60" s="52"/>
      <c r="AN60" s="52"/>
      <c r="AO60" s="52"/>
      <c r="AP60" s="52"/>
      <c r="AQ60" s="52"/>
      <c r="AR60" s="53">
        <f t="shared" si="187"/>
        <v>0</v>
      </c>
      <c r="AS60" s="54"/>
      <c r="AT60" s="52"/>
      <c r="AU60" s="53">
        <f t="shared" si="188"/>
        <v>0</v>
      </c>
      <c r="AV60" s="54"/>
      <c r="AW60" s="52"/>
      <c r="AX60" s="52"/>
      <c r="AY60" s="52"/>
      <c r="AZ60" s="55"/>
      <c r="BA60" s="56"/>
      <c r="BB60" s="56"/>
      <c r="BC60" s="57"/>
    </row>
    <row r="61" spans="1:55" ht="17.25" hidden="1" customHeight="1" x14ac:dyDescent="0.2">
      <c r="A61" s="881"/>
      <c r="B61" s="883"/>
      <c r="C61" s="886"/>
      <c r="D61" s="889"/>
      <c r="E61" s="893"/>
      <c r="F61" s="895"/>
      <c r="G61" s="898"/>
      <c r="H61" s="901"/>
      <c r="I61" s="906"/>
      <c r="J61" s="907"/>
      <c r="K61" s="916"/>
      <c r="L61" s="920"/>
      <c r="M61" s="175"/>
      <c r="N61" s="176"/>
      <c r="O61" s="177"/>
      <c r="P61" s="46"/>
      <c r="Q61" s="47"/>
      <c r="R61" s="923"/>
      <c r="S61" s="48"/>
      <c r="T61" s="911"/>
      <c r="U61" s="49"/>
      <c r="V61" s="911"/>
      <c r="W61" s="49"/>
      <c r="X61" s="911"/>
      <c r="Y61" s="49"/>
      <c r="Z61" s="911"/>
      <c r="AA61" s="49"/>
      <c r="AB61" s="911"/>
      <c r="AC61" s="49"/>
      <c r="AD61" s="911"/>
      <c r="AE61" s="49"/>
      <c r="AF61" s="911"/>
      <c r="AG61" s="50"/>
      <c r="AH61" s="878"/>
      <c r="AI61" s="878"/>
      <c r="AJ61" s="914"/>
      <c r="AK61" s="104">
        <f t="shared" si="186"/>
        <v>0</v>
      </c>
      <c r="AL61" s="51"/>
      <c r="AM61" s="52"/>
      <c r="AN61" s="52"/>
      <c r="AO61" s="52"/>
      <c r="AP61" s="52"/>
      <c r="AQ61" s="52"/>
      <c r="AR61" s="53">
        <f t="shared" si="187"/>
        <v>0</v>
      </c>
      <c r="AS61" s="54"/>
      <c r="AT61" s="52"/>
      <c r="AU61" s="53">
        <f t="shared" si="188"/>
        <v>0</v>
      </c>
      <c r="AV61" s="54"/>
      <c r="AW61" s="52"/>
      <c r="AX61" s="52"/>
      <c r="AY61" s="52"/>
      <c r="AZ61" s="55"/>
      <c r="BA61" s="56"/>
      <c r="BB61" s="56"/>
      <c r="BC61" s="57"/>
    </row>
    <row r="62" spans="1:55" ht="17.25" hidden="1" customHeight="1" x14ac:dyDescent="0.2">
      <c r="A62" s="881"/>
      <c r="B62" s="883"/>
      <c r="C62" s="886"/>
      <c r="D62" s="889"/>
      <c r="E62" s="893"/>
      <c r="F62" s="895"/>
      <c r="G62" s="898"/>
      <c r="H62" s="901"/>
      <c r="I62" s="906"/>
      <c r="J62" s="907"/>
      <c r="K62" s="916"/>
      <c r="L62" s="920"/>
      <c r="M62" s="175"/>
      <c r="N62" s="176"/>
      <c r="O62" s="177"/>
      <c r="P62" s="46"/>
      <c r="Q62" s="47"/>
      <c r="R62" s="923"/>
      <c r="S62" s="48"/>
      <c r="T62" s="911"/>
      <c r="U62" s="49"/>
      <c r="V62" s="911"/>
      <c r="W62" s="49"/>
      <c r="X62" s="911"/>
      <c r="Y62" s="49"/>
      <c r="Z62" s="911"/>
      <c r="AA62" s="49"/>
      <c r="AB62" s="911"/>
      <c r="AC62" s="49"/>
      <c r="AD62" s="911"/>
      <c r="AE62" s="49"/>
      <c r="AF62" s="911"/>
      <c r="AG62" s="50"/>
      <c r="AH62" s="878"/>
      <c r="AI62" s="878"/>
      <c r="AJ62" s="914"/>
      <c r="AK62" s="104">
        <f t="shared" si="186"/>
        <v>0</v>
      </c>
      <c r="AL62" s="51"/>
      <c r="AM62" s="52"/>
      <c r="AN62" s="52"/>
      <c r="AO62" s="52"/>
      <c r="AP62" s="52"/>
      <c r="AQ62" s="52"/>
      <c r="AR62" s="53">
        <f t="shared" si="187"/>
        <v>0</v>
      </c>
      <c r="AS62" s="54"/>
      <c r="AT62" s="52"/>
      <c r="AU62" s="53">
        <f t="shared" si="188"/>
        <v>0</v>
      </c>
      <c r="AV62" s="54"/>
      <c r="AW62" s="52"/>
      <c r="AX62" s="52"/>
      <c r="AY62" s="52"/>
      <c r="AZ62" s="55"/>
      <c r="BA62" s="56"/>
      <c r="BB62" s="56"/>
      <c r="BC62" s="57"/>
    </row>
    <row r="63" spans="1:55" ht="17.25" hidden="1" customHeight="1" x14ac:dyDescent="0.2">
      <c r="A63" s="881"/>
      <c r="B63" s="883"/>
      <c r="C63" s="886"/>
      <c r="D63" s="889"/>
      <c r="E63" s="893"/>
      <c r="F63" s="895"/>
      <c r="G63" s="898"/>
      <c r="H63" s="901"/>
      <c r="I63" s="906"/>
      <c r="J63" s="907"/>
      <c r="K63" s="916"/>
      <c r="L63" s="920"/>
      <c r="M63" s="175"/>
      <c r="N63" s="176"/>
      <c r="O63" s="177"/>
      <c r="P63" s="46"/>
      <c r="Q63" s="47"/>
      <c r="R63" s="923"/>
      <c r="S63" s="48"/>
      <c r="T63" s="911"/>
      <c r="U63" s="49"/>
      <c r="V63" s="911"/>
      <c r="W63" s="49"/>
      <c r="X63" s="911"/>
      <c r="Y63" s="49"/>
      <c r="Z63" s="911"/>
      <c r="AA63" s="49"/>
      <c r="AB63" s="911"/>
      <c r="AC63" s="49"/>
      <c r="AD63" s="911"/>
      <c r="AE63" s="49"/>
      <c r="AF63" s="911"/>
      <c r="AG63" s="50"/>
      <c r="AH63" s="878"/>
      <c r="AI63" s="878"/>
      <c r="AJ63" s="914"/>
      <c r="AK63" s="104">
        <f t="shared" si="186"/>
        <v>0</v>
      </c>
      <c r="AL63" s="51"/>
      <c r="AM63" s="52"/>
      <c r="AN63" s="52"/>
      <c r="AO63" s="52"/>
      <c r="AP63" s="52"/>
      <c r="AQ63" s="52"/>
      <c r="AR63" s="53">
        <f t="shared" si="187"/>
        <v>0</v>
      </c>
      <c r="AS63" s="54"/>
      <c r="AT63" s="52"/>
      <c r="AU63" s="53">
        <f t="shared" si="188"/>
        <v>0</v>
      </c>
      <c r="AV63" s="54"/>
      <c r="AW63" s="52"/>
      <c r="AX63" s="52"/>
      <c r="AY63" s="52"/>
      <c r="AZ63" s="55"/>
      <c r="BA63" s="56"/>
      <c r="BB63" s="56"/>
      <c r="BC63" s="57"/>
    </row>
    <row r="64" spans="1:55" ht="17.25" hidden="1" customHeight="1" x14ac:dyDescent="0.2">
      <c r="A64" s="881"/>
      <c r="B64" s="884"/>
      <c r="C64" s="887"/>
      <c r="D64" s="890"/>
      <c r="E64" s="893"/>
      <c r="F64" s="896"/>
      <c r="G64" s="899"/>
      <c r="H64" s="902"/>
      <c r="I64" s="906"/>
      <c r="J64" s="907"/>
      <c r="K64" s="917"/>
      <c r="L64" s="920"/>
      <c r="M64" s="178"/>
      <c r="N64" s="179"/>
      <c r="O64" s="180"/>
      <c r="P64" s="107"/>
      <c r="Q64" s="108"/>
      <c r="R64" s="923"/>
      <c r="S64" s="109"/>
      <c r="T64" s="911"/>
      <c r="U64" s="110"/>
      <c r="V64" s="911"/>
      <c r="W64" s="110"/>
      <c r="X64" s="911"/>
      <c r="Y64" s="110"/>
      <c r="Z64" s="911"/>
      <c r="AA64" s="110"/>
      <c r="AB64" s="911"/>
      <c r="AC64" s="110"/>
      <c r="AD64" s="911"/>
      <c r="AE64" s="110"/>
      <c r="AF64" s="911"/>
      <c r="AG64" s="111"/>
      <c r="AH64" s="878"/>
      <c r="AI64" s="878"/>
      <c r="AJ64" s="915"/>
      <c r="AK64" s="104">
        <f t="shared" si="186"/>
        <v>0</v>
      </c>
      <c r="AL64" s="112"/>
      <c r="AM64" s="113"/>
      <c r="AN64" s="113"/>
      <c r="AO64" s="113"/>
      <c r="AP64" s="113"/>
      <c r="AQ64" s="113"/>
      <c r="AR64" s="53">
        <f t="shared" si="187"/>
        <v>0</v>
      </c>
      <c r="AS64" s="114"/>
      <c r="AT64" s="113"/>
      <c r="AU64" s="53">
        <f>SUM(AS64:AT64)</f>
        <v>0</v>
      </c>
      <c r="AV64" s="114"/>
      <c r="AW64" s="113"/>
      <c r="AX64" s="113"/>
      <c r="AY64" s="113"/>
      <c r="AZ64" s="115"/>
      <c r="BA64" s="116"/>
      <c r="BB64" s="116"/>
      <c r="BC64" s="117"/>
    </row>
    <row r="65" spans="1:55" ht="9.9499999999999993" hidden="1" customHeight="1" thickBot="1" x14ac:dyDescent="0.25">
      <c r="A65" s="882"/>
      <c r="B65" s="885"/>
      <c r="C65" s="888"/>
      <c r="D65" s="891"/>
      <c r="E65" s="894"/>
      <c r="F65" s="897"/>
      <c r="G65" s="900"/>
      <c r="H65" s="903"/>
      <c r="I65" s="908"/>
      <c r="J65" s="909"/>
      <c r="K65" s="918"/>
      <c r="L65" s="921"/>
      <c r="M65" s="181"/>
      <c r="N65" s="182"/>
      <c r="O65" s="183"/>
      <c r="P65" s="118"/>
      <c r="Q65" s="118"/>
      <c r="R65" s="924"/>
      <c r="S65" s="184"/>
      <c r="T65" s="912"/>
      <c r="U65" s="185"/>
      <c r="V65" s="912"/>
      <c r="W65" s="185"/>
      <c r="X65" s="912"/>
      <c r="Y65" s="185"/>
      <c r="Z65" s="912"/>
      <c r="AA65" s="185"/>
      <c r="AB65" s="912"/>
      <c r="AC65" s="185"/>
      <c r="AD65" s="912"/>
      <c r="AE65" s="185"/>
      <c r="AF65" s="912"/>
      <c r="AG65" s="186"/>
      <c r="AH65" s="879"/>
      <c r="AI65" s="879"/>
      <c r="AJ65" s="119"/>
      <c r="AK65" s="120"/>
      <c r="AL65" s="187"/>
      <c r="AM65" s="188"/>
      <c r="AN65" s="188"/>
      <c r="AO65" s="188"/>
      <c r="AP65" s="188"/>
      <c r="AQ65" s="188"/>
      <c r="AR65" s="121"/>
      <c r="AS65" s="189"/>
      <c r="AT65" s="188"/>
      <c r="AU65" s="121"/>
      <c r="AV65" s="189"/>
      <c r="AW65" s="188"/>
      <c r="AX65" s="188"/>
      <c r="AY65" s="188"/>
      <c r="AZ65" s="190"/>
      <c r="BA65" s="191"/>
      <c r="BB65" s="191"/>
      <c r="BC65" s="192"/>
    </row>
    <row r="66" spans="1:55" ht="6" hidden="1" customHeight="1" x14ac:dyDescent="0.2">
      <c r="A66" s="157"/>
      <c r="B66" s="193"/>
      <c r="C66" s="193"/>
      <c r="D66" s="193"/>
      <c r="E66" s="193"/>
      <c r="F66" s="193"/>
      <c r="G66" s="193"/>
      <c r="H66" s="193"/>
      <c r="I66" s="925"/>
      <c r="J66" s="925"/>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3"/>
      <c r="AJ66" s="193"/>
      <c r="AK66" s="194"/>
      <c r="AL66" s="194"/>
      <c r="AM66" s="194"/>
      <c r="AN66" s="194"/>
      <c r="AO66" s="194"/>
      <c r="AP66" s="194"/>
      <c r="AQ66" s="195"/>
      <c r="AR66" s="194"/>
      <c r="AS66" s="194"/>
      <c r="AT66" s="194"/>
      <c r="AU66" s="194"/>
      <c r="AV66" s="194"/>
      <c r="AW66" s="194"/>
      <c r="AX66" s="194"/>
      <c r="AY66" s="194"/>
      <c r="AZ66" s="194"/>
      <c r="BA66" s="194"/>
      <c r="BB66" s="194"/>
      <c r="BC66" s="157"/>
    </row>
    <row r="67" spans="1:55" ht="72" hidden="1" customHeight="1" x14ac:dyDescent="0.2">
      <c r="A67" s="880">
        <v>7</v>
      </c>
      <c r="B67" s="162" t="s">
        <v>1706</v>
      </c>
      <c r="C67" s="163" t="s">
        <v>1707</v>
      </c>
      <c r="D67" s="164" t="s">
        <v>21</v>
      </c>
      <c r="E67" s="164" t="s">
        <v>1895</v>
      </c>
      <c r="F67" s="163" t="s">
        <v>1708</v>
      </c>
      <c r="G67" s="165" t="s">
        <v>1680</v>
      </c>
      <c r="H67" s="165" t="s">
        <v>1681</v>
      </c>
      <c r="I67" s="166" t="s">
        <v>1911</v>
      </c>
      <c r="J67" s="167">
        <f>+$N$3</f>
        <v>2017</v>
      </c>
      <c r="K67" s="165" t="s">
        <v>1928</v>
      </c>
      <c r="L67" s="166" t="s">
        <v>1929</v>
      </c>
      <c r="M67" s="163" t="s">
        <v>1709</v>
      </c>
      <c r="N67" s="163" t="s">
        <v>1710</v>
      </c>
      <c r="O67" s="163" t="s">
        <v>1711</v>
      </c>
      <c r="P67" s="163" t="s">
        <v>1712</v>
      </c>
      <c r="Q67" s="163" t="s">
        <v>1713</v>
      </c>
      <c r="R67" s="168">
        <f t="shared" ref="R67" si="189">SUM(R68:R74)</f>
        <v>0</v>
      </c>
      <c r="S67" s="169">
        <f t="shared" ref="S67" si="190">SUM(S68:S74)</f>
        <v>0</v>
      </c>
      <c r="T67" s="170">
        <f t="shared" ref="T67" si="191">SUM(T68:T74)</f>
        <v>0</v>
      </c>
      <c r="U67" s="171">
        <f t="shared" ref="U67" si="192">SUM(U68:U74)</f>
        <v>0</v>
      </c>
      <c r="V67" s="170">
        <f t="shared" ref="V67" si="193">SUM(V68:V74)</f>
        <v>0</v>
      </c>
      <c r="W67" s="171">
        <f t="shared" ref="W67" si="194">SUM(W68:W74)</f>
        <v>0</v>
      </c>
      <c r="X67" s="170">
        <f t="shared" ref="X67" si="195">SUM(X68:X74)</f>
        <v>0</v>
      </c>
      <c r="Y67" s="171">
        <f t="shared" ref="Y67" si="196">SUM(Y68:Y74)</f>
        <v>0</v>
      </c>
      <c r="Z67" s="170">
        <f t="shared" ref="Z67" si="197">SUM(Z68:Z74)</f>
        <v>0</v>
      </c>
      <c r="AA67" s="171">
        <f t="shared" ref="AA67" si="198">SUM(AA68:AA74)</f>
        <v>0</v>
      </c>
      <c r="AB67" s="170">
        <f t="shared" ref="AB67" si="199">SUM(AB68:AB74)</f>
        <v>0</v>
      </c>
      <c r="AC67" s="171">
        <f t="shared" ref="AC67" si="200">SUM(AC68:AC74)</f>
        <v>0</v>
      </c>
      <c r="AD67" s="170">
        <f t="shared" ref="AD67" si="201">SUM(AD68:AD74)</f>
        <v>0</v>
      </c>
      <c r="AE67" s="171">
        <f t="shared" ref="AE67" si="202">SUM(AE68:AE74)</f>
        <v>0</v>
      </c>
      <c r="AF67" s="170">
        <f t="shared" ref="AF67" si="203">SUM(AF68:AF74)</f>
        <v>0</v>
      </c>
      <c r="AG67" s="172">
        <f t="shared" ref="AG67" si="204">SUM(AG68:AG74)</f>
        <v>0</v>
      </c>
      <c r="AH67" s="876"/>
      <c r="AI67" s="876"/>
      <c r="AJ67" s="173">
        <f t="shared" ref="AJ67" si="205">SUM(AJ68:AJ74)</f>
        <v>0</v>
      </c>
      <c r="AK67" s="174">
        <f t="shared" ref="AK67" si="206">SUM(AK68:AK74)</f>
        <v>0</v>
      </c>
      <c r="AL67" s="41">
        <f t="shared" ref="AL67" si="207">SUM(AL68:AL74)</f>
        <v>0</v>
      </c>
      <c r="AM67" s="42">
        <f t="shared" ref="AM67" si="208">SUM(AM68:AM74)</f>
        <v>0</v>
      </c>
      <c r="AN67" s="42">
        <f t="shared" ref="AN67" si="209">SUM(AN68:AN74)</f>
        <v>0</v>
      </c>
      <c r="AO67" s="42">
        <f t="shared" ref="AO67" si="210">SUM(AO68:AO74)</f>
        <v>0</v>
      </c>
      <c r="AP67" s="42">
        <f t="shared" ref="AP67" si="211">SUM(AP68:AP74)</f>
        <v>0</v>
      </c>
      <c r="AQ67" s="42">
        <f t="shared" ref="AQ67" si="212">SUM(AQ68:AQ74)</f>
        <v>0</v>
      </c>
      <c r="AR67" s="43">
        <f t="shared" ref="AR67" si="213">SUM(AR68:AR74)</f>
        <v>0</v>
      </c>
      <c r="AS67" s="105">
        <f t="shared" ref="AS67" si="214">SUM(AS68:AS74)</f>
        <v>0</v>
      </c>
      <c r="AT67" s="42">
        <f t="shared" ref="AT67" si="215">SUM(AT68:AT74)</f>
        <v>0</v>
      </c>
      <c r="AU67" s="43">
        <f t="shared" ref="AU67" si="216">SUM(AU68:AU74)</f>
        <v>0</v>
      </c>
      <c r="AV67" s="105">
        <f t="shared" ref="AV67" si="217">SUM(AV68:AV74)</f>
        <v>0</v>
      </c>
      <c r="AW67" s="42">
        <f t="shared" ref="AW67" si="218">SUM(AW68:AW74)</f>
        <v>0</v>
      </c>
      <c r="AX67" s="42">
        <f t="shared" ref="AX67" si="219">SUM(AX68:AX74)</f>
        <v>0</v>
      </c>
      <c r="AY67" s="42">
        <f t="shared" ref="AY67" si="220">SUM(AY68:AY74)</f>
        <v>0</v>
      </c>
      <c r="AZ67" s="106">
        <f t="shared" ref="AZ67" si="221">SUM(AZ68:AZ74)</f>
        <v>0</v>
      </c>
      <c r="BA67" s="44" t="s">
        <v>1686</v>
      </c>
      <c r="BB67" s="44" t="s">
        <v>1687</v>
      </c>
      <c r="BC67" s="45" t="s">
        <v>1688</v>
      </c>
    </row>
    <row r="68" spans="1:55" ht="17.25" hidden="1" customHeight="1" x14ac:dyDescent="0.2">
      <c r="A68" s="881"/>
      <c r="B68" s="883" t="str">
        <f>VLOOKUP($D$9,'PROYECTOS REGISTRADOS'!$A$2:$D$82,4,0)</f>
        <v>Fortalecimiento Institucional de la Empresa de Servicios Públicos del Municipio de Tocancipá, Cundinamarca, Centro Oriente</v>
      </c>
      <c r="C68" s="886" t="str">
        <f>VLOOKUP($D$9,'PROYECTOS REGISTRADOS'!$A$2:$D$82,3,0)</f>
        <v>2016-25817-0048</v>
      </c>
      <c r="D68" s="889"/>
      <c r="E68" s="892" t="str">
        <f>IF(D68=0,"0-0",(VLOOKUP(D68,'CONSOLIDADO PLAN DESARROLLO'!$EL$9:$ET$304,2,0)))</f>
        <v>0-0</v>
      </c>
      <c r="F68" s="895" t="str">
        <f>IF(D68=0,"0-0",(VLOOKUP(D68,'CONSOLIDADO PLAN DESARROLLO'!$EL$9:$ET$304,3,0)))</f>
        <v>0-0</v>
      </c>
      <c r="G68" s="898" t="str">
        <f>IF(D68=0,"0-0",(VLOOKUP(D68,'CONSOLIDADO PLAN DESARROLLO'!$EL$9:$ET$304,4,0)))</f>
        <v>0-0</v>
      </c>
      <c r="H68" s="901" t="str">
        <f>IF(D68=0,"0-0",(VLOOKUP(D68,'CONSOLIDADO PLAN DESARROLLO'!$EL$9:$ET$304,5,0)))</f>
        <v>0-0</v>
      </c>
      <c r="I68" s="904" t="str">
        <f>IF(D68=0,"0-0",(VLOOKUP(D68,'CONSOLIDADO PLAN DESARROLLO'!$EL$9:$ET$304,$R$3,0)))</f>
        <v>0-0</v>
      </c>
      <c r="J68" s="905"/>
      <c r="K68" s="916"/>
      <c r="L68" s="919"/>
      <c r="M68" s="175"/>
      <c r="N68" s="176"/>
      <c r="O68" s="177"/>
      <c r="P68" s="46"/>
      <c r="Q68" s="47"/>
      <c r="R68" s="922"/>
      <c r="S68" s="48"/>
      <c r="T68" s="910"/>
      <c r="U68" s="49"/>
      <c r="V68" s="910"/>
      <c r="W68" s="49"/>
      <c r="X68" s="910"/>
      <c r="Y68" s="49"/>
      <c r="Z68" s="910"/>
      <c r="AA68" s="49"/>
      <c r="AB68" s="910"/>
      <c r="AC68" s="49"/>
      <c r="AD68" s="910"/>
      <c r="AE68" s="49"/>
      <c r="AF68" s="910"/>
      <c r="AG68" s="50"/>
      <c r="AH68" s="877"/>
      <c r="AI68" s="877"/>
      <c r="AJ68" s="913">
        <f>+R68+T68+V68+X68+Z68+AB68+AD68+AF68</f>
        <v>0</v>
      </c>
      <c r="AK68" s="104">
        <f t="shared" ref="AK68:AK73" si="222">AC68+AE68+AG68+S68+U68+W68+Y68+AA68</f>
        <v>0</v>
      </c>
      <c r="AL68" s="51"/>
      <c r="AM68" s="52"/>
      <c r="AN68" s="52"/>
      <c r="AO68" s="52"/>
      <c r="AP68" s="52"/>
      <c r="AQ68" s="52"/>
      <c r="AR68" s="53">
        <f t="shared" ref="AR68:AR73" si="223">SUM(AL68:AQ68)</f>
        <v>0</v>
      </c>
      <c r="AS68" s="54"/>
      <c r="AT68" s="52"/>
      <c r="AU68" s="53">
        <f t="shared" ref="AU68:AU72" si="224">SUM(AS68:AT68)</f>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6"/>
      <c r="L69" s="920"/>
      <c r="M69" s="175"/>
      <c r="N69" s="176"/>
      <c r="O69" s="177"/>
      <c r="P69" s="46"/>
      <c r="Q69" s="47"/>
      <c r="R69" s="923"/>
      <c r="S69" s="48"/>
      <c r="T69" s="911"/>
      <c r="U69" s="49"/>
      <c r="V69" s="911"/>
      <c r="W69" s="49"/>
      <c r="X69" s="911"/>
      <c r="Y69" s="49"/>
      <c r="Z69" s="911"/>
      <c r="AA69" s="49"/>
      <c r="AB69" s="911"/>
      <c r="AC69" s="49"/>
      <c r="AD69" s="911"/>
      <c r="AE69" s="49"/>
      <c r="AF69" s="911"/>
      <c r="AG69" s="50"/>
      <c r="AH69" s="878"/>
      <c r="AI69" s="878"/>
      <c r="AJ69" s="914"/>
      <c r="AK69" s="104">
        <f t="shared" si="222"/>
        <v>0</v>
      </c>
      <c r="AL69" s="51"/>
      <c r="AM69" s="52"/>
      <c r="AN69" s="52"/>
      <c r="AO69" s="52"/>
      <c r="AP69" s="52"/>
      <c r="AQ69" s="52"/>
      <c r="AR69" s="53">
        <f t="shared" si="223"/>
        <v>0</v>
      </c>
      <c r="AS69" s="54"/>
      <c r="AT69" s="52"/>
      <c r="AU69" s="53">
        <f t="shared" si="224"/>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6"/>
      <c r="L70" s="920"/>
      <c r="M70" s="175"/>
      <c r="N70" s="176"/>
      <c r="O70" s="177"/>
      <c r="P70" s="46"/>
      <c r="Q70" s="47"/>
      <c r="R70" s="923"/>
      <c r="S70" s="48"/>
      <c r="T70" s="911"/>
      <c r="U70" s="49"/>
      <c r="V70" s="911"/>
      <c r="W70" s="49"/>
      <c r="X70" s="911"/>
      <c r="Y70" s="49"/>
      <c r="Z70" s="911"/>
      <c r="AA70" s="49"/>
      <c r="AB70" s="911"/>
      <c r="AC70" s="49"/>
      <c r="AD70" s="911"/>
      <c r="AE70" s="49"/>
      <c r="AF70" s="911"/>
      <c r="AG70" s="50"/>
      <c r="AH70" s="878"/>
      <c r="AI70" s="878"/>
      <c r="AJ70" s="914"/>
      <c r="AK70" s="104">
        <f t="shared" si="222"/>
        <v>0</v>
      </c>
      <c r="AL70" s="51"/>
      <c r="AM70" s="52"/>
      <c r="AN70" s="52"/>
      <c r="AO70" s="52"/>
      <c r="AP70" s="52"/>
      <c r="AQ70" s="52"/>
      <c r="AR70" s="53">
        <f t="shared" si="223"/>
        <v>0</v>
      </c>
      <c r="AS70" s="54"/>
      <c r="AT70" s="52"/>
      <c r="AU70" s="53">
        <f t="shared" si="224"/>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6"/>
      <c r="L71" s="920"/>
      <c r="M71" s="175"/>
      <c r="N71" s="176"/>
      <c r="O71" s="177"/>
      <c r="P71" s="46"/>
      <c r="Q71" s="47"/>
      <c r="R71" s="923"/>
      <c r="S71" s="48"/>
      <c r="T71" s="911"/>
      <c r="U71" s="49"/>
      <c r="V71" s="911"/>
      <c r="W71" s="49"/>
      <c r="X71" s="911"/>
      <c r="Y71" s="49"/>
      <c r="Z71" s="911"/>
      <c r="AA71" s="49"/>
      <c r="AB71" s="911"/>
      <c r="AC71" s="49"/>
      <c r="AD71" s="911"/>
      <c r="AE71" s="49"/>
      <c r="AF71" s="911"/>
      <c r="AG71" s="50"/>
      <c r="AH71" s="878"/>
      <c r="AI71" s="878"/>
      <c r="AJ71" s="914"/>
      <c r="AK71" s="104">
        <f t="shared" si="222"/>
        <v>0</v>
      </c>
      <c r="AL71" s="51"/>
      <c r="AM71" s="52"/>
      <c r="AN71" s="52"/>
      <c r="AO71" s="52"/>
      <c r="AP71" s="52"/>
      <c r="AQ71" s="52"/>
      <c r="AR71" s="53">
        <f t="shared" si="223"/>
        <v>0</v>
      </c>
      <c r="AS71" s="54"/>
      <c r="AT71" s="52"/>
      <c r="AU71" s="53">
        <f t="shared" si="224"/>
        <v>0</v>
      </c>
      <c r="AV71" s="54"/>
      <c r="AW71" s="52"/>
      <c r="AX71" s="52"/>
      <c r="AY71" s="52"/>
      <c r="AZ71" s="55"/>
      <c r="BA71" s="56"/>
      <c r="BB71" s="56"/>
      <c r="BC71" s="57"/>
    </row>
    <row r="72" spans="1:55" ht="17.25" hidden="1" customHeight="1" x14ac:dyDescent="0.2">
      <c r="A72" s="881"/>
      <c r="B72" s="883"/>
      <c r="C72" s="886"/>
      <c r="D72" s="889"/>
      <c r="E72" s="893"/>
      <c r="F72" s="895"/>
      <c r="G72" s="898"/>
      <c r="H72" s="901"/>
      <c r="I72" s="906"/>
      <c r="J72" s="907"/>
      <c r="K72" s="916"/>
      <c r="L72" s="920"/>
      <c r="M72" s="175"/>
      <c r="N72" s="176"/>
      <c r="O72" s="177"/>
      <c r="P72" s="46"/>
      <c r="Q72" s="47"/>
      <c r="R72" s="923"/>
      <c r="S72" s="48"/>
      <c r="T72" s="911"/>
      <c r="U72" s="49"/>
      <c r="V72" s="911"/>
      <c r="W72" s="49"/>
      <c r="X72" s="911"/>
      <c r="Y72" s="49"/>
      <c r="Z72" s="911"/>
      <c r="AA72" s="49"/>
      <c r="AB72" s="911"/>
      <c r="AC72" s="49"/>
      <c r="AD72" s="911"/>
      <c r="AE72" s="49"/>
      <c r="AF72" s="911"/>
      <c r="AG72" s="50"/>
      <c r="AH72" s="878"/>
      <c r="AI72" s="878"/>
      <c r="AJ72" s="914"/>
      <c r="AK72" s="104">
        <f t="shared" si="222"/>
        <v>0</v>
      </c>
      <c r="AL72" s="51"/>
      <c r="AM72" s="52"/>
      <c r="AN72" s="52"/>
      <c r="AO72" s="52"/>
      <c r="AP72" s="52"/>
      <c r="AQ72" s="52"/>
      <c r="AR72" s="53">
        <f t="shared" si="223"/>
        <v>0</v>
      </c>
      <c r="AS72" s="54"/>
      <c r="AT72" s="52"/>
      <c r="AU72" s="53">
        <f t="shared" si="224"/>
        <v>0</v>
      </c>
      <c r="AV72" s="54"/>
      <c r="AW72" s="52"/>
      <c r="AX72" s="52"/>
      <c r="AY72" s="52"/>
      <c r="AZ72" s="55"/>
      <c r="BA72" s="56"/>
      <c r="BB72" s="56"/>
      <c r="BC72" s="57"/>
    </row>
    <row r="73" spans="1:55" ht="17.25" hidden="1" customHeight="1" x14ac:dyDescent="0.2">
      <c r="A73" s="881"/>
      <c r="B73" s="884"/>
      <c r="C73" s="887"/>
      <c r="D73" s="890"/>
      <c r="E73" s="893"/>
      <c r="F73" s="896"/>
      <c r="G73" s="899"/>
      <c r="H73" s="902"/>
      <c r="I73" s="906"/>
      <c r="J73" s="907"/>
      <c r="K73" s="917"/>
      <c r="L73" s="920"/>
      <c r="M73" s="178"/>
      <c r="N73" s="179"/>
      <c r="O73" s="180"/>
      <c r="P73" s="107"/>
      <c r="Q73" s="108"/>
      <c r="R73" s="923"/>
      <c r="S73" s="109"/>
      <c r="T73" s="911"/>
      <c r="U73" s="110"/>
      <c r="V73" s="911"/>
      <c r="W73" s="110"/>
      <c r="X73" s="911"/>
      <c r="Y73" s="110"/>
      <c r="Z73" s="911"/>
      <c r="AA73" s="110"/>
      <c r="AB73" s="911"/>
      <c r="AC73" s="110"/>
      <c r="AD73" s="911"/>
      <c r="AE73" s="110"/>
      <c r="AF73" s="911"/>
      <c r="AG73" s="111"/>
      <c r="AH73" s="878"/>
      <c r="AI73" s="878"/>
      <c r="AJ73" s="915"/>
      <c r="AK73" s="104">
        <f t="shared" si="222"/>
        <v>0</v>
      </c>
      <c r="AL73" s="112"/>
      <c r="AM73" s="113"/>
      <c r="AN73" s="113"/>
      <c r="AO73" s="113"/>
      <c r="AP73" s="113"/>
      <c r="AQ73" s="113"/>
      <c r="AR73" s="53">
        <f t="shared" si="223"/>
        <v>0</v>
      </c>
      <c r="AS73" s="114"/>
      <c r="AT73" s="113"/>
      <c r="AU73" s="53">
        <f>SUM(AS73:AT73)</f>
        <v>0</v>
      </c>
      <c r="AV73" s="114"/>
      <c r="AW73" s="113"/>
      <c r="AX73" s="113"/>
      <c r="AY73" s="113"/>
      <c r="AZ73" s="115"/>
      <c r="BA73" s="116"/>
      <c r="BB73" s="116"/>
      <c r="BC73" s="117"/>
    </row>
    <row r="74" spans="1:55" ht="9.9499999999999993" hidden="1" customHeight="1" thickBot="1" x14ac:dyDescent="0.25">
      <c r="A74" s="882"/>
      <c r="B74" s="885"/>
      <c r="C74" s="888"/>
      <c r="D74" s="891"/>
      <c r="E74" s="894"/>
      <c r="F74" s="897"/>
      <c r="G74" s="900"/>
      <c r="H74" s="903"/>
      <c r="I74" s="908"/>
      <c r="J74" s="909"/>
      <c r="K74" s="918"/>
      <c r="L74" s="921"/>
      <c r="M74" s="181"/>
      <c r="N74" s="182"/>
      <c r="O74" s="183"/>
      <c r="P74" s="118"/>
      <c r="Q74" s="118"/>
      <c r="R74" s="924"/>
      <c r="S74" s="184"/>
      <c r="T74" s="912"/>
      <c r="U74" s="185"/>
      <c r="V74" s="912"/>
      <c r="W74" s="185"/>
      <c r="X74" s="912"/>
      <c r="Y74" s="185"/>
      <c r="Z74" s="912"/>
      <c r="AA74" s="185"/>
      <c r="AB74" s="912"/>
      <c r="AC74" s="185"/>
      <c r="AD74" s="912"/>
      <c r="AE74" s="185"/>
      <c r="AF74" s="912"/>
      <c r="AG74" s="186"/>
      <c r="AH74" s="879"/>
      <c r="AI74" s="879"/>
      <c r="AJ74" s="119"/>
      <c r="AK74" s="120"/>
      <c r="AL74" s="187"/>
      <c r="AM74" s="188"/>
      <c r="AN74" s="188"/>
      <c r="AO74" s="188"/>
      <c r="AP74" s="188"/>
      <c r="AQ74" s="188"/>
      <c r="AR74" s="121"/>
      <c r="AS74" s="189"/>
      <c r="AT74" s="188"/>
      <c r="AU74" s="121"/>
      <c r="AV74" s="189"/>
      <c r="AW74" s="188"/>
      <c r="AX74" s="188"/>
      <c r="AY74" s="188"/>
      <c r="AZ74" s="190"/>
      <c r="BA74" s="191"/>
      <c r="BB74" s="191"/>
      <c r="BC74" s="192"/>
    </row>
    <row r="75" spans="1:55" ht="6" hidden="1" customHeight="1" x14ac:dyDescent="0.2">
      <c r="A75" s="157"/>
      <c r="B75" s="193"/>
      <c r="C75" s="193"/>
      <c r="D75" s="193"/>
      <c r="E75" s="193"/>
      <c r="F75" s="193"/>
      <c r="G75" s="193"/>
      <c r="H75" s="193"/>
      <c r="I75" s="925"/>
      <c r="J75" s="925"/>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3"/>
      <c r="AK75" s="194"/>
      <c r="AL75" s="194"/>
      <c r="AM75" s="194"/>
      <c r="AN75" s="194"/>
      <c r="AO75" s="194"/>
      <c r="AP75" s="194"/>
      <c r="AQ75" s="195"/>
      <c r="AR75" s="194"/>
      <c r="AS75" s="194"/>
      <c r="AT75" s="194"/>
      <c r="AU75" s="194"/>
      <c r="AV75" s="194"/>
      <c r="AW75" s="194"/>
      <c r="AX75" s="194"/>
      <c r="AY75" s="194"/>
      <c r="AZ75" s="194"/>
      <c r="BA75" s="194"/>
      <c r="BB75" s="194"/>
      <c r="BC75" s="157"/>
    </row>
    <row r="76" spans="1:55" ht="72" hidden="1" customHeight="1" x14ac:dyDescent="0.2">
      <c r="A76" s="880">
        <v>8</v>
      </c>
      <c r="B76" s="162" t="s">
        <v>1706</v>
      </c>
      <c r="C76" s="163" t="s">
        <v>1707</v>
      </c>
      <c r="D76" s="164" t="s">
        <v>21</v>
      </c>
      <c r="E76" s="164" t="s">
        <v>1895</v>
      </c>
      <c r="F76" s="163" t="s">
        <v>1708</v>
      </c>
      <c r="G76" s="165" t="s">
        <v>1680</v>
      </c>
      <c r="H76" s="165" t="s">
        <v>1681</v>
      </c>
      <c r="I76" s="166" t="s">
        <v>1911</v>
      </c>
      <c r="J76" s="167">
        <f>+$N$3</f>
        <v>2017</v>
      </c>
      <c r="K76" s="165" t="s">
        <v>1928</v>
      </c>
      <c r="L76" s="166" t="s">
        <v>1929</v>
      </c>
      <c r="M76" s="163" t="s">
        <v>1709</v>
      </c>
      <c r="N76" s="163" t="s">
        <v>1710</v>
      </c>
      <c r="O76" s="163" t="s">
        <v>1711</v>
      </c>
      <c r="P76" s="163" t="s">
        <v>1712</v>
      </c>
      <c r="Q76" s="163" t="s">
        <v>1713</v>
      </c>
      <c r="R76" s="168">
        <f t="shared" ref="R76" si="225">SUM(R77:R83)</f>
        <v>0</v>
      </c>
      <c r="S76" s="169">
        <f t="shared" ref="S76" si="226">SUM(S77:S83)</f>
        <v>0</v>
      </c>
      <c r="T76" s="170">
        <f t="shared" ref="T76" si="227">SUM(T77:T83)</f>
        <v>0</v>
      </c>
      <c r="U76" s="171">
        <f t="shared" ref="U76" si="228">SUM(U77:U83)</f>
        <v>0</v>
      </c>
      <c r="V76" s="170">
        <f t="shared" ref="V76" si="229">SUM(V77:V83)</f>
        <v>0</v>
      </c>
      <c r="W76" s="171">
        <f t="shared" ref="W76" si="230">SUM(W77:W83)</f>
        <v>0</v>
      </c>
      <c r="X76" s="170">
        <f t="shared" ref="X76" si="231">SUM(X77:X83)</f>
        <v>0</v>
      </c>
      <c r="Y76" s="171">
        <f t="shared" ref="Y76" si="232">SUM(Y77:Y83)</f>
        <v>0</v>
      </c>
      <c r="Z76" s="170">
        <f t="shared" ref="Z76" si="233">SUM(Z77:Z83)</f>
        <v>0</v>
      </c>
      <c r="AA76" s="171">
        <f t="shared" ref="AA76" si="234">SUM(AA77:AA83)</f>
        <v>0</v>
      </c>
      <c r="AB76" s="170">
        <f t="shared" ref="AB76" si="235">SUM(AB77:AB83)</f>
        <v>0</v>
      </c>
      <c r="AC76" s="171">
        <f t="shared" ref="AC76" si="236">SUM(AC77:AC83)</f>
        <v>0</v>
      </c>
      <c r="AD76" s="170">
        <f t="shared" ref="AD76" si="237">SUM(AD77:AD83)</f>
        <v>0</v>
      </c>
      <c r="AE76" s="171">
        <f t="shared" ref="AE76" si="238">SUM(AE77:AE83)</f>
        <v>0</v>
      </c>
      <c r="AF76" s="170">
        <f t="shared" ref="AF76" si="239">SUM(AF77:AF83)</f>
        <v>0</v>
      </c>
      <c r="AG76" s="172">
        <f t="shared" ref="AG76" si="240">SUM(AG77:AG83)</f>
        <v>0</v>
      </c>
      <c r="AH76" s="876"/>
      <c r="AI76" s="876"/>
      <c r="AJ76" s="173">
        <f t="shared" ref="AJ76" si="241">SUM(AJ77:AJ83)</f>
        <v>0</v>
      </c>
      <c r="AK76" s="174">
        <f t="shared" ref="AK76" si="242">SUM(AK77:AK83)</f>
        <v>0</v>
      </c>
      <c r="AL76" s="41">
        <f t="shared" ref="AL76" si="243">SUM(AL77:AL83)</f>
        <v>0</v>
      </c>
      <c r="AM76" s="42">
        <f t="shared" ref="AM76" si="244">SUM(AM77:AM83)</f>
        <v>0</v>
      </c>
      <c r="AN76" s="42">
        <f t="shared" ref="AN76" si="245">SUM(AN77:AN83)</f>
        <v>0</v>
      </c>
      <c r="AO76" s="42">
        <f t="shared" ref="AO76" si="246">SUM(AO77:AO83)</f>
        <v>0</v>
      </c>
      <c r="AP76" s="42">
        <f t="shared" ref="AP76" si="247">SUM(AP77:AP83)</f>
        <v>0</v>
      </c>
      <c r="AQ76" s="42">
        <f t="shared" ref="AQ76" si="248">SUM(AQ77:AQ83)</f>
        <v>0</v>
      </c>
      <c r="AR76" s="43">
        <f t="shared" ref="AR76" si="249">SUM(AR77:AR83)</f>
        <v>0</v>
      </c>
      <c r="AS76" s="105">
        <f t="shared" ref="AS76" si="250">SUM(AS77:AS83)</f>
        <v>0</v>
      </c>
      <c r="AT76" s="42">
        <f t="shared" ref="AT76" si="251">SUM(AT77:AT83)</f>
        <v>0</v>
      </c>
      <c r="AU76" s="43">
        <f t="shared" ref="AU76" si="252">SUM(AU77:AU83)</f>
        <v>0</v>
      </c>
      <c r="AV76" s="105">
        <f t="shared" ref="AV76" si="253">SUM(AV77:AV83)</f>
        <v>0</v>
      </c>
      <c r="AW76" s="42">
        <f t="shared" ref="AW76" si="254">SUM(AW77:AW83)</f>
        <v>0</v>
      </c>
      <c r="AX76" s="42">
        <f t="shared" ref="AX76" si="255">SUM(AX77:AX83)</f>
        <v>0</v>
      </c>
      <c r="AY76" s="42">
        <f t="shared" ref="AY76" si="256">SUM(AY77:AY83)</f>
        <v>0</v>
      </c>
      <c r="AZ76" s="106">
        <f t="shared" ref="AZ76" si="257">SUM(AZ77:AZ83)</f>
        <v>0</v>
      </c>
      <c r="BA76" s="44" t="s">
        <v>1686</v>
      </c>
      <c r="BB76" s="44" t="s">
        <v>1687</v>
      </c>
      <c r="BC76" s="45" t="s">
        <v>1688</v>
      </c>
    </row>
    <row r="77" spans="1:55" ht="17.25" hidden="1" customHeight="1" x14ac:dyDescent="0.2">
      <c r="A77" s="881"/>
      <c r="B77" s="883" t="str">
        <f>VLOOKUP($D$9,'PROYECTOS REGISTRADOS'!$A$2:$D$82,4,0)</f>
        <v>Fortalecimiento Institucional de la Empresa de Servicios Públicos del Municipio de Tocancipá, Cundinamarca, Centro Oriente</v>
      </c>
      <c r="C77" s="886" t="str">
        <f>VLOOKUP($D$9,'PROYECTOS REGISTRADOS'!$A$2:$D$82,3,0)</f>
        <v>2016-25817-0048</v>
      </c>
      <c r="D77" s="889"/>
      <c r="E77" s="892" t="str">
        <f>IF(D77=0,"0-0",(VLOOKUP(D77,'CONSOLIDADO PLAN DESARROLLO'!$EL$9:$ET$304,2,0)))</f>
        <v>0-0</v>
      </c>
      <c r="F77" s="895" t="str">
        <f>IF(D77=0,"0-0",(VLOOKUP(D77,'CONSOLIDADO PLAN DESARROLLO'!$EL$9:$ET$304,3,0)))</f>
        <v>0-0</v>
      </c>
      <c r="G77" s="898" t="str">
        <f>IF(D77=0,"0-0",(VLOOKUP(D77,'CONSOLIDADO PLAN DESARROLLO'!$EL$9:$ET$304,4,0)))</f>
        <v>0-0</v>
      </c>
      <c r="H77" s="901" t="str">
        <f>IF(D77=0,"0-0",(VLOOKUP(D77,'CONSOLIDADO PLAN DESARROLLO'!$EL$9:$ET$304,5,0)))</f>
        <v>0-0</v>
      </c>
      <c r="I77" s="904" t="str">
        <f>IF(D77=0,"0-0",(VLOOKUP(D77,'CONSOLIDADO PLAN DESARROLLO'!$EL$9:$ET$304,$R$3,0)))</f>
        <v>0-0</v>
      </c>
      <c r="J77" s="905"/>
      <c r="K77" s="916"/>
      <c r="L77" s="919"/>
      <c r="M77" s="175"/>
      <c r="N77" s="176"/>
      <c r="O77" s="177"/>
      <c r="P77" s="46"/>
      <c r="Q77" s="47"/>
      <c r="R77" s="922"/>
      <c r="S77" s="48"/>
      <c r="T77" s="910"/>
      <c r="U77" s="49"/>
      <c r="V77" s="910"/>
      <c r="W77" s="49"/>
      <c r="X77" s="910"/>
      <c r="Y77" s="49"/>
      <c r="Z77" s="910"/>
      <c r="AA77" s="49"/>
      <c r="AB77" s="910"/>
      <c r="AC77" s="49"/>
      <c r="AD77" s="910"/>
      <c r="AE77" s="49"/>
      <c r="AF77" s="910"/>
      <c r="AG77" s="50"/>
      <c r="AH77" s="877"/>
      <c r="AI77" s="877"/>
      <c r="AJ77" s="913">
        <f>+R77+T77+V77+X77+Z77+AB77+AD77+AF77</f>
        <v>0</v>
      </c>
      <c r="AK77" s="104">
        <f t="shared" ref="AK77:AK82" si="258">AC77+AE77+AG77+S77+U77+W77+Y77+AA77</f>
        <v>0</v>
      </c>
      <c r="AL77" s="51"/>
      <c r="AM77" s="52"/>
      <c r="AN77" s="52"/>
      <c r="AO77" s="52"/>
      <c r="AP77" s="52"/>
      <c r="AQ77" s="52"/>
      <c r="AR77" s="53">
        <f t="shared" ref="AR77:AR82" si="259">SUM(AL77:AQ77)</f>
        <v>0</v>
      </c>
      <c r="AS77" s="54"/>
      <c r="AT77" s="52"/>
      <c r="AU77" s="53">
        <f t="shared" ref="AU77:AU81" si="260">SUM(AS77:AT77)</f>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6"/>
      <c r="L78" s="920"/>
      <c r="M78" s="175"/>
      <c r="N78" s="176"/>
      <c r="O78" s="177"/>
      <c r="P78" s="46"/>
      <c r="Q78" s="47"/>
      <c r="R78" s="923"/>
      <c r="S78" s="48"/>
      <c r="T78" s="911"/>
      <c r="U78" s="49"/>
      <c r="V78" s="911"/>
      <c r="W78" s="49"/>
      <c r="X78" s="911"/>
      <c r="Y78" s="49"/>
      <c r="Z78" s="911"/>
      <c r="AA78" s="49"/>
      <c r="AB78" s="911"/>
      <c r="AC78" s="49"/>
      <c r="AD78" s="911"/>
      <c r="AE78" s="49"/>
      <c r="AF78" s="911"/>
      <c r="AG78" s="50"/>
      <c r="AH78" s="878"/>
      <c r="AI78" s="878"/>
      <c r="AJ78" s="914"/>
      <c r="AK78" s="104">
        <f t="shared" si="258"/>
        <v>0</v>
      </c>
      <c r="AL78" s="51"/>
      <c r="AM78" s="52"/>
      <c r="AN78" s="52"/>
      <c r="AO78" s="52"/>
      <c r="AP78" s="52"/>
      <c r="AQ78" s="52"/>
      <c r="AR78" s="53">
        <f t="shared" si="259"/>
        <v>0</v>
      </c>
      <c r="AS78" s="54"/>
      <c r="AT78" s="52"/>
      <c r="AU78" s="53">
        <f t="shared" si="260"/>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6"/>
      <c r="L79" s="920"/>
      <c r="M79" s="175"/>
      <c r="N79" s="176"/>
      <c r="O79" s="177"/>
      <c r="P79" s="46"/>
      <c r="Q79" s="47"/>
      <c r="R79" s="923"/>
      <c r="S79" s="48"/>
      <c r="T79" s="911"/>
      <c r="U79" s="49"/>
      <c r="V79" s="911"/>
      <c r="W79" s="49"/>
      <c r="X79" s="911"/>
      <c r="Y79" s="49"/>
      <c r="Z79" s="911"/>
      <c r="AA79" s="49"/>
      <c r="AB79" s="911"/>
      <c r="AC79" s="49"/>
      <c r="AD79" s="911"/>
      <c r="AE79" s="49"/>
      <c r="AF79" s="911"/>
      <c r="AG79" s="50"/>
      <c r="AH79" s="878"/>
      <c r="AI79" s="878"/>
      <c r="AJ79" s="914"/>
      <c r="AK79" s="104">
        <f t="shared" si="258"/>
        <v>0</v>
      </c>
      <c r="AL79" s="51"/>
      <c r="AM79" s="52"/>
      <c r="AN79" s="52"/>
      <c r="AO79" s="52"/>
      <c r="AP79" s="52"/>
      <c r="AQ79" s="52"/>
      <c r="AR79" s="53">
        <f t="shared" si="259"/>
        <v>0</v>
      </c>
      <c r="AS79" s="54"/>
      <c r="AT79" s="52"/>
      <c r="AU79" s="53">
        <f t="shared" si="260"/>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6"/>
      <c r="L80" s="920"/>
      <c r="M80" s="175"/>
      <c r="N80" s="176"/>
      <c r="O80" s="177"/>
      <c r="P80" s="46"/>
      <c r="Q80" s="47"/>
      <c r="R80" s="923"/>
      <c r="S80" s="48"/>
      <c r="T80" s="911"/>
      <c r="U80" s="49"/>
      <c r="V80" s="911"/>
      <c r="W80" s="49"/>
      <c r="X80" s="911"/>
      <c r="Y80" s="49"/>
      <c r="Z80" s="911"/>
      <c r="AA80" s="49"/>
      <c r="AB80" s="911"/>
      <c r="AC80" s="49"/>
      <c r="AD80" s="911"/>
      <c r="AE80" s="49"/>
      <c r="AF80" s="911"/>
      <c r="AG80" s="50"/>
      <c r="AH80" s="878"/>
      <c r="AI80" s="878"/>
      <c r="AJ80" s="914"/>
      <c r="AK80" s="104">
        <f t="shared" si="258"/>
        <v>0</v>
      </c>
      <c r="AL80" s="51"/>
      <c r="AM80" s="52"/>
      <c r="AN80" s="52"/>
      <c r="AO80" s="52"/>
      <c r="AP80" s="52"/>
      <c r="AQ80" s="52"/>
      <c r="AR80" s="53">
        <f t="shared" si="259"/>
        <v>0</v>
      </c>
      <c r="AS80" s="54"/>
      <c r="AT80" s="52"/>
      <c r="AU80" s="53">
        <f t="shared" si="260"/>
        <v>0</v>
      </c>
      <c r="AV80" s="54"/>
      <c r="AW80" s="52"/>
      <c r="AX80" s="52"/>
      <c r="AY80" s="52"/>
      <c r="AZ80" s="55"/>
      <c r="BA80" s="56"/>
      <c r="BB80" s="56"/>
      <c r="BC80" s="57"/>
    </row>
    <row r="81" spans="1:55" ht="17.25" hidden="1" customHeight="1" x14ac:dyDescent="0.2">
      <c r="A81" s="881"/>
      <c r="B81" s="883"/>
      <c r="C81" s="886"/>
      <c r="D81" s="889"/>
      <c r="E81" s="893"/>
      <c r="F81" s="895"/>
      <c r="G81" s="898"/>
      <c r="H81" s="901"/>
      <c r="I81" s="906"/>
      <c r="J81" s="907"/>
      <c r="K81" s="916"/>
      <c r="L81" s="920"/>
      <c r="M81" s="175"/>
      <c r="N81" s="176"/>
      <c r="O81" s="177"/>
      <c r="P81" s="46"/>
      <c r="Q81" s="47"/>
      <c r="R81" s="923"/>
      <c r="S81" s="48"/>
      <c r="T81" s="911"/>
      <c r="U81" s="49"/>
      <c r="V81" s="911"/>
      <c r="W81" s="49"/>
      <c r="X81" s="911"/>
      <c r="Y81" s="49"/>
      <c r="Z81" s="911"/>
      <c r="AA81" s="49"/>
      <c r="AB81" s="911"/>
      <c r="AC81" s="49"/>
      <c r="AD81" s="911"/>
      <c r="AE81" s="49"/>
      <c r="AF81" s="911"/>
      <c r="AG81" s="50"/>
      <c r="AH81" s="878"/>
      <c r="AI81" s="878"/>
      <c r="AJ81" s="914"/>
      <c r="AK81" s="104">
        <f t="shared" si="258"/>
        <v>0</v>
      </c>
      <c r="AL81" s="51"/>
      <c r="AM81" s="52"/>
      <c r="AN81" s="52"/>
      <c r="AO81" s="52"/>
      <c r="AP81" s="52"/>
      <c r="AQ81" s="52"/>
      <c r="AR81" s="53">
        <f t="shared" si="259"/>
        <v>0</v>
      </c>
      <c r="AS81" s="54"/>
      <c r="AT81" s="52"/>
      <c r="AU81" s="53">
        <f t="shared" si="260"/>
        <v>0</v>
      </c>
      <c r="AV81" s="54"/>
      <c r="AW81" s="52"/>
      <c r="AX81" s="52"/>
      <c r="AY81" s="52"/>
      <c r="AZ81" s="55"/>
      <c r="BA81" s="56"/>
      <c r="BB81" s="56"/>
      <c r="BC81" s="57"/>
    </row>
    <row r="82" spans="1:55" ht="17.25" hidden="1" customHeight="1" x14ac:dyDescent="0.2">
      <c r="A82" s="881"/>
      <c r="B82" s="884"/>
      <c r="C82" s="887"/>
      <c r="D82" s="890"/>
      <c r="E82" s="893"/>
      <c r="F82" s="896"/>
      <c r="G82" s="899"/>
      <c r="H82" s="902"/>
      <c r="I82" s="906"/>
      <c r="J82" s="907"/>
      <c r="K82" s="917"/>
      <c r="L82" s="920"/>
      <c r="M82" s="178"/>
      <c r="N82" s="179"/>
      <c r="O82" s="180"/>
      <c r="P82" s="107"/>
      <c r="Q82" s="108"/>
      <c r="R82" s="923"/>
      <c r="S82" s="109"/>
      <c r="T82" s="911"/>
      <c r="U82" s="110"/>
      <c r="V82" s="911"/>
      <c r="W82" s="110"/>
      <c r="X82" s="911"/>
      <c r="Y82" s="110"/>
      <c r="Z82" s="911"/>
      <c r="AA82" s="110"/>
      <c r="AB82" s="911"/>
      <c r="AC82" s="110"/>
      <c r="AD82" s="911"/>
      <c r="AE82" s="110"/>
      <c r="AF82" s="911"/>
      <c r="AG82" s="111"/>
      <c r="AH82" s="878"/>
      <c r="AI82" s="878"/>
      <c r="AJ82" s="915"/>
      <c r="AK82" s="104">
        <f t="shared" si="258"/>
        <v>0</v>
      </c>
      <c r="AL82" s="112"/>
      <c r="AM82" s="113"/>
      <c r="AN82" s="113"/>
      <c r="AO82" s="113"/>
      <c r="AP82" s="113"/>
      <c r="AQ82" s="113"/>
      <c r="AR82" s="53">
        <f t="shared" si="259"/>
        <v>0</v>
      </c>
      <c r="AS82" s="114"/>
      <c r="AT82" s="113"/>
      <c r="AU82" s="53">
        <f>SUM(AS82:AT82)</f>
        <v>0</v>
      </c>
      <c r="AV82" s="114"/>
      <c r="AW82" s="113"/>
      <c r="AX82" s="113"/>
      <c r="AY82" s="113"/>
      <c r="AZ82" s="115"/>
      <c r="BA82" s="116"/>
      <c r="BB82" s="116"/>
      <c r="BC82" s="117"/>
    </row>
    <row r="83" spans="1:55" ht="9.9499999999999993" hidden="1" customHeight="1" thickBot="1" x14ac:dyDescent="0.25">
      <c r="A83" s="882"/>
      <c r="B83" s="885"/>
      <c r="C83" s="888"/>
      <c r="D83" s="891"/>
      <c r="E83" s="894"/>
      <c r="F83" s="897"/>
      <c r="G83" s="900"/>
      <c r="H83" s="903"/>
      <c r="I83" s="908"/>
      <c r="J83" s="909"/>
      <c r="K83" s="918"/>
      <c r="L83" s="921"/>
      <c r="M83" s="181"/>
      <c r="N83" s="182"/>
      <c r="O83" s="183"/>
      <c r="P83" s="118"/>
      <c r="Q83" s="118"/>
      <c r="R83" s="924"/>
      <c r="S83" s="184"/>
      <c r="T83" s="912"/>
      <c r="U83" s="185"/>
      <c r="V83" s="912"/>
      <c r="W83" s="185"/>
      <c r="X83" s="912"/>
      <c r="Y83" s="185"/>
      <c r="Z83" s="912"/>
      <c r="AA83" s="185"/>
      <c r="AB83" s="912"/>
      <c r="AC83" s="185"/>
      <c r="AD83" s="912"/>
      <c r="AE83" s="185"/>
      <c r="AF83" s="912"/>
      <c r="AG83" s="186"/>
      <c r="AH83" s="879"/>
      <c r="AI83" s="879"/>
      <c r="AJ83" s="119"/>
      <c r="AK83" s="120"/>
      <c r="AL83" s="187"/>
      <c r="AM83" s="188"/>
      <c r="AN83" s="188"/>
      <c r="AO83" s="188"/>
      <c r="AP83" s="188"/>
      <c r="AQ83" s="188"/>
      <c r="AR83" s="121"/>
      <c r="AS83" s="189"/>
      <c r="AT83" s="188"/>
      <c r="AU83" s="121"/>
      <c r="AV83" s="189"/>
      <c r="AW83" s="188"/>
      <c r="AX83" s="188"/>
      <c r="AY83" s="188"/>
      <c r="AZ83" s="190"/>
      <c r="BA83" s="191"/>
      <c r="BB83" s="191"/>
      <c r="BC83" s="192"/>
    </row>
    <row r="84" spans="1:55" ht="6" hidden="1" customHeight="1" x14ac:dyDescent="0.2">
      <c r="A84" s="157"/>
      <c r="B84" s="193"/>
      <c r="C84" s="193"/>
      <c r="D84" s="193"/>
      <c r="E84" s="193"/>
      <c r="F84" s="193"/>
      <c r="G84" s="193"/>
      <c r="H84" s="193"/>
      <c r="I84" s="925"/>
      <c r="J84" s="925"/>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3"/>
      <c r="AJ84" s="193"/>
      <c r="AK84" s="194"/>
      <c r="AL84" s="194"/>
      <c r="AM84" s="194"/>
      <c r="AN84" s="194"/>
      <c r="AO84" s="194"/>
      <c r="AP84" s="194"/>
      <c r="AQ84" s="195"/>
      <c r="AR84" s="194"/>
      <c r="AS84" s="194"/>
      <c r="AT84" s="194"/>
      <c r="AU84" s="194"/>
      <c r="AV84" s="194"/>
      <c r="AW84" s="194"/>
      <c r="AX84" s="194"/>
      <c r="AY84" s="194"/>
      <c r="AZ84" s="194"/>
      <c r="BA84" s="194"/>
      <c r="BB84" s="194"/>
      <c r="BC84" s="157"/>
    </row>
    <row r="85" spans="1:55" ht="72" hidden="1" customHeight="1" x14ac:dyDescent="0.2">
      <c r="A85" s="880">
        <v>9</v>
      </c>
      <c r="B85" s="162" t="s">
        <v>1706</v>
      </c>
      <c r="C85" s="163" t="s">
        <v>1707</v>
      </c>
      <c r="D85" s="164" t="s">
        <v>21</v>
      </c>
      <c r="E85" s="164" t="s">
        <v>1895</v>
      </c>
      <c r="F85" s="163" t="s">
        <v>1708</v>
      </c>
      <c r="G85" s="165" t="s">
        <v>1680</v>
      </c>
      <c r="H85" s="165" t="s">
        <v>1681</v>
      </c>
      <c r="I85" s="166" t="s">
        <v>1911</v>
      </c>
      <c r="J85" s="167">
        <f>+$N$3</f>
        <v>2017</v>
      </c>
      <c r="K85" s="165" t="s">
        <v>1928</v>
      </c>
      <c r="L85" s="166" t="s">
        <v>1929</v>
      </c>
      <c r="M85" s="163" t="s">
        <v>1709</v>
      </c>
      <c r="N85" s="163" t="s">
        <v>1710</v>
      </c>
      <c r="O85" s="163" t="s">
        <v>1711</v>
      </c>
      <c r="P85" s="163" t="s">
        <v>1712</v>
      </c>
      <c r="Q85" s="163" t="s">
        <v>1713</v>
      </c>
      <c r="R85" s="168">
        <f t="shared" ref="R85" si="261">SUM(R86:R92)</f>
        <v>0</v>
      </c>
      <c r="S85" s="169">
        <f t="shared" ref="S85" si="262">SUM(S86:S92)</f>
        <v>0</v>
      </c>
      <c r="T85" s="170">
        <f t="shared" ref="T85" si="263">SUM(T86:T92)</f>
        <v>0</v>
      </c>
      <c r="U85" s="171">
        <f t="shared" ref="U85" si="264">SUM(U86:U92)</f>
        <v>0</v>
      </c>
      <c r="V85" s="170">
        <f t="shared" ref="V85" si="265">SUM(V86:V92)</f>
        <v>0</v>
      </c>
      <c r="W85" s="171">
        <f t="shared" ref="W85" si="266">SUM(W86:W92)</f>
        <v>0</v>
      </c>
      <c r="X85" s="170">
        <f t="shared" ref="X85" si="267">SUM(X86:X92)</f>
        <v>0</v>
      </c>
      <c r="Y85" s="171">
        <f t="shared" ref="Y85" si="268">SUM(Y86:Y92)</f>
        <v>0</v>
      </c>
      <c r="Z85" s="170">
        <f t="shared" ref="Z85" si="269">SUM(Z86:Z92)</f>
        <v>0</v>
      </c>
      <c r="AA85" s="171">
        <f t="shared" ref="AA85" si="270">SUM(AA86:AA92)</f>
        <v>0</v>
      </c>
      <c r="AB85" s="170">
        <f t="shared" ref="AB85" si="271">SUM(AB86:AB92)</f>
        <v>0</v>
      </c>
      <c r="AC85" s="171">
        <f t="shared" ref="AC85" si="272">SUM(AC86:AC92)</f>
        <v>0</v>
      </c>
      <c r="AD85" s="170">
        <f t="shared" ref="AD85" si="273">SUM(AD86:AD92)</f>
        <v>0</v>
      </c>
      <c r="AE85" s="171">
        <f t="shared" ref="AE85" si="274">SUM(AE86:AE92)</f>
        <v>0</v>
      </c>
      <c r="AF85" s="170">
        <f t="shared" ref="AF85" si="275">SUM(AF86:AF92)</f>
        <v>0</v>
      </c>
      <c r="AG85" s="172">
        <f t="shared" ref="AG85" si="276">SUM(AG86:AG92)</f>
        <v>0</v>
      </c>
      <c r="AH85" s="876"/>
      <c r="AI85" s="876"/>
      <c r="AJ85" s="173">
        <f t="shared" ref="AJ85" si="277">SUM(AJ86:AJ92)</f>
        <v>0</v>
      </c>
      <c r="AK85" s="174">
        <f t="shared" ref="AK85" si="278">SUM(AK86:AK92)</f>
        <v>0</v>
      </c>
      <c r="AL85" s="41">
        <f t="shared" ref="AL85" si="279">SUM(AL86:AL92)</f>
        <v>0</v>
      </c>
      <c r="AM85" s="42">
        <f t="shared" ref="AM85" si="280">SUM(AM86:AM92)</f>
        <v>0</v>
      </c>
      <c r="AN85" s="42">
        <f t="shared" ref="AN85" si="281">SUM(AN86:AN92)</f>
        <v>0</v>
      </c>
      <c r="AO85" s="42">
        <f t="shared" ref="AO85" si="282">SUM(AO86:AO92)</f>
        <v>0</v>
      </c>
      <c r="AP85" s="42">
        <f t="shared" ref="AP85" si="283">SUM(AP86:AP92)</f>
        <v>0</v>
      </c>
      <c r="AQ85" s="42">
        <f t="shared" ref="AQ85" si="284">SUM(AQ86:AQ92)</f>
        <v>0</v>
      </c>
      <c r="AR85" s="43">
        <f t="shared" ref="AR85" si="285">SUM(AR86:AR92)</f>
        <v>0</v>
      </c>
      <c r="AS85" s="105">
        <f t="shared" ref="AS85" si="286">SUM(AS86:AS92)</f>
        <v>0</v>
      </c>
      <c r="AT85" s="42">
        <f t="shared" ref="AT85" si="287">SUM(AT86:AT92)</f>
        <v>0</v>
      </c>
      <c r="AU85" s="43">
        <f t="shared" ref="AU85" si="288">SUM(AU86:AU92)</f>
        <v>0</v>
      </c>
      <c r="AV85" s="105">
        <f t="shared" ref="AV85" si="289">SUM(AV86:AV92)</f>
        <v>0</v>
      </c>
      <c r="AW85" s="42">
        <f t="shared" ref="AW85" si="290">SUM(AW86:AW92)</f>
        <v>0</v>
      </c>
      <c r="AX85" s="42">
        <f t="shared" ref="AX85" si="291">SUM(AX86:AX92)</f>
        <v>0</v>
      </c>
      <c r="AY85" s="42">
        <f t="shared" ref="AY85" si="292">SUM(AY86:AY92)</f>
        <v>0</v>
      </c>
      <c r="AZ85" s="106">
        <f t="shared" ref="AZ85" si="293">SUM(AZ86:AZ92)</f>
        <v>0</v>
      </c>
      <c r="BA85" s="44" t="s">
        <v>1686</v>
      </c>
      <c r="BB85" s="44" t="s">
        <v>1687</v>
      </c>
      <c r="BC85" s="45" t="s">
        <v>1688</v>
      </c>
    </row>
    <row r="86" spans="1:55" ht="17.25" hidden="1" customHeight="1" x14ac:dyDescent="0.2">
      <c r="A86" s="881"/>
      <c r="B86" s="883" t="str">
        <f>VLOOKUP($D$9,'PROYECTOS REGISTRADOS'!$A$2:$D$82,4,0)</f>
        <v>Fortalecimiento Institucional de la Empresa de Servicios Públicos del Municipio de Tocancipá, Cundinamarca, Centro Oriente</v>
      </c>
      <c r="C86" s="886" t="str">
        <f>VLOOKUP($D$9,'PROYECTOS REGISTRADOS'!$A$2:$D$82,3,0)</f>
        <v>2016-25817-0048</v>
      </c>
      <c r="D86" s="889"/>
      <c r="E86" s="892" t="str">
        <f>IF(D86=0,"0-0",(VLOOKUP(D86,'CONSOLIDADO PLAN DESARROLLO'!$EL$9:$ET$304,2,0)))</f>
        <v>0-0</v>
      </c>
      <c r="F86" s="895" t="str">
        <f>IF(D86=0,"0-0",(VLOOKUP(D86,'CONSOLIDADO PLAN DESARROLLO'!$EL$9:$ET$304,3,0)))</f>
        <v>0-0</v>
      </c>
      <c r="G86" s="898" t="str">
        <f>IF(D86=0,"0-0",(VLOOKUP(D86,'CONSOLIDADO PLAN DESARROLLO'!$EL$9:$ET$304,4,0)))</f>
        <v>0-0</v>
      </c>
      <c r="H86" s="901" t="str">
        <f>IF(D86=0,"0-0",(VLOOKUP(D86,'CONSOLIDADO PLAN DESARROLLO'!$EL$9:$ET$304,5,0)))</f>
        <v>0-0</v>
      </c>
      <c r="I86" s="904" t="str">
        <f>IF(D86=0,"0-0",(VLOOKUP(D86,'CONSOLIDADO PLAN DESARROLLO'!$EL$9:$ET$304,$R$3,0)))</f>
        <v>0-0</v>
      </c>
      <c r="J86" s="905"/>
      <c r="K86" s="916"/>
      <c r="L86" s="919"/>
      <c r="M86" s="175"/>
      <c r="N86" s="176"/>
      <c r="O86" s="177"/>
      <c r="P86" s="46"/>
      <c r="Q86" s="47"/>
      <c r="R86" s="922"/>
      <c r="S86" s="48"/>
      <c r="T86" s="910"/>
      <c r="U86" s="49"/>
      <c r="V86" s="910"/>
      <c r="W86" s="49"/>
      <c r="X86" s="910"/>
      <c r="Y86" s="49"/>
      <c r="Z86" s="910"/>
      <c r="AA86" s="49"/>
      <c r="AB86" s="910"/>
      <c r="AC86" s="49"/>
      <c r="AD86" s="910"/>
      <c r="AE86" s="49"/>
      <c r="AF86" s="910"/>
      <c r="AG86" s="50"/>
      <c r="AH86" s="877"/>
      <c r="AI86" s="877"/>
      <c r="AJ86" s="913">
        <f>+R86+T86+V86+X86+Z86+AB86+AD86+AF86</f>
        <v>0</v>
      </c>
      <c r="AK86" s="104">
        <f t="shared" ref="AK86:AK91" si="294">AC86+AE86+AG86+S86+U86+W86+Y86+AA86</f>
        <v>0</v>
      </c>
      <c r="AL86" s="51"/>
      <c r="AM86" s="52"/>
      <c r="AN86" s="52"/>
      <c r="AO86" s="52"/>
      <c r="AP86" s="52"/>
      <c r="AQ86" s="52"/>
      <c r="AR86" s="53">
        <f t="shared" ref="AR86:AR91" si="295">SUM(AL86:AQ86)</f>
        <v>0</v>
      </c>
      <c r="AS86" s="54"/>
      <c r="AT86" s="52"/>
      <c r="AU86" s="53">
        <f t="shared" ref="AU86:AU90" si="296">SUM(AS86:AT86)</f>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6"/>
      <c r="L87" s="920"/>
      <c r="M87" s="175"/>
      <c r="N87" s="176"/>
      <c r="O87" s="177"/>
      <c r="P87" s="46"/>
      <c r="Q87" s="47"/>
      <c r="R87" s="923"/>
      <c r="S87" s="48"/>
      <c r="T87" s="911"/>
      <c r="U87" s="49"/>
      <c r="V87" s="911"/>
      <c r="W87" s="49"/>
      <c r="X87" s="911"/>
      <c r="Y87" s="49"/>
      <c r="Z87" s="911"/>
      <c r="AA87" s="49"/>
      <c r="AB87" s="911"/>
      <c r="AC87" s="49"/>
      <c r="AD87" s="911"/>
      <c r="AE87" s="49"/>
      <c r="AF87" s="911"/>
      <c r="AG87" s="50"/>
      <c r="AH87" s="878"/>
      <c r="AI87" s="878"/>
      <c r="AJ87" s="914"/>
      <c r="AK87" s="104">
        <f t="shared" si="294"/>
        <v>0</v>
      </c>
      <c r="AL87" s="51"/>
      <c r="AM87" s="52"/>
      <c r="AN87" s="52"/>
      <c r="AO87" s="52"/>
      <c r="AP87" s="52"/>
      <c r="AQ87" s="52"/>
      <c r="AR87" s="53">
        <f t="shared" si="295"/>
        <v>0</v>
      </c>
      <c r="AS87" s="54"/>
      <c r="AT87" s="52"/>
      <c r="AU87" s="53">
        <f t="shared" si="296"/>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6"/>
      <c r="L88" s="920"/>
      <c r="M88" s="175"/>
      <c r="N88" s="176"/>
      <c r="O88" s="177"/>
      <c r="P88" s="46"/>
      <c r="Q88" s="47"/>
      <c r="R88" s="923"/>
      <c r="S88" s="48"/>
      <c r="T88" s="911"/>
      <c r="U88" s="49"/>
      <c r="V88" s="911"/>
      <c r="W88" s="49"/>
      <c r="X88" s="911"/>
      <c r="Y88" s="49"/>
      <c r="Z88" s="911"/>
      <c r="AA88" s="49"/>
      <c r="AB88" s="911"/>
      <c r="AC88" s="49"/>
      <c r="AD88" s="911"/>
      <c r="AE88" s="49"/>
      <c r="AF88" s="911"/>
      <c r="AG88" s="50"/>
      <c r="AH88" s="878"/>
      <c r="AI88" s="878"/>
      <c r="AJ88" s="914"/>
      <c r="AK88" s="104">
        <f t="shared" si="294"/>
        <v>0</v>
      </c>
      <c r="AL88" s="51"/>
      <c r="AM88" s="52"/>
      <c r="AN88" s="52"/>
      <c r="AO88" s="52"/>
      <c r="AP88" s="52"/>
      <c r="AQ88" s="52"/>
      <c r="AR88" s="53">
        <f t="shared" si="295"/>
        <v>0</v>
      </c>
      <c r="AS88" s="54"/>
      <c r="AT88" s="52"/>
      <c r="AU88" s="53">
        <f t="shared" si="296"/>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6"/>
      <c r="L89" s="920"/>
      <c r="M89" s="175"/>
      <c r="N89" s="176"/>
      <c r="O89" s="177"/>
      <c r="P89" s="46"/>
      <c r="Q89" s="47"/>
      <c r="R89" s="923"/>
      <c r="S89" s="48"/>
      <c r="T89" s="911"/>
      <c r="U89" s="49"/>
      <c r="V89" s="911"/>
      <c r="W89" s="49"/>
      <c r="X89" s="911"/>
      <c r="Y89" s="49"/>
      <c r="Z89" s="911"/>
      <c r="AA89" s="49"/>
      <c r="AB89" s="911"/>
      <c r="AC89" s="49"/>
      <c r="AD89" s="911"/>
      <c r="AE89" s="49"/>
      <c r="AF89" s="911"/>
      <c r="AG89" s="50"/>
      <c r="AH89" s="878"/>
      <c r="AI89" s="878"/>
      <c r="AJ89" s="914"/>
      <c r="AK89" s="104">
        <f t="shared" si="294"/>
        <v>0</v>
      </c>
      <c r="AL89" s="51"/>
      <c r="AM89" s="52"/>
      <c r="AN89" s="52"/>
      <c r="AO89" s="52"/>
      <c r="AP89" s="52"/>
      <c r="AQ89" s="52"/>
      <c r="AR89" s="53">
        <f t="shared" si="295"/>
        <v>0</v>
      </c>
      <c r="AS89" s="54"/>
      <c r="AT89" s="52"/>
      <c r="AU89" s="53">
        <f t="shared" si="296"/>
        <v>0</v>
      </c>
      <c r="AV89" s="54"/>
      <c r="AW89" s="52"/>
      <c r="AX89" s="52"/>
      <c r="AY89" s="52"/>
      <c r="AZ89" s="55"/>
      <c r="BA89" s="56"/>
      <c r="BB89" s="56"/>
      <c r="BC89" s="57"/>
    </row>
    <row r="90" spans="1:55" ht="17.25" hidden="1" customHeight="1" x14ac:dyDescent="0.2">
      <c r="A90" s="881"/>
      <c r="B90" s="883"/>
      <c r="C90" s="886"/>
      <c r="D90" s="889"/>
      <c r="E90" s="893"/>
      <c r="F90" s="895"/>
      <c r="G90" s="898"/>
      <c r="H90" s="901"/>
      <c r="I90" s="906"/>
      <c r="J90" s="907"/>
      <c r="K90" s="916"/>
      <c r="L90" s="920"/>
      <c r="M90" s="175"/>
      <c r="N90" s="176"/>
      <c r="O90" s="177"/>
      <c r="P90" s="46"/>
      <c r="Q90" s="47"/>
      <c r="R90" s="923"/>
      <c r="S90" s="48"/>
      <c r="T90" s="911"/>
      <c r="U90" s="49"/>
      <c r="V90" s="911"/>
      <c r="W90" s="49"/>
      <c r="X90" s="911"/>
      <c r="Y90" s="49"/>
      <c r="Z90" s="911"/>
      <c r="AA90" s="49"/>
      <c r="AB90" s="911"/>
      <c r="AC90" s="49"/>
      <c r="AD90" s="911"/>
      <c r="AE90" s="49"/>
      <c r="AF90" s="911"/>
      <c r="AG90" s="50"/>
      <c r="AH90" s="878"/>
      <c r="AI90" s="878"/>
      <c r="AJ90" s="914"/>
      <c r="AK90" s="104">
        <f t="shared" si="294"/>
        <v>0</v>
      </c>
      <c r="AL90" s="51"/>
      <c r="AM90" s="52"/>
      <c r="AN90" s="52"/>
      <c r="AO90" s="52"/>
      <c r="AP90" s="52"/>
      <c r="AQ90" s="52"/>
      <c r="AR90" s="53">
        <f t="shared" si="295"/>
        <v>0</v>
      </c>
      <c r="AS90" s="54"/>
      <c r="AT90" s="52"/>
      <c r="AU90" s="53">
        <f t="shared" si="296"/>
        <v>0</v>
      </c>
      <c r="AV90" s="54"/>
      <c r="AW90" s="52"/>
      <c r="AX90" s="52"/>
      <c r="AY90" s="52"/>
      <c r="AZ90" s="55"/>
      <c r="BA90" s="56"/>
      <c r="BB90" s="56"/>
      <c r="BC90" s="57"/>
    </row>
    <row r="91" spans="1:55" ht="17.25" hidden="1" customHeight="1" x14ac:dyDescent="0.2">
      <c r="A91" s="881"/>
      <c r="B91" s="884"/>
      <c r="C91" s="887"/>
      <c r="D91" s="890"/>
      <c r="E91" s="893"/>
      <c r="F91" s="896"/>
      <c r="G91" s="899"/>
      <c r="H91" s="902"/>
      <c r="I91" s="906"/>
      <c r="J91" s="907"/>
      <c r="K91" s="917"/>
      <c r="L91" s="920"/>
      <c r="M91" s="178"/>
      <c r="N91" s="179"/>
      <c r="O91" s="180"/>
      <c r="P91" s="107"/>
      <c r="Q91" s="108"/>
      <c r="R91" s="923"/>
      <c r="S91" s="109"/>
      <c r="T91" s="911"/>
      <c r="U91" s="110"/>
      <c r="V91" s="911"/>
      <c r="W91" s="110"/>
      <c r="X91" s="911"/>
      <c r="Y91" s="110"/>
      <c r="Z91" s="911"/>
      <c r="AA91" s="110"/>
      <c r="AB91" s="911"/>
      <c r="AC91" s="110"/>
      <c r="AD91" s="911"/>
      <c r="AE91" s="110"/>
      <c r="AF91" s="911"/>
      <c r="AG91" s="111"/>
      <c r="AH91" s="878"/>
      <c r="AI91" s="878"/>
      <c r="AJ91" s="915"/>
      <c r="AK91" s="104">
        <f t="shared" si="294"/>
        <v>0</v>
      </c>
      <c r="AL91" s="112"/>
      <c r="AM91" s="113"/>
      <c r="AN91" s="113"/>
      <c r="AO91" s="113"/>
      <c r="AP91" s="113"/>
      <c r="AQ91" s="113"/>
      <c r="AR91" s="53">
        <f t="shared" si="295"/>
        <v>0</v>
      </c>
      <c r="AS91" s="114"/>
      <c r="AT91" s="113"/>
      <c r="AU91" s="53">
        <f>SUM(AS91:AT91)</f>
        <v>0</v>
      </c>
      <c r="AV91" s="114"/>
      <c r="AW91" s="113"/>
      <c r="AX91" s="113"/>
      <c r="AY91" s="113"/>
      <c r="AZ91" s="115"/>
      <c r="BA91" s="116"/>
      <c r="BB91" s="116"/>
      <c r="BC91" s="117"/>
    </row>
    <row r="92" spans="1:55" ht="9.9499999999999993" hidden="1" customHeight="1" thickBot="1" x14ac:dyDescent="0.25">
      <c r="A92" s="882"/>
      <c r="B92" s="885"/>
      <c r="C92" s="888"/>
      <c r="D92" s="891"/>
      <c r="E92" s="894"/>
      <c r="F92" s="897"/>
      <c r="G92" s="900"/>
      <c r="H92" s="903"/>
      <c r="I92" s="908"/>
      <c r="J92" s="909"/>
      <c r="K92" s="918"/>
      <c r="L92" s="921"/>
      <c r="M92" s="181"/>
      <c r="N92" s="182"/>
      <c r="O92" s="183"/>
      <c r="P92" s="118"/>
      <c r="Q92" s="118"/>
      <c r="R92" s="924"/>
      <c r="S92" s="184"/>
      <c r="T92" s="912"/>
      <c r="U92" s="185"/>
      <c r="V92" s="912"/>
      <c r="W92" s="185"/>
      <c r="X92" s="912"/>
      <c r="Y92" s="185"/>
      <c r="Z92" s="912"/>
      <c r="AA92" s="185"/>
      <c r="AB92" s="912"/>
      <c r="AC92" s="185"/>
      <c r="AD92" s="912"/>
      <c r="AE92" s="185"/>
      <c r="AF92" s="912"/>
      <c r="AG92" s="186"/>
      <c r="AH92" s="879"/>
      <c r="AI92" s="879"/>
      <c r="AJ92" s="119"/>
      <c r="AK92" s="120"/>
      <c r="AL92" s="187"/>
      <c r="AM92" s="188"/>
      <c r="AN92" s="188"/>
      <c r="AO92" s="188"/>
      <c r="AP92" s="188"/>
      <c r="AQ92" s="188"/>
      <c r="AR92" s="121"/>
      <c r="AS92" s="189"/>
      <c r="AT92" s="188"/>
      <c r="AU92" s="121"/>
      <c r="AV92" s="189"/>
      <c r="AW92" s="188"/>
      <c r="AX92" s="188"/>
      <c r="AY92" s="188"/>
      <c r="AZ92" s="190"/>
      <c r="BA92" s="191"/>
      <c r="BB92" s="191"/>
      <c r="BC92" s="192"/>
    </row>
    <row r="93" spans="1:55" ht="6" hidden="1" customHeight="1" x14ac:dyDescent="0.2">
      <c r="A93" s="157"/>
      <c r="B93" s="193"/>
      <c r="C93" s="193"/>
      <c r="D93" s="193"/>
      <c r="E93" s="193"/>
      <c r="F93" s="193"/>
      <c r="G93" s="193"/>
      <c r="H93" s="193"/>
      <c r="I93" s="925"/>
      <c r="J93" s="925"/>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3"/>
      <c r="AJ93" s="193"/>
      <c r="AK93" s="194"/>
      <c r="AL93" s="194"/>
      <c r="AM93" s="194"/>
      <c r="AN93" s="194"/>
      <c r="AO93" s="194"/>
      <c r="AP93" s="194"/>
      <c r="AQ93" s="195"/>
      <c r="AR93" s="194"/>
      <c r="AS93" s="194"/>
      <c r="AT93" s="194"/>
      <c r="AU93" s="194"/>
      <c r="AV93" s="194"/>
      <c r="AW93" s="194"/>
      <c r="AX93" s="194"/>
      <c r="AY93" s="194"/>
      <c r="AZ93" s="194"/>
      <c r="BA93" s="194"/>
      <c r="BB93" s="194"/>
      <c r="BC93" s="157"/>
    </row>
    <row r="94" spans="1:55" ht="72" hidden="1" customHeight="1" x14ac:dyDescent="0.2">
      <c r="A94" s="880">
        <v>10</v>
      </c>
      <c r="B94" s="162" t="s">
        <v>1706</v>
      </c>
      <c r="C94" s="163" t="s">
        <v>1707</v>
      </c>
      <c r="D94" s="164" t="s">
        <v>21</v>
      </c>
      <c r="E94" s="164" t="s">
        <v>1895</v>
      </c>
      <c r="F94" s="163" t="s">
        <v>1708</v>
      </c>
      <c r="G94" s="165" t="s">
        <v>1680</v>
      </c>
      <c r="H94" s="165" t="s">
        <v>1681</v>
      </c>
      <c r="I94" s="166" t="s">
        <v>1911</v>
      </c>
      <c r="J94" s="167">
        <f>+$N$3</f>
        <v>2017</v>
      </c>
      <c r="K94" s="165" t="s">
        <v>1928</v>
      </c>
      <c r="L94" s="166" t="s">
        <v>1929</v>
      </c>
      <c r="M94" s="163" t="s">
        <v>1709</v>
      </c>
      <c r="N94" s="163" t="s">
        <v>1710</v>
      </c>
      <c r="O94" s="163" t="s">
        <v>1711</v>
      </c>
      <c r="P94" s="163" t="s">
        <v>1712</v>
      </c>
      <c r="Q94" s="163" t="s">
        <v>1713</v>
      </c>
      <c r="R94" s="168">
        <f t="shared" ref="R94" si="297">SUM(R95:R101)</f>
        <v>0</v>
      </c>
      <c r="S94" s="169">
        <f t="shared" ref="S94" si="298">SUM(S95:S101)</f>
        <v>0</v>
      </c>
      <c r="T94" s="170">
        <f t="shared" ref="T94" si="299">SUM(T95:T101)</f>
        <v>0</v>
      </c>
      <c r="U94" s="171">
        <f t="shared" ref="U94" si="300">SUM(U95:U101)</f>
        <v>0</v>
      </c>
      <c r="V94" s="170">
        <f t="shared" ref="V94" si="301">SUM(V95:V101)</f>
        <v>0</v>
      </c>
      <c r="W94" s="171">
        <f t="shared" ref="W94" si="302">SUM(W95:W101)</f>
        <v>0</v>
      </c>
      <c r="X94" s="170">
        <f t="shared" ref="X94" si="303">SUM(X95:X101)</f>
        <v>0</v>
      </c>
      <c r="Y94" s="171">
        <f t="shared" ref="Y94" si="304">SUM(Y95:Y101)</f>
        <v>0</v>
      </c>
      <c r="Z94" s="170">
        <f t="shared" ref="Z94" si="305">SUM(Z95:Z101)</f>
        <v>0</v>
      </c>
      <c r="AA94" s="171">
        <f t="shared" ref="AA94" si="306">SUM(AA95:AA101)</f>
        <v>0</v>
      </c>
      <c r="AB94" s="170">
        <f t="shared" ref="AB94" si="307">SUM(AB95:AB101)</f>
        <v>0</v>
      </c>
      <c r="AC94" s="171">
        <f t="shared" ref="AC94" si="308">SUM(AC95:AC101)</f>
        <v>0</v>
      </c>
      <c r="AD94" s="170">
        <f t="shared" ref="AD94" si="309">SUM(AD95:AD101)</f>
        <v>0</v>
      </c>
      <c r="AE94" s="171">
        <f t="shared" ref="AE94" si="310">SUM(AE95:AE101)</f>
        <v>0</v>
      </c>
      <c r="AF94" s="170">
        <f t="shared" ref="AF94" si="311">SUM(AF95:AF101)</f>
        <v>0</v>
      </c>
      <c r="AG94" s="172">
        <f t="shared" ref="AG94" si="312">SUM(AG95:AG101)</f>
        <v>0</v>
      </c>
      <c r="AH94" s="876"/>
      <c r="AI94" s="876"/>
      <c r="AJ94" s="173">
        <f t="shared" ref="AJ94" si="313">SUM(AJ95:AJ101)</f>
        <v>0</v>
      </c>
      <c r="AK94" s="174">
        <f t="shared" ref="AK94" si="314">SUM(AK95:AK101)</f>
        <v>0</v>
      </c>
      <c r="AL94" s="41">
        <f t="shared" ref="AL94" si="315">SUM(AL95:AL101)</f>
        <v>0</v>
      </c>
      <c r="AM94" s="42">
        <f t="shared" ref="AM94" si="316">SUM(AM95:AM101)</f>
        <v>0</v>
      </c>
      <c r="AN94" s="42">
        <f t="shared" ref="AN94" si="317">SUM(AN95:AN101)</f>
        <v>0</v>
      </c>
      <c r="AO94" s="42">
        <f t="shared" ref="AO94" si="318">SUM(AO95:AO101)</f>
        <v>0</v>
      </c>
      <c r="AP94" s="42">
        <f t="shared" ref="AP94" si="319">SUM(AP95:AP101)</f>
        <v>0</v>
      </c>
      <c r="AQ94" s="42">
        <f t="shared" ref="AQ94" si="320">SUM(AQ95:AQ101)</f>
        <v>0</v>
      </c>
      <c r="AR94" s="43">
        <f t="shared" ref="AR94" si="321">SUM(AR95:AR101)</f>
        <v>0</v>
      </c>
      <c r="AS94" s="105">
        <f t="shared" ref="AS94" si="322">SUM(AS95:AS101)</f>
        <v>0</v>
      </c>
      <c r="AT94" s="42">
        <f t="shared" ref="AT94" si="323">SUM(AT95:AT101)</f>
        <v>0</v>
      </c>
      <c r="AU94" s="43">
        <f t="shared" ref="AU94" si="324">SUM(AU95:AU101)</f>
        <v>0</v>
      </c>
      <c r="AV94" s="105">
        <f t="shared" ref="AV94" si="325">SUM(AV95:AV101)</f>
        <v>0</v>
      </c>
      <c r="AW94" s="42">
        <f t="shared" ref="AW94" si="326">SUM(AW95:AW101)</f>
        <v>0</v>
      </c>
      <c r="AX94" s="42">
        <f t="shared" ref="AX94" si="327">SUM(AX95:AX101)</f>
        <v>0</v>
      </c>
      <c r="AY94" s="42">
        <f t="shared" ref="AY94" si="328">SUM(AY95:AY101)</f>
        <v>0</v>
      </c>
      <c r="AZ94" s="106">
        <f t="shared" ref="AZ94" si="329">SUM(AZ95:AZ101)</f>
        <v>0</v>
      </c>
      <c r="BA94" s="44" t="s">
        <v>1686</v>
      </c>
      <c r="BB94" s="44" t="s">
        <v>1687</v>
      </c>
      <c r="BC94" s="45" t="s">
        <v>1688</v>
      </c>
    </row>
    <row r="95" spans="1:55" ht="17.25" hidden="1" customHeight="1" x14ac:dyDescent="0.2">
      <c r="A95" s="881"/>
      <c r="B95" s="883" t="str">
        <f>VLOOKUP($D$9,'PROYECTOS REGISTRADOS'!$A$2:$D$82,4,0)</f>
        <v>Fortalecimiento Institucional de la Empresa de Servicios Públicos del Municipio de Tocancipá, Cundinamarca, Centro Oriente</v>
      </c>
      <c r="C95" s="886" t="str">
        <f>VLOOKUP($D$9,'PROYECTOS REGISTRADOS'!$A$2:$D$82,3,0)</f>
        <v>2016-25817-0048</v>
      </c>
      <c r="D95" s="889"/>
      <c r="E95" s="892" t="str">
        <f>IF(D95=0,"0-0",(VLOOKUP(D95,'CONSOLIDADO PLAN DESARROLLO'!$EL$9:$ET$304,2,0)))</f>
        <v>0-0</v>
      </c>
      <c r="F95" s="895" t="str">
        <f>IF(D95=0,"0-0",(VLOOKUP(D95,'CONSOLIDADO PLAN DESARROLLO'!$EL$9:$ET$304,3,0)))</f>
        <v>0-0</v>
      </c>
      <c r="G95" s="898" t="str">
        <f>IF(D95=0,"0-0",(VLOOKUP(D95,'CONSOLIDADO PLAN DESARROLLO'!$EL$9:$ET$304,4,0)))</f>
        <v>0-0</v>
      </c>
      <c r="H95" s="901" t="str">
        <f>IF(D95=0,"0-0",(VLOOKUP(D95,'CONSOLIDADO PLAN DESARROLLO'!$EL$9:$ET$304,5,0)))</f>
        <v>0-0</v>
      </c>
      <c r="I95" s="904" t="str">
        <f>IF(D95=0,"0-0",(VLOOKUP(D95,'CONSOLIDADO PLAN DESARROLLO'!$EL$9:$ET$304,$R$3,0)))</f>
        <v>0-0</v>
      </c>
      <c r="J95" s="905"/>
      <c r="K95" s="916"/>
      <c r="L95" s="919"/>
      <c r="M95" s="175"/>
      <c r="N95" s="176"/>
      <c r="O95" s="177"/>
      <c r="P95" s="46"/>
      <c r="Q95" s="47"/>
      <c r="R95" s="922"/>
      <c r="S95" s="48"/>
      <c r="T95" s="910"/>
      <c r="U95" s="49"/>
      <c r="V95" s="910"/>
      <c r="W95" s="49"/>
      <c r="X95" s="910"/>
      <c r="Y95" s="49"/>
      <c r="Z95" s="910"/>
      <c r="AA95" s="49"/>
      <c r="AB95" s="910"/>
      <c r="AC95" s="49"/>
      <c r="AD95" s="910"/>
      <c r="AE95" s="49"/>
      <c r="AF95" s="910"/>
      <c r="AG95" s="50"/>
      <c r="AH95" s="877"/>
      <c r="AI95" s="877"/>
      <c r="AJ95" s="913">
        <f>+R95+T95+V95+X95+Z95+AB95+AD95+AF95</f>
        <v>0</v>
      </c>
      <c r="AK95" s="104">
        <f t="shared" ref="AK95:AK100" si="330">AC95+AE95+AG95+S95+U95+W95+Y95+AA95</f>
        <v>0</v>
      </c>
      <c r="AL95" s="51"/>
      <c r="AM95" s="52"/>
      <c r="AN95" s="52"/>
      <c r="AO95" s="52"/>
      <c r="AP95" s="52"/>
      <c r="AQ95" s="52"/>
      <c r="AR95" s="53">
        <f t="shared" ref="AR95:AR100" si="331">SUM(AL95:AQ95)</f>
        <v>0</v>
      </c>
      <c r="AS95" s="54"/>
      <c r="AT95" s="52"/>
      <c r="AU95" s="53">
        <f t="shared" ref="AU95:AU99" si="332">SUM(AS95:AT95)</f>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6"/>
      <c r="L96" s="920"/>
      <c r="M96" s="175"/>
      <c r="N96" s="176"/>
      <c r="O96" s="177"/>
      <c r="P96" s="46"/>
      <c r="Q96" s="47"/>
      <c r="R96" s="923"/>
      <c r="S96" s="48"/>
      <c r="T96" s="911"/>
      <c r="U96" s="49"/>
      <c r="V96" s="911"/>
      <c r="W96" s="49"/>
      <c r="X96" s="911"/>
      <c r="Y96" s="49"/>
      <c r="Z96" s="911"/>
      <c r="AA96" s="49"/>
      <c r="AB96" s="911"/>
      <c r="AC96" s="49"/>
      <c r="AD96" s="911"/>
      <c r="AE96" s="49"/>
      <c r="AF96" s="911"/>
      <c r="AG96" s="50"/>
      <c r="AH96" s="878"/>
      <c r="AI96" s="878"/>
      <c r="AJ96" s="914"/>
      <c r="AK96" s="104">
        <f t="shared" si="330"/>
        <v>0</v>
      </c>
      <c r="AL96" s="51"/>
      <c r="AM96" s="52"/>
      <c r="AN96" s="52"/>
      <c r="AO96" s="52"/>
      <c r="AP96" s="52"/>
      <c r="AQ96" s="52"/>
      <c r="AR96" s="53">
        <f t="shared" si="331"/>
        <v>0</v>
      </c>
      <c r="AS96" s="54"/>
      <c r="AT96" s="52"/>
      <c r="AU96" s="53">
        <f t="shared" si="332"/>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6"/>
      <c r="L97" s="920"/>
      <c r="M97" s="175"/>
      <c r="N97" s="176"/>
      <c r="O97" s="177"/>
      <c r="P97" s="46"/>
      <c r="Q97" s="47"/>
      <c r="R97" s="923"/>
      <c r="S97" s="48"/>
      <c r="T97" s="911"/>
      <c r="U97" s="49"/>
      <c r="V97" s="911"/>
      <c r="W97" s="49"/>
      <c r="X97" s="911"/>
      <c r="Y97" s="49"/>
      <c r="Z97" s="911"/>
      <c r="AA97" s="49"/>
      <c r="AB97" s="911"/>
      <c r="AC97" s="49"/>
      <c r="AD97" s="911"/>
      <c r="AE97" s="49"/>
      <c r="AF97" s="911"/>
      <c r="AG97" s="50"/>
      <c r="AH97" s="878"/>
      <c r="AI97" s="878"/>
      <c r="AJ97" s="914"/>
      <c r="AK97" s="104">
        <f t="shared" si="330"/>
        <v>0</v>
      </c>
      <c r="AL97" s="51"/>
      <c r="AM97" s="52"/>
      <c r="AN97" s="52"/>
      <c r="AO97" s="52"/>
      <c r="AP97" s="52"/>
      <c r="AQ97" s="52"/>
      <c r="AR97" s="53">
        <f t="shared" si="331"/>
        <v>0</v>
      </c>
      <c r="AS97" s="54"/>
      <c r="AT97" s="52"/>
      <c r="AU97" s="53">
        <f t="shared" si="332"/>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6"/>
      <c r="L98" s="920"/>
      <c r="M98" s="175"/>
      <c r="N98" s="176"/>
      <c r="O98" s="177"/>
      <c r="P98" s="46"/>
      <c r="Q98" s="47"/>
      <c r="R98" s="923"/>
      <c r="S98" s="48"/>
      <c r="T98" s="911"/>
      <c r="U98" s="49"/>
      <c r="V98" s="911"/>
      <c r="W98" s="49"/>
      <c r="X98" s="911"/>
      <c r="Y98" s="49"/>
      <c r="Z98" s="911"/>
      <c r="AA98" s="49"/>
      <c r="AB98" s="911"/>
      <c r="AC98" s="49"/>
      <c r="AD98" s="911"/>
      <c r="AE98" s="49"/>
      <c r="AF98" s="911"/>
      <c r="AG98" s="50"/>
      <c r="AH98" s="878"/>
      <c r="AI98" s="878"/>
      <c r="AJ98" s="914"/>
      <c r="AK98" s="104">
        <f t="shared" si="330"/>
        <v>0</v>
      </c>
      <c r="AL98" s="51"/>
      <c r="AM98" s="52"/>
      <c r="AN98" s="52"/>
      <c r="AO98" s="52"/>
      <c r="AP98" s="52"/>
      <c r="AQ98" s="52"/>
      <c r="AR98" s="53">
        <f t="shared" si="331"/>
        <v>0</v>
      </c>
      <c r="AS98" s="54"/>
      <c r="AT98" s="52"/>
      <c r="AU98" s="53">
        <f t="shared" si="332"/>
        <v>0</v>
      </c>
      <c r="AV98" s="54"/>
      <c r="AW98" s="52"/>
      <c r="AX98" s="52"/>
      <c r="AY98" s="52"/>
      <c r="AZ98" s="55"/>
      <c r="BA98" s="56"/>
      <c r="BB98" s="56"/>
      <c r="BC98" s="57"/>
    </row>
    <row r="99" spans="1:55" ht="17.25" hidden="1" customHeight="1" x14ac:dyDescent="0.2">
      <c r="A99" s="881"/>
      <c r="B99" s="883"/>
      <c r="C99" s="886"/>
      <c r="D99" s="889"/>
      <c r="E99" s="893"/>
      <c r="F99" s="895"/>
      <c r="G99" s="898"/>
      <c r="H99" s="901"/>
      <c r="I99" s="906"/>
      <c r="J99" s="907"/>
      <c r="K99" s="916"/>
      <c r="L99" s="920"/>
      <c r="M99" s="175"/>
      <c r="N99" s="176"/>
      <c r="O99" s="177"/>
      <c r="P99" s="46"/>
      <c r="Q99" s="47"/>
      <c r="R99" s="923"/>
      <c r="S99" s="48"/>
      <c r="T99" s="911"/>
      <c r="U99" s="49"/>
      <c r="V99" s="911"/>
      <c r="W99" s="49"/>
      <c r="X99" s="911"/>
      <c r="Y99" s="49"/>
      <c r="Z99" s="911"/>
      <c r="AA99" s="49"/>
      <c r="AB99" s="911"/>
      <c r="AC99" s="49"/>
      <c r="AD99" s="911"/>
      <c r="AE99" s="49"/>
      <c r="AF99" s="911"/>
      <c r="AG99" s="50"/>
      <c r="AH99" s="878"/>
      <c r="AI99" s="878"/>
      <c r="AJ99" s="914"/>
      <c r="AK99" s="104">
        <f t="shared" si="330"/>
        <v>0</v>
      </c>
      <c r="AL99" s="51"/>
      <c r="AM99" s="52"/>
      <c r="AN99" s="52"/>
      <c r="AO99" s="52"/>
      <c r="AP99" s="52"/>
      <c r="AQ99" s="52"/>
      <c r="AR99" s="53">
        <f t="shared" si="331"/>
        <v>0</v>
      </c>
      <c r="AS99" s="54"/>
      <c r="AT99" s="52"/>
      <c r="AU99" s="53">
        <f t="shared" si="332"/>
        <v>0</v>
      </c>
      <c r="AV99" s="54"/>
      <c r="AW99" s="52"/>
      <c r="AX99" s="52"/>
      <c r="AY99" s="52"/>
      <c r="AZ99" s="55"/>
      <c r="BA99" s="56"/>
      <c r="BB99" s="56"/>
      <c r="BC99" s="57"/>
    </row>
    <row r="100" spans="1:55" ht="17.25" hidden="1" customHeight="1" x14ac:dyDescent="0.2">
      <c r="A100" s="881"/>
      <c r="B100" s="884"/>
      <c r="C100" s="887"/>
      <c r="D100" s="890"/>
      <c r="E100" s="893"/>
      <c r="F100" s="896"/>
      <c r="G100" s="899"/>
      <c r="H100" s="902"/>
      <c r="I100" s="906"/>
      <c r="J100" s="907"/>
      <c r="K100" s="917"/>
      <c r="L100" s="920"/>
      <c r="M100" s="178"/>
      <c r="N100" s="179"/>
      <c r="O100" s="180"/>
      <c r="P100" s="107"/>
      <c r="Q100" s="108"/>
      <c r="R100" s="923"/>
      <c r="S100" s="109"/>
      <c r="T100" s="911"/>
      <c r="U100" s="110"/>
      <c r="V100" s="911"/>
      <c r="W100" s="110"/>
      <c r="X100" s="911"/>
      <c r="Y100" s="110"/>
      <c r="Z100" s="911"/>
      <c r="AA100" s="110"/>
      <c r="AB100" s="911"/>
      <c r="AC100" s="110"/>
      <c r="AD100" s="911"/>
      <c r="AE100" s="110"/>
      <c r="AF100" s="911"/>
      <c r="AG100" s="111"/>
      <c r="AH100" s="878"/>
      <c r="AI100" s="878"/>
      <c r="AJ100" s="915"/>
      <c r="AK100" s="104">
        <f t="shared" si="330"/>
        <v>0</v>
      </c>
      <c r="AL100" s="112"/>
      <c r="AM100" s="113"/>
      <c r="AN100" s="113"/>
      <c r="AO100" s="113"/>
      <c r="AP100" s="113"/>
      <c r="AQ100" s="113"/>
      <c r="AR100" s="53">
        <f t="shared" si="331"/>
        <v>0</v>
      </c>
      <c r="AS100" s="114"/>
      <c r="AT100" s="113"/>
      <c r="AU100" s="53">
        <f>SUM(AS100:AT100)</f>
        <v>0</v>
      </c>
      <c r="AV100" s="114"/>
      <c r="AW100" s="113"/>
      <c r="AX100" s="113"/>
      <c r="AY100" s="113"/>
      <c r="AZ100" s="115"/>
      <c r="BA100" s="116"/>
      <c r="BB100" s="116"/>
      <c r="BC100" s="117"/>
    </row>
    <row r="101" spans="1:55" ht="9.9499999999999993" hidden="1" customHeight="1" thickBot="1" x14ac:dyDescent="0.25">
      <c r="A101" s="882"/>
      <c r="B101" s="885"/>
      <c r="C101" s="888"/>
      <c r="D101" s="891"/>
      <c r="E101" s="894"/>
      <c r="F101" s="897"/>
      <c r="G101" s="900"/>
      <c r="H101" s="903"/>
      <c r="I101" s="908"/>
      <c r="J101" s="909"/>
      <c r="K101" s="918"/>
      <c r="L101" s="921"/>
      <c r="M101" s="181"/>
      <c r="N101" s="182"/>
      <c r="O101" s="183"/>
      <c r="P101" s="118"/>
      <c r="Q101" s="118"/>
      <c r="R101" s="924"/>
      <c r="S101" s="184"/>
      <c r="T101" s="912"/>
      <c r="U101" s="185"/>
      <c r="V101" s="912"/>
      <c r="W101" s="185"/>
      <c r="X101" s="912"/>
      <c r="Y101" s="185"/>
      <c r="Z101" s="912"/>
      <c r="AA101" s="185"/>
      <c r="AB101" s="912"/>
      <c r="AC101" s="185"/>
      <c r="AD101" s="912"/>
      <c r="AE101" s="185"/>
      <c r="AF101" s="912"/>
      <c r="AG101" s="186"/>
      <c r="AH101" s="879"/>
      <c r="AI101" s="879"/>
      <c r="AJ101" s="119"/>
      <c r="AK101" s="120"/>
      <c r="AL101" s="187"/>
      <c r="AM101" s="188"/>
      <c r="AN101" s="188"/>
      <c r="AO101" s="188"/>
      <c r="AP101" s="188"/>
      <c r="AQ101" s="188"/>
      <c r="AR101" s="121"/>
      <c r="AS101" s="189"/>
      <c r="AT101" s="188"/>
      <c r="AU101" s="121"/>
      <c r="AV101" s="189"/>
      <c r="AW101" s="188"/>
      <c r="AX101" s="188"/>
      <c r="AY101" s="188"/>
      <c r="AZ101" s="190"/>
      <c r="BA101" s="191"/>
      <c r="BB101" s="191"/>
      <c r="BC101" s="192"/>
    </row>
    <row r="102" spans="1:55" ht="6" hidden="1" customHeight="1" x14ac:dyDescent="0.2">
      <c r="A102" s="157"/>
      <c r="B102" s="193"/>
      <c r="C102" s="193"/>
      <c r="D102" s="193"/>
      <c r="E102" s="193"/>
      <c r="F102" s="193"/>
      <c r="G102" s="193"/>
      <c r="H102" s="193"/>
      <c r="I102" s="925"/>
      <c r="J102" s="925"/>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3"/>
      <c r="AJ102" s="193"/>
      <c r="AK102" s="194"/>
      <c r="AL102" s="194"/>
      <c r="AM102" s="194"/>
      <c r="AN102" s="194"/>
      <c r="AO102" s="194"/>
      <c r="AP102" s="194"/>
      <c r="AQ102" s="195"/>
      <c r="AR102" s="194"/>
      <c r="AS102" s="194"/>
      <c r="AT102" s="194"/>
      <c r="AU102" s="194"/>
      <c r="AV102" s="194"/>
      <c r="AW102" s="194"/>
      <c r="AX102" s="194"/>
      <c r="AY102" s="194"/>
      <c r="AZ102" s="194"/>
      <c r="BA102" s="194"/>
      <c r="BB102" s="194"/>
      <c r="BC102" s="157"/>
    </row>
    <row r="103" spans="1:55" ht="72" hidden="1" customHeight="1" x14ac:dyDescent="0.2">
      <c r="A103" s="880">
        <v>11</v>
      </c>
      <c r="B103" s="162" t="s">
        <v>1706</v>
      </c>
      <c r="C103" s="163" t="s">
        <v>1707</v>
      </c>
      <c r="D103" s="164" t="s">
        <v>21</v>
      </c>
      <c r="E103" s="164" t="s">
        <v>1895</v>
      </c>
      <c r="F103" s="163" t="s">
        <v>1708</v>
      </c>
      <c r="G103" s="165" t="s">
        <v>1680</v>
      </c>
      <c r="H103" s="165" t="s">
        <v>1681</v>
      </c>
      <c r="I103" s="166" t="s">
        <v>1911</v>
      </c>
      <c r="J103" s="167">
        <f>+$N$3</f>
        <v>2017</v>
      </c>
      <c r="K103" s="165" t="s">
        <v>1928</v>
      </c>
      <c r="L103" s="166" t="s">
        <v>1929</v>
      </c>
      <c r="M103" s="163" t="s">
        <v>1709</v>
      </c>
      <c r="N103" s="163" t="s">
        <v>1710</v>
      </c>
      <c r="O103" s="163" t="s">
        <v>1711</v>
      </c>
      <c r="P103" s="163" t="s">
        <v>1712</v>
      </c>
      <c r="Q103" s="163" t="s">
        <v>1713</v>
      </c>
      <c r="R103" s="168">
        <f t="shared" ref="R103" si="333">SUM(R104:R110)</f>
        <v>0</v>
      </c>
      <c r="S103" s="169">
        <f t="shared" ref="S103" si="334">SUM(S104:S110)</f>
        <v>0</v>
      </c>
      <c r="T103" s="170">
        <f t="shared" ref="T103" si="335">SUM(T104:T110)</f>
        <v>0</v>
      </c>
      <c r="U103" s="171">
        <f t="shared" ref="U103" si="336">SUM(U104:U110)</f>
        <v>0</v>
      </c>
      <c r="V103" s="170">
        <f t="shared" ref="V103" si="337">SUM(V104:V110)</f>
        <v>0</v>
      </c>
      <c r="W103" s="171">
        <f t="shared" ref="W103" si="338">SUM(W104:W110)</f>
        <v>0</v>
      </c>
      <c r="X103" s="170">
        <f t="shared" ref="X103" si="339">SUM(X104:X110)</f>
        <v>0</v>
      </c>
      <c r="Y103" s="171">
        <f t="shared" ref="Y103" si="340">SUM(Y104:Y110)</f>
        <v>0</v>
      </c>
      <c r="Z103" s="170">
        <f t="shared" ref="Z103" si="341">SUM(Z104:Z110)</f>
        <v>0</v>
      </c>
      <c r="AA103" s="171">
        <f t="shared" ref="AA103" si="342">SUM(AA104:AA110)</f>
        <v>0</v>
      </c>
      <c r="AB103" s="170">
        <f t="shared" ref="AB103" si="343">SUM(AB104:AB110)</f>
        <v>0</v>
      </c>
      <c r="AC103" s="171">
        <f t="shared" ref="AC103" si="344">SUM(AC104:AC110)</f>
        <v>0</v>
      </c>
      <c r="AD103" s="170">
        <f t="shared" ref="AD103" si="345">SUM(AD104:AD110)</f>
        <v>0</v>
      </c>
      <c r="AE103" s="171">
        <f t="shared" ref="AE103" si="346">SUM(AE104:AE110)</f>
        <v>0</v>
      </c>
      <c r="AF103" s="170">
        <f t="shared" ref="AF103" si="347">SUM(AF104:AF110)</f>
        <v>0</v>
      </c>
      <c r="AG103" s="172">
        <f t="shared" ref="AG103" si="348">SUM(AG104:AG110)</f>
        <v>0</v>
      </c>
      <c r="AH103" s="876"/>
      <c r="AI103" s="876"/>
      <c r="AJ103" s="173">
        <f t="shared" ref="AJ103" si="349">SUM(AJ104:AJ110)</f>
        <v>0</v>
      </c>
      <c r="AK103" s="174">
        <f t="shared" ref="AK103" si="350">SUM(AK104:AK110)</f>
        <v>0</v>
      </c>
      <c r="AL103" s="41">
        <f t="shared" ref="AL103" si="351">SUM(AL104:AL110)</f>
        <v>0</v>
      </c>
      <c r="AM103" s="42">
        <f t="shared" ref="AM103" si="352">SUM(AM104:AM110)</f>
        <v>0</v>
      </c>
      <c r="AN103" s="42">
        <f t="shared" ref="AN103" si="353">SUM(AN104:AN110)</f>
        <v>0</v>
      </c>
      <c r="AO103" s="42">
        <f t="shared" ref="AO103" si="354">SUM(AO104:AO110)</f>
        <v>0</v>
      </c>
      <c r="AP103" s="42">
        <f t="shared" ref="AP103" si="355">SUM(AP104:AP110)</f>
        <v>0</v>
      </c>
      <c r="AQ103" s="42">
        <f t="shared" ref="AQ103" si="356">SUM(AQ104:AQ110)</f>
        <v>0</v>
      </c>
      <c r="AR103" s="43">
        <f t="shared" ref="AR103" si="357">SUM(AR104:AR110)</f>
        <v>0</v>
      </c>
      <c r="AS103" s="105">
        <f t="shared" ref="AS103" si="358">SUM(AS104:AS110)</f>
        <v>0</v>
      </c>
      <c r="AT103" s="42">
        <f t="shared" ref="AT103" si="359">SUM(AT104:AT110)</f>
        <v>0</v>
      </c>
      <c r="AU103" s="43">
        <f t="shared" ref="AU103" si="360">SUM(AU104:AU110)</f>
        <v>0</v>
      </c>
      <c r="AV103" s="105">
        <f t="shared" ref="AV103" si="361">SUM(AV104:AV110)</f>
        <v>0</v>
      </c>
      <c r="AW103" s="42">
        <f t="shared" ref="AW103" si="362">SUM(AW104:AW110)</f>
        <v>0</v>
      </c>
      <c r="AX103" s="42">
        <f t="shared" ref="AX103" si="363">SUM(AX104:AX110)</f>
        <v>0</v>
      </c>
      <c r="AY103" s="42">
        <f t="shared" ref="AY103" si="364">SUM(AY104:AY110)</f>
        <v>0</v>
      </c>
      <c r="AZ103" s="106">
        <f t="shared" ref="AZ103" si="365">SUM(AZ104:AZ110)</f>
        <v>0</v>
      </c>
      <c r="BA103" s="44" t="s">
        <v>1686</v>
      </c>
      <c r="BB103" s="44" t="s">
        <v>1687</v>
      </c>
      <c r="BC103" s="45" t="s">
        <v>1688</v>
      </c>
    </row>
    <row r="104" spans="1:55" ht="17.25" hidden="1" customHeight="1" x14ac:dyDescent="0.2">
      <c r="A104" s="881"/>
      <c r="B104" s="883" t="str">
        <f>VLOOKUP($D$9,'PROYECTOS REGISTRADOS'!$A$2:$D$82,4,0)</f>
        <v>Fortalecimiento Institucional de la Empresa de Servicios Públicos del Municipio de Tocancipá, Cundinamarca, Centro Oriente</v>
      </c>
      <c r="C104" s="886" t="str">
        <f>VLOOKUP($D$9,'PROYECTOS REGISTRADOS'!$A$2:$D$82,3,0)</f>
        <v>2016-25817-0048</v>
      </c>
      <c r="D104" s="889"/>
      <c r="E104" s="892" t="str">
        <f>IF(D104=0,"0-0",(VLOOKUP(D104,'CONSOLIDADO PLAN DESARROLLO'!$EL$9:$ET$304,2,0)))</f>
        <v>0-0</v>
      </c>
      <c r="F104" s="895" t="str">
        <f>IF(D104=0,"0-0",(VLOOKUP(D104,'CONSOLIDADO PLAN DESARROLLO'!$EL$9:$ET$304,3,0)))</f>
        <v>0-0</v>
      </c>
      <c r="G104" s="898" t="str">
        <f>IF(D104=0,"0-0",(VLOOKUP(D104,'CONSOLIDADO PLAN DESARROLLO'!$EL$9:$ET$304,4,0)))</f>
        <v>0-0</v>
      </c>
      <c r="H104" s="901" t="str">
        <f>IF(D104=0,"0-0",(VLOOKUP(D104,'CONSOLIDADO PLAN DESARROLLO'!$EL$9:$ET$304,5,0)))</f>
        <v>0-0</v>
      </c>
      <c r="I104" s="904" t="str">
        <f>IF(D104=0,"0-0",(VLOOKUP(D104,'CONSOLIDADO PLAN DESARROLLO'!$EL$9:$ET$304,$R$3,0)))</f>
        <v>0-0</v>
      </c>
      <c r="J104" s="905"/>
      <c r="K104" s="916"/>
      <c r="L104" s="919"/>
      <c r="M104" s="175"/>
      <c r="N104" s="176"/>
      <c r="O104" s="177"/>
      <c r="P104" s="46"/>
      <c r="Q104" s="47"/>
      <c r="R104" s="922"/>
      <c r="S104" s="48"/>
      <c r="T104" s="910"/>
      <c r="U104" s="49"/>
      <c r="V104" s="910"/>
      <c r="W104" s="49"/>
      <c r="X104" s="910"/>
      <c r="Y104" s="49"/>
      <c r="Z104" s="910"/>
      <c r="AA104" s="49"/>
      <c r="AB104" s="910"/>
      <c r="AC104" s="49"/>
      <c r="AD104" s="910"/>
      <c r="AE104" s="49"/>
      <c r="AF104" s="910"/>
      <c r="AG104" s="50"/>
      <c r="AH104" s="877"/>
      <c r="AI104" s="877"/>
      <c r="AJ104" s="913">
        <f>+R104+T104+V104+X104+Z104+AB104+AD104+AF104</f>
        <v>0</v>
      </c>
      <c r="AK104" s="104">
        <f t="shared" ref="AK104:AK109" si="366">AC104+AE104+AG104+S104+U104+W104+Y104+AA104</f>
        <v>0</v>
      </c>
      <c r="AL104" s="51"/>
      <c r="AM104" s="52"/>
      <c r="AN104" s="52"/>
      <c r="AO104" s="52"/>
      <c r="AP104" s="52"/>
      <c r="AQ104" s="52"/>
      <c r="AR104" s="53">
        <f t="shared" ref="AR104:AR109" si="367">SUM(AL104:AQ104)</f>
        <v>0</v>
      </c>
      <c r="AS104" s="54"/>
      <c r="AT104" s="52"/>
      <c r="AU104" s="53">
        <f t="shared" ref="AU104:AU108" si="368">SUM(AS104:AT104)</f>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6"/>
      <c r="L105" s="920"/>
      <c r="M105" s="175"/>
      <c r="N105" s="176"/>
      <c r="O105" s="177"/>
      <c r="P105" s="46"/>
      <c r="Q105" s="47"/>
      <c r="R105" s="923"/>
      <c r="S105" s="48"/>
      <c r="T105" s="911"/>
      <c r="U105" s="49"/>
      <c r="V105" s="911"/>
      <c r="W105" s="49"/>
      <c r="X105" s="911"/>
      <c r="Y105" s="49"/>
      <c r="Z105" s="911"/>
      <c r="AA105" s="49"/>
      <c r="AB105" s="911"/>
      <c r="AC105" s="49"/>
      <c r="AD105" s="911"/>
      <c r="AE105" s="49"/>
      <c r="AF105" s="911"/>
      <c r="AG105" s="50"/>
      <c r="AH105" s="878"/>
      <c r="AI105" s="878"/>
      <c r="AJ105" s="914"/>
      <c r="AK105" s="104">
        <f t="shared" si="366"/>
        <v>0</v>
      </c>
      <c r="AL105" s="51"/>
      <c r="AM105" s="52"/>
      <c r="AN105" s="52"/>
      <c r="AO105" s="52"/>
      <c r="AP105" s="52"/>
      <c r="AQ105" s="52"/>
      <c r="AR105" s="53">
        <f t="shared" si="367"/>
        <v>0</v>
      </c>
      <c r="AS105" s="54"/>
      <c r="AT105" s="52"/>
      <c r="AU105" s="53">
        <f t="shared" si="368"/>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6"/>
      <c r="L106" s="920"/>
      <c r="M106" s="175"/>
      <c r="N106" s="176"/>
      <c r="O106" s="177"/>
      <c r="P106" s="46"/>
      <c r="Q106" s="47"/>
      <c r="R106" s="923"/>
      <c r="S106" s="48"/>
      <c r="T106" s="911"/>
      <c r="U106" s="49"/>
      <c r="V106" s="911"/>
      <c r="W106" s="49"/>
      <c r="X106" s="911"/>
      <c r="Y106" s="49"/>
      <c r="Z106" s="911"/>
      <c r="AA106" s="49"/>
      <c r="AB106" s="911"/>
      <c r="AC106" s="49"/>
      <c r="AD106" s="911"/>
      <c r="AE106" s="49"/>
      <c r="AF106" s="911"/>
      <c r="AG106" s="50"/>
      <c r="AH106" s="878"/>
      <c r="AI106" s="878"/>
      <c r="AJ106" s="914"/>
      <c r="AK106" s="104">
        <f t="shared" si="366"/>
        <v>0</v>
      </c>
      <c r="AL106" s="51"/>
      <c r="AM106" s="52"/>
      <c r="AN106" s="52"/>
      <c r="AO106" s="52"/>
      <c r="AP106" s="52"/>
      <c r="AQ106" s="52"/>
      <c r="AR106" s="53">
        <f t="shared" si="367"/>
        <v>0</v>
      </c>
      <c r="AS106" s="54"/>
      <c r="AT106" s="52"/>
      <c r="AU106" s="53">
        <f t="shared" si="368"/>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6"/>
      <c r="L107" s="920"/>
      <c r="M107" s="175"/>
      <c r="N107" s="176"/>
      <c r="O107" s="177"/>
      <c r="P107" s="46"/>
      <c r="Q107" s="47"/>
      <c r="R107" s="923"/>
      <c r="S107" s="48"/>
      <c r="T107" s="911"/>
      <c r="U107" s="49"/>
      <c r="V107" s="911"/>
      <c r="W107" s="49"/>
      <c r="X107" s="911"/>
      <c r="Y107" s="49"/>
      <c r="Z107" s="911"/>
      <c r="AA107" s="49"/>
      <c r="AB107" s="911"/>
      <c r="AC107" s="49"/>
      <c r="AD107" s="911"/>
      <c r="AE107" s="49"/>
      <c r="AF107" s="911"/>
      <c r="AG107" s="50"/>
      <c r="AH107" s="878"/>
      <c r="AI107" s="878"/>
      <c r="AJ107" s="914"/>
      <c r="AK107" s="104">
        <f t="shared" si="366"/>
        <v>0</v>
      </c>
      <c r="AL107" s="51"/>
      <c r="AM107" s="52"/>
      <c r="AN107" s="52"/>
      <c r="AO107" s="52"/>
      <c r="AP107" s="52"/>
      <c r="AQ107" s="52"/>
      <c r="AR107" s="53">
        <f t="shared" si="367"/>
        <v>0</v>
      </c>
      <c r="AS107" s="54"/>
      <c r="AT107" s="52"/>
      <c r="AU107" s="53">
        <f t="shared" si="368"/>
        <v>0</v>
      </c>
      <c r="AV107" s="54"/>
      <c r="AW107" s="52"/>
      <c r="AX107" s="52"/>
      <c r="AY107" s="52"/>
      <c r="AZ107" s="55"/>
      <c r="BA107" s="56"/>
      <c r="BB107" s="56"/>
      <c r="BC107" s="57"/>
    </row>
    <row r="108" spans="1:55" ht="17.25" hidden="1" customHeight="1" x14ac:dyDescent="0.2">
      <c r="A108" s="881"/>
      <c r="B108" s="883"/>
      <c r="C108" s="886"/>
      <c r="D108" s="889"/>
      <c r="E108" s="893"/>
      <c r="F108" s="895"/>
      <c r="G108" s="898"/>
      <c r="H108" s="901"/>
      <c r="I108" s="906"/>
      <c r="J108" s="907"/>
      <c r="K108" s="916"/>
      <c r="L108" s="920"/>
      <c r="M108" s="175"/>
      <c r="N108" s="176"/>
      <c r="O108" s="177"/>
      <c r="P108" s="46"/>
      <c r="Q108" s="47"/>
      <c r="R108" s="923"/>
      <c r="S108" s="48"/>
      <c r="T108" s="911"/>
      <c r="U108" s="49"/>
      <c r="V108" s="911"/>
      <c r="W108" s="49"/>
      <c r="X108" s="911"/>
      <c r="Y108" s="49"/>
      <c r="Z108" s="911"/>
      <c r="AA108" s="49"/>
      <c r="AB108" s="911"/>
      <c r="AC108" s="49"/>
      <c r="AD108" s="911"/>
      <c r="AE108" s="49"/>
      <c r="AF108" s="911"/>
      <c r="AG108" s="50"/>
      <c r="AH108" s="878"/>
      <c r="AI108" s="878"/>
      <c r="AJ108" s="914"/>
      <c r="AK108" s="104">
        <f t="shared" si="366"/>
        <v>0</v>
      </c>
      <c r="AL108" s="51"/>
      <c r="AM108" s="52"/>
      <c r="AN108" s="52"/>
      <c r="AO108" s="52"/>
      <c r="AP108" s="52"/>
      <c r="AQ108" s="52"/>
      <c r="AR108" s="53">
        <f t="shared" si="367"/>
        <v>0</v>
      </c>
      <c r="AS108" s="54"/>
      <c r="AT108" s="52"/>
      <c r="AU108" s="53">
        <f t="shared" si="368"/>
        <v>0</v>
      </c>
      <c r="AV108" s="54"/>
      <c r="AW108" s="52"/>
      <c r="AX108" s="52"/>
      <c r="AY108" s="52"/>
      <c r="AZ108" s="55"/>
      <c r="BA108" s="56"/>
      <c r="BB108" s="56"/>
      <c r="BC108" s="57"/>
    </row>
    <row r="109" spans="1:55" ht="17.25" hidden="1" customHeight="1" x14ac:dyDescent="0.2">
      <c r="A109" s="881"/>
      <c r="B109" s="884"/>
      <c r="C109" s="887"/>
      <c r="D109" s="890"/>
      <c r="E109" s="893"/>
      <c r="F109" s="896"/>
      <c r="G109" s="899"/>
      <c r="H109" s="902"/>
      <c r="I109" s="906"/>
      <c r="J109" s="907"/>
      <c r="K109" s="917"/>
      <c r="L109" s="920"/>
      <c r="M109" s="178"/>
      <c r="N109" s="179"/>
      <c r="O109" s="180"/>
      <c r="P109" s="107"/>
      <c r="Q109" s="108"/>
      <c r="R109" s="923"/>
      <c r="S109" s="109"/>
      <c r="T109" s="911"/>
      <c r="U109" s="110"/>
      <c r="V109" s="911"/>
      <c r="W109" s="110"/>
      <c r="X109" s="911"/>
      <c r="Y109" s="110"/>
      <c r="Z109" s="911"/>
      <c r="AA109" s="110"/>
      <c r="AB109" s="911"/>
      <c r="AC109" s="110"/>
      <c r="AD109" s="911"/>
      <c r="AE109" s="110"/>
      <c r="AF109" s="911"/>
      <c r="AG109" s="111"/>
      <c r="AH109" s="878"/>
      <c r="AI109" s="878"/>
      <c r="AJ109" s="915"/>
      <c r="AK109" s="104">
        <f t="shared" si="366"/>
        <v>0</v>
      </c>
      <c r="AL109" s="112"/>
      <c r="AM109" s="113"/>
      <c r="AN109" s="113"/>
      <c r="AO109" s="113"/>
      <c r="AP109" s="113"/>
      <c r="AQ109" s="113"/>
      <c r="AR109" s="53">
        <f t="shared" si="367"/>
        <v>0</v>
      </c>
      <c r="AS109" s="114"/>
      <c r="AT109" s="113"/>
      <c r="AU109" s="53">
        <f>SUM(AS109:AT109)</f>
        <v>0</v>
      </c>
      <c r="AV109" s="114"/>
      <c r="AW109" s="113"/>
      <c r="AX109" s="113"/>
      <c r="AY109" s="113"/>
      <c r="AZ109" s="115"/>
      <c r="BA109" s="116"/>
      <c r="BB109" s="116"/>
      <c r="BC109" s="117"/>
    </row>
    <row r="110" spans="1:55" ht="9.9499999999999993" hidden="1" customHeight="1" thickBot="1" x14ac:dyDescent="0.25">
      <c r="A110" s="882"/>
      <c r="B110" s="885"/>
      <c r="C110" s="888"/>
      <c r="D110" s="891"/>
      <c r="E110" s="894"/>
      <c r="F110" s="897"/>
      <c r="G110" s="900"/>
      <c r="H110" s="903"/>
      <c r="I110" s="908"/>
      <c r="J110" s="909"/>
      <c r="K110" s="918"/>
      <c r="L110" s="921"/>
      <c r="M110" s="181"/>
      <c r="N110" s="182"/>
      <c r="O110" s="183"/>
      <c r="P110" s="118"/>
      <c r="Q110" s="118"/>
      <c r="R110" s="924"/>
      <c r="S110" s="184"/>
      <c r="T110" s="912"/>
      <c r="U110" s="185"/>
      <c r="V110" s="912"/>
      <c r="W110" s="185"/>
      <c r="X110" s="912"/>
      <c r="Y110" s="185"/>
      <c r="Z110" s="912"/>
      <c r="AA110" s="185"/>
      <c r="AB110" s="912"/>
      <c r="AC110" s="185"/>
      <c r="AD110" s="912"/>
      <c r="AE110" s="185"/>
      <c r="AF110" s="912"/>
      <c r="AG110" s="186"/>
      <c r="AH110" s="879"/>
      <c r="AI110" s="879"/>
      <c r="AJ110" s="119"/>
      <c r="AK110" s="120"/>
      <c r="AL110" s="187"/>
      <c r="AM110" s="188"/>
      <c r="AN110" s="188"/>
      <c r="AO110" s="188"/>
      <c r="AP110" s="188"/>
      <c r="AQ110" s="188"/>
      <c r="AR110" s="121"/>
      <c r="AS110" s="189"/>
      <c r="AT110" s="188"/>
      <c r="AU110" s="121"/>
      <c r="AV110" s="189"/>
      <c r="AW110" s="188"/>
      <c r="AX110" s="188"/>
      <c r="AY110" s="188"/>
      <c r="AZ110" s="190"/>
      <c r="BA110" s="191"/>
      <c r="BB110" s="191"/>
      <c r="BC110" s="192"/>
    </row>
    <row r="111" spans="1:55" ht="6" hidden="1" customHeight="1" x14ac:dyDescent="0.2">
      <c r="A111" s="157"/>
      <c r="B111" s="193"/>
      <c r="C111" s="193"/>
      <c r="D111" s="193"/>
      <c r="E111" s="193"/>
      <c r="F111" s="193"/>
      <c r="G111" s="193"/>
      <c r="H111" s="193"/>
      <c r="I111" s="925"/>
      <c r="J111" s="925"/>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3"/>
      <c r="AJ111" s="193"/>
      <c r="AK111" s="194"/>
      <c r="AL111" s="194"/>
      <c r="AM111" s="194"/>
      <c r="AN111" s="194"/>
      <c r="AO111" s="194"/>
      <c r="AP111" s="194"/>
      <c r="AQ111" s="195"/>
      <c r="AR111" s="194"/>
      <c r="AS111" s="194"/>
      <c r="AT111" s="194"/>
      <c r="AU111" s="194"/>
      <c r="AV111" s="194"/>
      <c r="AW111" s="194"/>
      <c r="AX111" s="194"/>
      <c r="AY111" s="194"/>
      <c r="AZ111" s="194"/>
      <c r="BA111" s="194"/>
      <c r="BB111" s="194"/>
      <c r="BC111" s="157"/>
    </row>
    <row r="112" spans="1:55" ht="72" hidden="1" customHeight="1" x14ac:dyDescent="0.2">
      <c r="A112" s="880">
        <v>12</v>
      </c>
      <c r="B112" s="162" t="s">
        <v>1706</v>
      </c>
      <c r="C112" s="163" t="s">
        <v>1707</v>
      </c>
      <c r="D112" s="164" t="s">
        <v>21</v>
      </c>
      <c r="E112" s="164" t="s">
        <v>1895</v>
      </c>
      <c r="F112" s="163" t="s">
        <v>1708</v>
      </c>
      <c r="G112" s="165" t="s">
        <v>1680</v>
      </c>
      <c r="H112" s="165" t="s">
        <v>1681</v>
      </c>
      <c r="I112" s="166" t="s">
        <v>1911</v>
      </c>
      <c r="J112" s="167">
        <f>+$N$3</f>
        <v>2017</v>
      </c>
      <c r="K112" s="165" t="s">
        <v>1928</v>
      </c>
      <c r="L112" s="166" t="s">
        <v>1929</v>
      </c>
      <c r="M112" s="163" t="s">
        <v>1709</v>
      </c>
      <c r="N112" s="163" t="s">
        <v>1710</v>
      </c>
      <c r="O112" s="163" t="s">
        <v>1711</v>
      </c>
      <c r="P112" s="163" t="s">
        <v>1712</v>
      </c>
      <c r="Q112" s="163" t="s">
        <v>1713</v>
      </c>
      <c r="R112" s="168">
        <f t="shared" ref="R112" si="369">SUM(R113:R119)</f>
        <v>0</v>
      </c>
      <c r="S112" s="169">
        <f t="shared" ref="S112" si="370">SUM(S113:S119)</f>
        <v>0</v>
      </c>
      <c r="T112" s="170">
        <f t="shared" ref="T112" si="371">SUM(T113:T119)</f>
        <v>0</v>
      </c>
      <c r="U112" s="171">
        <f t="shared" ref="U112" si="372">SUM(U113:U119)</f>
        <v>0</v>
      </c>
      <c r="V112" s="170">
        <f t="shared" ref="V112" si="373">SUM(V113:V119)</f>
        <v>0</v>
      </c>
      <c r="W112" s="171">
        <f t="shared" ref="W112" si="374">SUM(W113:W119)</f>
        <v>0</v>
      </c>
      <c r="X112" s="170">
        <f t="shared" ref="X112" si="375">SUM(X113:X119)</f>
        <v>0</v>
      </c>
      <c r="Y112" s="171">
        <f t="shared" ref="Y112" si="376">SUM(Y113:Y119)</f>
        <v>0</v>
      </c>
      <c r="Z112" s="170">
        <f t="shared" ref="Z112" si="377">SUM(Z113:Z119)</f>
        <v>0</v>
      </c>
      <c r="AA112" s="171">
        <f t="shared" ref="AA112" si="378">SUM(AA113:AA119)</f>
        <v>0</v>
      </c>
      <c r="AB112" s="170">
        <f t="shared" ref="AB112" si="379">SUM(AB113:AB119)</f>
        <v>0</v>
      </c>
      <c r="AC112" s="171">
        <f t="shared" ref="AC112" si="380">SUM(AC113:AC119)</f>
        <v>0</v>
      </c>
      <c r="AD112" s="170">
        <f t="shared" ref="AD112" si="381">SUM(AD113:AD119)</f>
        <v>0</v>
      </c>
      <c r="AE112" s="171">
        <f t="shared" ref="AE112" si="382">SUM(AE113:AE119)</f>
        <v>0</v>
      </c>
      <c r="AF112" s="170">
        <f t="shared" ref="AF112" si="383">SUM(AF113:AF119)</f>
        <v>0</v>
      </c>
      <c r="AG112" s="172">
        <f t="shared" ref="AG112" si="384">SUM(AG113:AG119)</f>
        <v>0</v>
      </c>
      <c r="AH112" s="876"/>
      <c r="AI112" s="876"/>
      <c r="AJ112" s="173">
        <f t="shared" ref="AJ112" si="385">SUM(AJ113:AJ119)</f>
        <v>0</v>
      </c>
      <c r="AK112" s="174">
        <f t="shared" ref="AK112" si="386">SUM(AK113:AK119)</f>
        <v>0</v>
      </c>
      <c r="AL112" s="41">
        <f t="shared" ref="AL112" si="387">SUM(AL113:AL119)</f>
        <v>0</v>
      </c>
      <c r="AM112" s="42">
        <f t="shared" ref="AM112" si="388">SUM(AM113:AM119)</f>
        <v>0</v>
      </c>
      <c r="AN112" s="42">
        <f t="shared" ref="AN112" si="389">SUM(AN113:AN119)</f>
        <v>0</v>
      </c>
      <c r="AO112" s="42">
        <f t="shared" ref="AO112" si="390">SUM(AO113:AO119)</f>
        <v>0</v>
      </c>
      <c r="AP112" s="42">
        <f t="shared" ref="AP112" si="391">SUM(AP113:AP119)</f>
        <v>0</v>
      </c>
      <c r="AQ112" s="42">
        <f t="shared" ref="AQ112" si="392">SUM(AQ113:AQ119)</f>
        <v>0</v>
      </c>
      <c r="AR112" s="43">
        <f t="shared" ref="AR112" si="393">SUM(AR113:AR119)</f>
        <v>0</v>
      </c>
      <c r="AS112" s="105">
        <f t="shared" ref="AS112" si="394">SUM(AS113:AS119)</f>
        <v>0</v>
      </c>
      <c r="AT112" s="42">
        <f t="shared" ref="AT112" si="395">SUM(AT113:AT119)</f>
        <v>0</v>
      </c>
      <c r="AU112" s="43">
        <f t="shared" ref="AU112" si="396">SUM(AU113:AU119)</f>
        <v>0</v>
      </c>
      <c r="AV112" s="105">
        <f t="shared" ref="AV112" si="397">SUM(AV113:AV119)</f>
        <v>0</v>
      </c>
      <c r="AW112" s="42">
        <f t="shared" ref="AW112" si="398">SUM(AW113:AW119)</f>
        <v>0</v>
      </c>
      <c r="AX112" s="42">
        <f t="shared" ref="AX112" si="399">SUM(AX113:AX119)</f>
        <v>0</v>
      </c>
      <c r="AY112" s="42">
        <f t="shared" ref="AY112" si="400">SUM(AY113:AY119)</f>
        <v>0</v>
      </c>
      <c r="AZ112" s="106">
        <f t="shared" ref="AZ112" si="401">SUM(AZ113:AZ119)</f>
        <v>0</v>
      </c>
      <c r="BA112" s="44" t="s">
        <v>1686</v>
      </c>
      <c r="BB112" s="44" t="s">
        <v>1687</v>
      </c>
      <c r="BC112" s="45" t="s">
        <v>1688</v>
      </c>
    </row>
    <row r="113" spans="1:55" ht="17.25" hidden="1" customHeight="1" x14ac:dyDescent="0.2">
      <c r="A113" s="881"/>
      <c r="B113" s="883" t="str">
        <f>VLOOKUP($D$9,'PROYECTOS REGISTRADOS'!$A$2:$D$82,4,0)</f>
        <v>Fortalecimiento Institucional de la Empresa de Servicios Públicos del Municipio de Tocancipá, Cundinamarca, Centro Oriente</v>
      </c>
      <c r="C113" s="886" t="str">
        <f>VLOOKUP($D$9,'PROYECTOS REGISTRADOS'!$A$2:$D$82,3,0)</f>
        <v>2016-25817-0048</v>
      </c>
      <c r="D113" s="889"/>
      <c r="E113" s="892" t="str">
        <f>IF(D113=0,"0-0",(VLOOKUP(D113,'CONSOLIDADO PLAN DESARROLLO'!$EL$9:$ET$304,2,0)))</f>
        <v>0-0</v>
      </c>
      <c r="F113" s="895" t="str">
        <f>IF(D113=0,"0-0",(VLOOKUP(D113,'CONSOLIDADO PLAN DESARROLLO'!$EL$9:$ET$304,3,0)))</f>
        <v>0-0</v>
      </c>
      <c r="G113" s="898" t="str">
        <f>IF(D113=0,"0-0",(VLOOKUP(D113,'CONSOLIDADO PLAN DESARROLLO'!$EL$9:$ET$304,4,0)))</f>
        <v>0-0</v>
      </c>
      <c r="H113" s="901" t="str">
        <f>IF(D113=0,"0-0",(VLOOKUP(D113,'CONSOLIDADO PLAN DESARROLLO'!$EL$9:$ET$304,5,0)))</f>
        <v>0-0</v>
      </c>
      <c r="I113" s="904" t="str">
        <f>IF(D113=0,"0-0",(VLOOKUP(D113,'CONSOLIDADO PLAN DESARROLLO'!$EL$9:$ET$304,$R$3,0)))</f>
        <v>0-0</v>
      </c>
      <c r="J113" s="905"/>
      <c r="K113" s="916"/>
      <c r="L113" s="919"/>
      <c r="M113" s="175"/>
      <c r="N113" s="176"/>
      <c r="O113" s="177"/>
      <c r="P113" s="46"/>
      <c r="Q113" s="47"/>
      <c r="R113" s="922"/>
      <c r="S113" s="48"/>
      <c r="T113" s="910"/>
      <c r="U113" s="49"/>
      <c r="V113" s="910"/>
      <c r="W113" s="49"/>
      <c r="X113" s="910"/>
      <c r="Y113" s="49"/>
      <c r="Z113" s="910"/>
      <c r="AA113" s="49"/>
      <c r="AB113" s="910"/>
      <c r="AC113" s="49"/>
      <c r="AD113" s="910"/>
      <c r="AE113" s="49"/>
      <c r="AF113" s="910"/>
      <c r="AG113" s="50"/>
      <c r="AH113" s="877"/>
      <c r="AI113" s="877"/>
      <c r="AJ113" s="913">
        <f>+R113+T113+V113+X113+Z113+AB113+AD113+AF113</f>
        <v>0</v>
      </c>
      <c r="AK113" s="104">
        <f t="shared" ref="AK113:AK118" si="402">AC113+AE113+AG113+S113+U113+W113+Y113+AA113</f>
        <v>0</v>
      </c>
      <c r="AL113" s="51"/>
      <c r="AM113" s="52"/>
      <c r="AN113" s="52"/>
      <c r="AO113" s="52"/>
      <c r="AP113" s="52"/>
      <c r="AQ113" s="52"/>
      <c r="AR113" s="53">
        <f t="shared" ref="AR113:AR118" si="403">SUM(AL113:AQ113)</f>
        <v>0</v>
      </c>
      <c r="AS113" s="54"/>
      <c r="AT113" s="52"/>
      <c r="AU113" s="53">
        <f t="shared" ref="AU113:AU117" si="404">SUM(AS113:AT113)</f>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6"/>
      <c r="L114" s="920"/>
      <c r="M114" s="175"/>
      <c r="N114" s="176"/>
      <c r="O114" s="177"/>
      <c r="P114" s="46"/>
      <c r="Q114" s="47"/>
      <c r="R114" s="923"/>
      <c r="S114" s="48"/>
      <c r="T114" s="911"/>
      <c r="U114" s="49"/>
      <c r="V114" s="911"/>
      <c r="W114" s="49"/>
      <c r="X114" s="911"/>
      <c r="Y114" s="49"/>
      <c r="Z114" s="911"/>
      <c r="AA114" s="49"/>
      <c r="AB114" s="911"/>
      <c r="AC114" s="49"/>
      <c r="AD114" s="911"/>
      <c r="AE114" s="49"/>
      <c r="AF114" s="911"/>
      <c r="AG114" s="50"/>
      <c r="AH114" s="878"/>
      <c r="AI114" s="878"/>
      <c r="AJ114" s="914"/>
      <c r="AK114" s="104">
        <f t="shared" si="402"/>
        <v>0</v>
      </c>
      <c r="AL114" s="51"/>
      <c r="AM114" s="52"/>
      <c r="AN114" s="52"/>
      <c r="AO114" s="52"/>
      <c r="AP114" s="52"/>
      <c r="AQ114" s="52"/>
      <c r="AR114" s="53">
        <f t="shared" si="403"/>
        <v>0</v>
      </c>
      <c r="AS114" s="54"/>
      <c r="AT114" s="52"/>
      <c r="AU114" s="53">
        <f t="shared" si="404"/>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6"/>
      <c r="L115" s="920"/>
      <c r="M115" s="175"/>
      <c r="N115" s="176"/>
      <c r="O115" s="177"/>
      <c r="P115" s="46"/>
      <c r="Q115" s="47"/>
      <c r="R115" s="923"/>
      <c r="S115" s="48"/>
      <c r="T115" s="911"/>
      <c r="U115" s="49"/>
      <c r="V115" s="911"/>
      <c r="W115" s="49"/>
      <c r="X115" s="911"/>
      <c r="Y115" s="49"/>
      <c r="Z115" s="911"/>
      <c r="AA115" s="49"/>
      <c r="AB115" s="911"/>
      <c r="AC115" s="49"/>
      <c r="AD115" s="911"/>
      <c r="AE115" s="49"/>
      <c r="AF115" s="911"/>
      <c r="AG115" s="50"/>
      <c r="AH115" s="878"/>
      <c r="AI115" s="878"/>
      <c r="AJ115" s="914"/>
      <c r="AK115" s="104">
        <f t="shared" si="402"/>
        <v>0</v>
      </c>
      <c r="AL115" s="51"/>
      <c r="AM115" s="52"/>
      <c r="AN115" s="52"/>
      <c r="AO115" s="52"/>
      <c r="AP115" s="52"/>
      <c r="AQ115" s="52"/>
      <c r="AR115" s="53">
        <f t="shared" si="403"/>
        <v>0</v>
      </c>
      <c r="AS115" s="54"/>
      <c r="AT115" s="52"/>
      <c r="AU115" s="53">
        <f t="shared" si="404"/>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6"/>
      <c r="L116" s="920"/>
      <c r="M116" s="175"/>
      <c r="N116" s="176"/>
      <c r="O116" s="177"/>
      <c r="P116" s="46"/>
      <c r="Q116" s="47"/>
      <c r="R116" s="923"/>
      <c r="S116" s="48"/>
      <c r="T116" s="911"/>
      <c r="U116" s="49"/>
      <c r="V116" s="911"/>
      <c r="W116" s="49"/>
      <c r="X116" s="911"/>
      <c r="Y116" s="49"/>
      <c r="Z116" s="911"/>
      <c r="AA116" s="49"/>
      <c r="AB116" s="911"/>
      <c r="AC116" s="49"/>
      <c r="AD116" s="911"/>
      <c r="AE116" s="49"/>
      <c r="AF116" s="911"/>
      <c r="AG116" s="50"/>
      <c r="AH116" s="878"/>
      <c r="AI116" s="878"/>
      <c r="AJ116" s="914"/>
      <c r="AK116" s="104">
        <f t="shared" si="402"/>
        <v>0</v>
      </c>
      <c r="AL116" s="51"/>
      <c r="AM116" s="52"/>
      <c r="AN116" s="52"/>
      <c r="AO116" s="52"/>
      <c r="AP116" s="52"/>
      <c r="AQ116" s="52"/>
      <c r="AR116" s="53">
        <f t="shared" si="403"/>
        <v>0</v>
      </c>
      <c r="AS116" s="54"/>
      <c r="AT116" s="52"/>
      <c r="AU116" s="53">
        <f t="shared" si="404"/>
        <v>0</v>
      </c>
      <c r="AV116" s="54"/>
      <c r="AW116" s="52"/>
      <c r="AX116" s="52"/>
      <c r="AY116" s="52"/>
      <c r="AZ116" s="55"/>
      <c r="BA116" s="56"/>
      <c r="BB116" s="56"/>
      <c r="BC116" s="57"/>
    </row>
    <row r="117" spans="1:55" ht="17.25" hidden="1" customHeight="1" x14ac:dyDescent="0.2">
      <c r="A117" s="881"/>
      <c r="B117" s="883"/>
      <c r="C117" s="886"/>
      <c r="D117" s="889"/>
      <c r="E117" s="893"/>
      <c r="F117" s="895"/>
      <c r="G117" s="898"/>
      <c r="H117" s="901"/>
      <c r="I117" s="906"/>
      <c r="J117" s="907"/>
      <c r="K117" s="916"/>
      <c r="L117" s="920"/>
      <c r="M117" s="175"/>
      <c r="N117" s="176"/>
      <c r="O117" s="177"/>
      <c r="P117" s="46"/>
      <c r="Q117" s="47"/>
      <c r="R117" s="923"/>
      <c r="S117" s="48"/>
      <c r="T117" s="911"/>
      <c r="U117" s="49"/>
      <c r="V117" s="911"/>
      <c r="W117" s="49"/>
      <c r="X117" s="911"/>
      <c r="Y117" s="49"/>
      <c r="Z117" s="911"/>
      <c r="AA117" s="49"/>
      <c r="AB117" s="911"/>
      <c r="AC117" s="49"/>
      <c r="AD117" s="911"/>
      <c r="AE117" s="49"/>
      <c r="AF117" s="911"/>
      <c r="AG117" s="50"/>
      <c r="AH117" s="878"/>
      <c r="AI117" s="878"/>
      <c r="AJ117" s="914"/>
      <c r="AK117" s="104">
        <f t="shared" si="402"/>
        <v>0</v>
      </c>
      <c r="AL117" s="51"/>
      <c r="AM117" s="52"/>
      <c r="AN117" s="52"/>
      <c r="AO117" s="52"/>
      <c r="AP117" s="52"/>
      <c r="AQ117" s="52"/>
      <c r="AR117" s="53">
        <f t="shared" si="403"/>
        <v>0</v>
      </c>
      <c r="AS117" s="54"/>
      <c r="AT117" s="52"/>
      <c r="AU117" s="53">
        <f t="shared" si="404"/>
        <v>0</v>
      </c>
      <c r="AV117" s="54"/>
      <c r="AW117" s="52"/>
      <c r="AX117" s="52"/>
      <c r="AY117" s="52"/>
      <c r="AZ117" s="55"/>
      <c r="BA117" s="56"/>
      <c r="BB117" s="56"/>
      <c r="BC117" s="57"/>
    </row>
    <row r="118" spans="1:55" ht="17.25" hidden="1" customHeight="1" x14ac:dyDescent="0.2">
      <c r="A118" s="881"/>
      <c r="B118" s="884"/>
      <c r="C118" s="887"/>
      <c r="D118" s="890"/>
      <c r="E118" s="893"/>
      <c r="F118" s="896"/>
      <c r="G118" s="899"/>
      <c r="H118" s="902"/>
      <c r="I118" s="906"/>
      <c r="J118" s="907"/>
      <c r="K118" s="917"/>
      <c r="L118" s="920"/>
      <c r="M118" s="178"/>
      <c r="N118" s="179"/>
      <c r="O118" s="180"/>
      <c r="P118" s="107"/>
      <c r="Q118" s="108"/>
      <c r="R118" s="923"/>
      <c r="S118" s="109"/>
      <c r="T118" s="911"/>
      <c r="U118" s="110"/>
      <c r="V118" s="911"/>
      <c r="W118" s="110"/>
      <c r="X118" s="911"/>
      <c r="Y118" s="110"/>
      <c r="Z118" s="911"/>
      <c r="AA118" s="110"/>
      <c r="AB118" s="911"/>
      <c r="AC118" s="110"/>
      <c r="AD118" s="911"/>
      <c r="AE118" s="110"/>
      <c r="AF118" s="911"/>
      <c r="AG118" s="111"/>
      <c r="AH118" s="878"/>
      <c r="AI118" s="878"/>
      <c r="AJ118" s="915"/>
      <c r="AK118" s="104">
        <f t="shared" si="402"/>
        <v>0</v>
      </c>
      <c r="AL118" s="112"/>
      <c r="AM118" s="113"/>
      <c r="AN118" s="113"/>
      <c r="AO118" s="113"/>
      <c r="AP118" s="113"/>
      <c r="AQ118" s="113"/>
      <c r="AR118" s="53">
        <f t="shared" si="403"/>
        <v>0</v>
      </c>
      <c r="AS118" s="114"/>
      <c r="AT118" s="113"/>
      <c r="AU118" s="53">
        <f>SUM(AS118:AT118)</f>
        <v>0</v>
      </c>
      <c r="AV118" s="114"/>
      <c r="AW118" s="113"/>
      <c r="AX118" s="113"/>
      <c r="AY118" s="113"/>
      <c r="AZ118" s="115"/>
      <c r="BA118" s="116"/>
      <c r="BB118" s="116"/>
      <c r="BC118" s="117"/>
    </row>
    <row r="119" spans="1:55" ht="9.9499999999999993" hidden="1" customHeight="1" thickBot="1" x14ac:dyDescent="0.25">
      <c r="A119" s="882"/>
      <c r="B119" s="885"/>
      <c r="C119" s="888"/>
      <c r="D119" s="891"/>
      <c r="E119" s="894"/>
      <c r="F119" s="897"/>
      <c r="G119" s="900"/>
      <c r="H119" s="903"/>
      <c r="I119" s="908"/>
      <c r="J119" s="909"/>
      <c r="K119" s="918"/>
      <c r="L119" s="921"/>
      <c r="M119" s="181"/>
      <c r="N119" s="182"/>
      <c r="O119" s="183"/>
      <c r="P119" s="118"/>
      <c r="Q119" s="118"/>
      <c r="R119" s="924"/>
      <c r="S119" s="184"/>
      <c r="T119" s="912"/>
      <c r="U119" s="185"/>
      <c r="V119" s="912"/>
      <c r="W119" s="185"/>
      <c r="X119" s="912"/>
      <c r="Y119" s="185"/>
      <c r="Z119" s="912"/>
      <c r="AA119" s="185"/>
      <c r="AB119" s="912"/>
      <c r="AC119" s="185"/>
      <c r="AD119" s="912"/>
      <c r="AE119" s="185"/>
      <c r="AF119" s="912"/>
      <c r="AG119" s="186"/>
      <c r="AH119" s="879"/>
      <c r="AI119" s="879"/>
      <c r="AJ119" s="119"/>
      <c r="AK119" s="120"/>
      <c r="AL119" s="187"/>
      <c r="AM119" s="188"/>
      <c r="AN119" s="188"/>
      <c r="AO119" s="188"/>
      <c r="AP119" s="188"/>
      <c r="AQ119" s="188"/>
      <c r="AR119" s="121"/>
      <c r="AS119" s="189"/>
      <c r="AT119" s="188"/>
      <c r="AU119" s="121"/>
      <c r="AV119" s="189"/>
      <c r="AW119" s="188"/>
      <c r="AX119" s="188"/>
      <c r="AY119" s="188"/>
      <c r="AZ119" s="190"/>
      <c r="BA119" s="191"/>
      <c r="BB119" s="191"/>
      <c r="BC119" s="192"/>
    </row>
    <row r="120" spans="1:55" ht="6" hidden="1" customHeight="1" x14ac:dyDescent="0.2">
      <c r="A120" s="157"/>
      <c r="B120" s="193"/>
      <c r="C120" s="193"/>
      <c r="D120" s="193"/>
      <c r="E120" s="193"/>
      <c r="F120" s="193"/>
      <c r="G120" s="193"/>
      <c r="H120" s="193"/>
      <c r="I120" s="925"/>
      <c r="J120" s="925"/>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3"/>
      <c r="AJ120" s="193"/>
      <c r="AK120" s="194"/>
      <c r="AL120" s="194"/>
      <c r="AM120" s="194"/>
      <c r="AN120" s="194"/>
      <c r="AO120" s="194"/>
      <c r="AP120" s="194"/>
      <c r="AQ120" s="195"/>
      <c r="AR120" s="194"/>
      <c r="AS120" s="194"/>
      <c r="AT120" s="194"/>
      <c r="AU120" s="194"/>
      <c r="AV120" s="194"/>
      <c r="AW120" s="194"/>
      <c r="AX120" s="194"/>
      <c r="AY120" s="194"/>
      <c r="AZ120" s="194"/>
      <c r="BA120" s="194"/>
      <c r="BB120" s="194"/>
      <c r="BC120" s="157"/>
    </row>
    <row r="121" spans="1:55" ht="72" hidden="1" customHeight="1" x14ac:dyDescent="0.2">
      <c r="A121" s="880">
        <v>13</v>
      </c>
      <c r="B121" s="162" t="s">
        <v>1706</v>
      </c>
      <c r="C121" s="163" t="s">
        <v>1707</v>
      </c>
      <c r="D121" s="164" t="s">
        <v>21</v>
      </c>
      <c r="E121" s="164" t="s">
        <v>1895</v>
      </c>
      <c r="F121" s="163" t="s">
        <v>1708</v>
      </c>
      <c r="G121" s="165" t="s">
        <v>1680</v>
      </c>
      <c r="H121" s="165" t="s">
        <v>1681</v>
      </c>
      <c r="I121" s="166" t="s">
        <v>1911</v>
      </c>
      <c r="J121" s="167">
        <f>+$N$3</f>
        <v>2017</v>
      </c>
      <c r="K121" s="165" t="s">
        <v>1928</v>
      </c>
      <c r="L121" s="166" t="s">
        <v>1929</v>
      </c>
      <c r="M121" s="163" t="s">
        <v>1709</v>
      </c>
      <c r="N121" s="163" t="s">
        <v>1710</v>
      </c>
      <c r="O121" s="163" t="s">
        <v>1711</v>
      </c>
      <c r="P121" s="163" t="s">
        <v>1712</v>
      </c>
      <c r="Q121" s="163" t="s">
        <v>1713</v>
      </c>
      <c r="R121" s="168">
        <f t="shared" ref="R121" si="405">SUM(R122:R128)</f>
        <v>0</v>
      </c>
      <c r="S121" s="169">
        <f t="shared" ref="S121" si="406">SUM(S122:S128)</f>
        <v>0</v>
      </c>
      <c r="T121" s="170">
        <f t="shared" ref="T121" si="407">SUM(T122:T128)</f>
        <v>0</v>
      </c>
      <c r="U121" s="171">
        <f t="shared" ref="U121" si="408">SUM(U122:U128)</f>
        <v>0</v>
      </c>
      <c r="V121" s="170">
        <f t="shared" ref="V121" si="409">SUM(V122:V128)</f>
        <v>0</v>
      </c>
      <c r="W121" s="171">
        <f t="shared" ref="W121" si="410">SUM(W122:W128)</f>
        <v>0</v>
      </c>
      <c r="X121" s="170">
        <f t="shared" ref="X121" si="411">SUM(X122:X128)</f>
        <v>0</v>
      </c>
      <c r="Y121" s="171">
        <f t="shared" ref="Y121" si="412">SUM(Y122:Y128)</f>
        <v>0</v>
      </c>
      <c r="Z121" s="170">
        <f t="shared" ref="Z121" si="413">SUM(Z122:Z128)</f>
        <v>0</v>
      </c>
      <c r="AA121" s="171">
        <f t="shared" ref="AA121" si="414">SUM(AA122:AA128)</f>
        <v>0</v>
      </c>
      <c r="AB121" s="170">
        <f t="shared" ref="AB121" si="415">SUM(AB122:AB128)</f>
        <v>0</v>
      </c>
      <c r="AC121" s="171">
        <f t="shared" ref="AC121" si="416">SUM(AC122:AC128)</f>
        <v>0</v>
      </c>
      <c r="AD121" s="170">
        <f t="shared" ref="AD121" si="417">SUM(AD122:AD128)</f>
        <v>0</v>
      </c>
      <c r="AE121" s="171">
        <f t="shared" ref="AE121" si="418">SUM(AE122:AE128)</f>
        <v>0</v>
      </c>
      <c r="AF121" s="170">
        <f t="shared" ref="AF121" si="419">SUM(AF122:AF128)</f>
        <v>0</v>
      </c>
      <c r="AG121" s="172">
        <f t="shared" ref="AG121" si="420">SUM(AG122:AG128)</f>
        <v>0</v>
      </c>
      <c r="AH121" s="876"/>
      <c r="AI121" s="876"/>
      <c r="AJ121" s="173">
        <f t="shared" ref="AJ121" si="421">SUM(AJ122:AJ128)</f>
        <v>0</v>
      </c>
      <c r="AK121" s="174">
        <f t="shared" ref="AK121" si="422">SUM(AK122:AK128)</f>
        <v>0</v>
      </c>
      <c r="AL121" s="41">
        <f t="shared" ref="AL121" si="423">SUM(AL122:AL128)</f>
        <v>0</v>
      </c>
      <c r="AM121" s="42">
        <f t="shared" ref="AM121" si="424">SUM(AM122:AM128)</f>
        <v>0</v>
      </c>
      <c r="AN121" s="42">
        <f t="shared" ref="AN121" si="425">SUM(AN122:AN128)</f>
        <v>0</v>
      </c>
      <c r="AO121" s="42">
        <f t="shared" ref="AO121" si="426">SUM(AO122:AO128)</f>
        <v>0</v>
      </c>
      <c r="AP121" s="42">
        <f t="shared" ref="AP121" si="427">SUM(AP122:AP128)</f>
        <v>0</v>
      </c>
      <c r="AQ121" s="42">
        <f t="shared" ref="AQ121" si="428">SUM(AQ122:AQ128)</f>
        <v>0</v>
      </c>
      <c r="AR121" s="43">
        <f t="shared" ref="AR121" si="429">SUM(AR122:AR128)</f>
        <v>0</v>
      </c>
      <c r="AS121" s="105">
        <f t="shared" ref="AS121" si="430">SUM(AS122:AS128)</f>
        <v>0</v>
      </c>
      <c r="AT121" s="42">
        <f t="shared" ref="AT121" si="431">SUM(AT122:AT128)</f>
        <v>0</v>
      </c>
      <c r="AU121" s="43">
        <f t="shared" ref="AU121" si="432">SUM(AU122:AU128)</f>
        <v>0</v>
      </c>
      <c r="AV121" s="105">
        <f t="shared" ref="AV121" si="433">SUM(AV122:AV128)</f>
        <v>0</v>
      </c>
      <c r="AW121" s="42">
        <f t="shared" ref="AW121" si="434">SUM(AW122:AW128)</f>
        <v>0</v>
      </c>
      <c r="AX121" s="42">
        <f t="shared" ref="AX121" si="435">SUM(AX122:AX128)</f>
        <v>0</v>
      </c>
      <c r="AY121" s="42">
        <f t="shared" ref="AY121" si="436">SUM(AY122:AY128)</f>
        <v>0</v>
      </c>
      <c r="AZ121" s="106">
        <f t="shared" ref="AZ121" si="437">SUM(AZ122:AZ128)</f>
        <v>0</v>
      </c>
      <c r="BA121" s="44" t="s">
        <v>1686</v>
      </c>
      <c r="BB121" s="44" t="s">
        <v>1687</v>
      </c>
      <c r="BC121" s="45" t="s">
        <v>1688</v>
      </c>
    </row>
    <row r="122" spans="1:55" ht="17.25" hidden="1" customHeight="1" x14ac:dyDescent="0.2">
      <c r="A122" s="881"/>
      <c r="B122" s="883" t="str">
        <f>VLOOKUP($D$9,'PROYECTOS REGISTRADOS'!$A$2:$D$82,4,0)</f>
        <v>Fortalecimiento Institucional de la Empresa de Servicios Públicos del Municipio de Tocancipá, Cundinamarca, Centro Oriente</v>
      </c>
      <c r="C122" s="886" t="str">
        <f>VLOOKUP($D$9,'PROYECTOS REGISTRADOS'!$A$2:$D$82,3,0)</f>
        <v>2016-25817-0048</v>
      </c>
      <c r="D122" s="889"/>
      <c r="E122" s="892" t="str">
        <f>IF(D122=0,"0-0",(VLOOKUP(D122,'CONSOLIDADO PLAN DESARROLLO'!$EL$9:$ET$304,2,0)))</f>
        <v>0-0</v>
      </c>
      <c r="F122" s="895" t="str">
        <f>IF(D122=0,"0-0",(VLOOKUP(D122,'CONSOLIDADO PLAN DESARROLLO'!$EL$9:$ET$304,3,0)))</f>
        <v>0-0</v>
      </c>
      <c r="G122" s="898" t="str">
        <f>IF(D122=0,"0-0",(VLOOKUP(D122,'CONSOLIDADO PLAN DESARROLLO'!$EL$9:$ET$304,4,0)))</f>
        <v>0-0</v>
      </c>
      <c r="H122" s="901" t="str">
        <f>IF(D122=0,"0-0",(VLOOKUP(D122,'CONSOLIDADO PLAN DESARROLLO'!$EL$9:$ET$304,5,0)))</f>
        <v>0-0</v>
      </c>
      <c r="I122" s="904" t="str">
        <f>IF(D122=0,"0-0",(VLOOKUP(D122,'CONSOLIDADO PLAN DESARROLLO'!$EL$9:$ET$304,$R$3,0)))</f>
        <v>0-0</v>
      </c>
      <c r="J122" s="905"/>
      <c r="K122" s="916"/>
      <c r="L122" s="919"/>
      <c r="M122" s="175"/>
      <c r="N122" s="176"/>
      <c r="O122" s="177"/>
      <c r="P122" s="46"/>
      <c r="Q122" s="47"/>
      <c r="R122" s="922"/>
      <c r="S122" s="48"/>
      <c r="T122" s="910"/>
      <c r="U122" s="49"/>
      <c r="V122" s="910"/>
      <c r="W122" s="49"/>
      <c r="X122" s="910"/>
      <c r="Y122" s="49"/>
      <c r="Z122" s="910"/>
      <c r="AA122" s="49"/>
      <c r="AB122" s="910"/>
      <c r="AC122" s="49"/>
      <c r="AD122" s="910"/>
      <c r="AE122" s="49"/>
      <c r="AF122" s="910"/>
      <c r="AG122" s="50"/>
      <c r="AH122" s="877"/>
      <c r="AI122" s="877"/>
      <c r="AJ122" s="913">
        <f>+R122+T122+V122+X122+Z122+AB122+AD122+AF122</f>
        <v>0</v>
      </c>
      <c r="AK122" s="104">
        <f t="shared" ref="AK122:AK127" si="438">AC122+AE122+AG122+S122+U122+W122+Y122+AA122</f>
        <v>0</v>
      </c>
      <c r="AL122" s="51"/>
      <c r="AM122" s="52"/>
      <c r="AN122" s="52"/>
      <c r="AO122" s="52"/>
      <c r="AP122" s="52"/>
      <c r="AQ122" s="52"/>
      <c r="AR122" s="53">
        <f t="shared" ref="AR122:AR127" si="439">SUM(AL122:AQ122)</f>
        <v>0</v>
      </c>
      <c r="AS122" s="54"/>
      <c r="AT122" s="52"/>
      <c r="AU122" s="53">
        <f t="shared" ref="AU122:AU126" si="440">SUM(AS122:AT122)</f>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6"/>
      <c r="L123" s="920"/>
      <c r="M123" s="175"/>
      <c r="N123" s="176"/>
      <c r="O123" s="177"/>
      <c r="P123" s="46"/>
      <c r="Q123" s="47"/>
      <c r="R123" s="923"/>
      <c r="S123" s="48"/>
      <c r="T123" s="911"/>
      <c r="U123" s="49"/>
      <c r="V123" s="911"/>
      <c r="W123" s="49"/>
      <c r="X123" s="911"/>
      <c r="Y123" s="49"/>
      <c r="Z123" s="911"/>
      <c r="AA123" s="49"/>
      <c r="AB123" s="911"/>
      <c r="AC123" s="49"/>
      <c r="AD123" s="911"/>
      <c r="AE123" s="49"/>
      <c r="AF123" s="911"/>
      <c r="AG123" s="50"/>
      <c r="AH123" s="878"/>
      <c r="AI123" s="878"/>
      <c r="AJ123" s="914"/>
      <c r="AK123" s="104">
        <f t="shared" si="438"/>
        <v>0</v>
      </c>
      <c r="AL123" s="51"/>
      <c r="AM123" s="52"/>
      <c r="AN123" s="52"/>
      <c r="AO123" s="52"/>
      <c r="AP123" s="52"/>
      <c r="AQ123" s="52"/>
      <c r="AR123" s="53">
        <f t="shared" si="439"/>
        <v>0</v>
      </c>
      <c r="AS123" s="54"/>
      <c r="AT123" s="52"/>
      <c r="AU123" s="53">
        <f t="shared" si="440"/>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6"/>
      <c r="L124" s="920"/>
      <c r="M124" s="175"/>
      <c r="N124" s="176"/>
      <c r="O124" s="177"/>
      <c r="P124" s="46"/>
      <c r="Q124" s="47"/>
      <c r="R124" s="923"/>
      <c r="S124" s="48"/>
      <c r="T124" s="911"/>
      <c r="U124" s="49"/>
      <c r="V124" s="911"/>
      <c r="W124" s="49"/>
      <c r="X124" s="911"/>
      <c r="Y124" s="49"/>
      <c r="Z124" s="911"/>
      <c r="AA124" s="49"/>
      <c r="AB124" s="911"/>
      <c r="AC124" s="49"/>
      <c r="AD124" s="911"/>
      <c r="AE124" s="49"/>
      <c r="AF124" s="911"/>
      <c r="AG124" s="50"/>
      <c r="AH124" s="878"/>
      <c r="AI124" s="878"/>
      <c r="AJ124" s="914"/>
      <c r="AK124" s="104">
        <f t="shared" si="438"/>
        <v>0</v>
      </c>
      <c r="AL124" s="51"/>
      <c r="AM124" s="52"/>
      <c r="AN124" s="52"/>
      <c r="AO124" s="52"/>
      <c r="AP124" s="52"/>
      <c r="AQ124" s="52"/>
      <c r="AR124" s="53">
        <f t="shared" si="439"/>
        <v>0</v>
      </c>
      <c r="AS124" s="54"/>
      <c r="AT124" s="52"/>
      <c r="AU124" s="53">
        <f t="shared" si="440"/>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6"/>
      <c r="L125" s="920"/>
      <c r="M125" s="175"/>
      <c r="N125" s="176"/>
      <c r="O125" s="177"/>
      <c r="P125" s="46"/>
      <c r="Q125" s="47"/>
      <c r="R125" s="923"/>
      <c r="S125" s="48"/>
      <c r="T125" s="911"/>
      <c r="U125" s="49"/>
      <c r="V125" s="911"/>
      <c r="W125" s="49"/>
      <c r="X125" s="911"/>
      <c r="Y125" s="49"/>
      <c r="Z125" s="911"/>
      <c r="AA125" s="49"/>
      <c r="AB125" s="911"/>
      <c r="AC125" s="49"/>
      <c r="AD125" s="911"/>
      <c r="AE125" s="49"/>
      <c r="AF125" s="911"/>
      <c r="AG125" s="50"/>
      <c r="AH125" s="878"/>
      <c r="AI125" s="878"/>
      <c r="AJ125" s="914"/>
      <c r="AK125" s="104">
        <f t="shared" si="438"/>
        <v>0</v>
      </c>
      <c r="AL125" s="51"/>
      <c r="AM125" s="52"/>
      <c r="AN125" s="52"/>
      <c r="AO125" s="52"/>
      <c r="AP125" s="52"/>
      <c r="AQ125" s="52"/>
      <c r="AR125" s="53">
        <f t="shared" si="439"/>
        <v>0</v>
      </c>
      <c r="AS125" s="54"/>
      <c r="AT125" s="52"/>
      <c r="AU125" s="53">
        <f t="shared" si="440"/>
        <v>0</v>
      </c>
      <c r="AV125" s="54"/>
      <c r="AW125" s="52"/>
      <c r="AX125" s="52"/>
      <c r="AY125" s="52"/>
      <c r="AZ125" s="55"/>
      <c r="BA125" s="56"/>
      <c r="BB125" s="56"/>
      <c r="BC125" s="57"/>
    </row>
    <row r="126" spans="1:55" ht="17.25" hidden="1" customHeight="1" x14ac:dyDescent="0.2">
      <c r="A126" s="881"/>
      <c r="B126" s="883"/>
      <c r="C126" s="886"/>
      <c r="D126" s="889"/>
      <c r="E126" s="893"/>
      <c r="F126" s="895"/>
      <c r="G126" s="898"/>
      <c r="H126" s="901"/>
      <c r="I126" s="906"/>
      <c r="J126" s="907"/>
      <c r="K126" s="916"/>
      <c r="L126" s="920"/>
      <c r="M126" s="175"/>
      <c r="N126" s="176"/>
      <c r="O126" s="177"/>
      <c r="P126" s="46"/>
      <c r="Q126" s="47"/>
      <c r="R126" s="923"/>
      <c r="S126" s="48"/>
      <c r="T126" s="911"/>
      <c r="U126" s="49"/>
      <c r="V126" s="911"/>
      <c r="W126" s="49"/>
      <c r="X126" s="911"/>
      <c r="Y126" s="49"/>
      <c r="Z126" s="911"/>
      <c r="AA126" s="49"/>
      <c r="AB126" s="911"/>
      <c r="AC126" s="49"/>
      <c r="AD126" s="911"/>
      <c r="AE126" s="49"/>
      <c r="AF126" s="911"/>
      <c r="AG126" s="50"/>
      <c r="AH126" s="878"/>
      <c r="AI126" s="878"/>
      <c r="AJ126" s="914"/>
      <c r="AK126" s="104">
        <f t="shared" si="438"/>
        <v>0</v>
      </c>
      <c r="AL126" s="51"/>
      <c r="AM126" s="52"/>
      <c r="AN126" s="52"/>
      <c r="AO126" s="52"/>
      <c r="AP126" s="52"/>
      <c r="AQ126" s="52"/>
      <c r="AR126" s="53">
        <f t="shared" si="439"/>
        <v>0</v>
      </c>
      <c r="AS126" s="54"/>
      <c r="AT126" s="52"/>
      <c r="AU126" s="53">
        <f t="shared" si="440"/>
        <v>0</v>
      </c>
      <c r="AV126" s="54"/>
      <c r="AW126" s="52"/>
      <c r="AX126" s="52"/>
      <c r="AY126" s="52"/>
      <c r="AZ126" s="55"/>
      <c r="BA126" s="56"/>
      <c r="BB126" s="56"/>
      <c r="BC126" s="57"/>
    </row>
    <row r="127" spans="1:55" ht="17.25" hidden="1" customHeight="1" x14ac:dyDescent="0.2">
      <c r="A127" s="881"/>
      <c r="B127" s="884"/>
      <c r="C127" s="887"/>
      <c r="D127" s="890"/>
      <c r="E127" s="893"/>
      <c r="F127" s="896"/>
      <c r="G127" s="899"/>
      <c r="H127" s="902"/>
      <c r="I127" s="906"/>
      <c r="J127" s="907"/>
      <c r="K127" s="917"/>
      <c r="L127" s="920"/>
      <c r="M127" s="178"/>
      <c r="N127" s="179"/>
      <c r="O127" s="180"/>
      <c r="P127" s="107"/>
      <c r="Q127" s="108"/>
      <c r="R127" s="923"/>
      <c r="S127" s="109"/>
      <c r="T127" s="911"/>
      <c r="U127" s="110"/>
      <c r="V127" s="911"/>
      <c r="W127" s="110"/>
      <c r="X127" s="911"/>
      <c r="Y127" s="110"/>
      <c r="Z127" s="911"/>
      <c r="AA127" s="110"/>
      <c r="AB127" s="911"/>
      <c r="AC127" s="110"/>
      <c r="AD127" s="911"/>
      <c r="AE127" s="110"/>
      <c r="AF127" s="911"/>
      <c r="AG127" s="111"/>
      <c r="AH127" s="878"/>
      <c r="AI127" s="878"/>
      <c r="AJ127" s="915"/>
      <c r="AK127" s="104">
        <f t="shared" si="438"/>
        <v>0</v>
      </c>
      <c r="AL127" s="112"/>
      <c r="AM127" s="113"/>
      <c r="AN127" s="113"/>
      <c r="AO127" s="113"/>
      <c r="AP127" s="113"/>
      <c r="AQ127" s="113"/>
      <c r="AR127" s="53">
        <f t="shared" si="439"/>
        <v>0</v>
      </c>
      <c r="AS127" s="114"/>
      <c r="AT127" s="113"/>
      <c r="AU127" s="53">
        <f>SUM(AS127:AT127)</f>
        <v>0</v>
      </c>
      <c r="AV127" s="114"/>
      <c r="AW127" s="113"/>
      <c r="AX127" s="113"/>
      <c r="AY127" s="113"/>
      <c r="AZ127" s="115"/>
      <c r="BA127" s="116"/>
      <c r="BB127" s="116"/>
      <c r="BC127" s="117"/>
    </row>
    <row r="128" spans="1:55" ht="9.9499999999999993" hidden="1" customHeight="1" thickBot="1" x14ac:dyDescent="0.25">
      <c r="A128" s="882"/>
      <c r="B128" s="885"/>
      <c r="C128" s="888"/>
      <c r="D128" s="891"/>
      <c r="E128" s="894"/>
      <c r="F128" s="897"/>
      <c r="G128" s="900"/>
      <c r="H128" s="903"/>
      <c r="I128" s="908"/>
      <c r="J128" s="909"/>
      <c r="K128" s="918"/>
      <c r="L128" s="921"/>
      <c r="M128" s="181"/>
      <c r="N128" s="182"/>
      <c r="O128" s="183"/>
      <c r="P128" s="118"/>
      <c r="Q128" s="118"/>
      <c r="R128" s="924"/>
      <c r="S128" s="184"/>
      <c r="T128" s="912"/>
      <c r="U128" s="185"/>
      <c r="V128" s="912"/>
      <c r="W128" s="185"/>
      <c r="X128" s="912"/>
      <c r="Y128" s="185"/>
      <c r="Z128" s="912"/>
      <c r="AA128" s="185"/>
      <c r="AB128" s="912"/>
      <c r="AC128" s="185"/>
      <c r="AD128" s="912"/>
      <c r="AE128" s="185"/>
      <c r="AF128" s="912"/>
      <c r="AG128" s="186"/>
      <c r="AH128" s="879"/>
      <c r="AI128" s="879"/>
      <c r="AJ128" s="119"/>
      <c r="AK128" s="120"/>
      <c r="AL128" s="187"/>
      <c r="AM128" s="188"/>
      <c r="AN128" s="188"/>
      <c r="AO128" s="188"/>
      <c r="AP128" s="188"/>
      <c r="AQ128" s="188"/>
      <c r="AR128" s="121"/>
      <c r="AS128" s="189"/>
      <c r="AT128" s="188"/>
      <c r="AU128" s="121"/>
      <c r="AV128" s="189"/>
      <c r="AW128" s="188"/>
      <c r="AX128" s="188"/>
      <c r="AY128" s="188"/>
      <c r="AZ128" s="190"/>
      <c r="BA128" s="191"/>
      <c r="BB128" s="191"/>
      <c r="BC128" s="192"/>
    </row>
    <row r="129" spans="1:55" ht="6" hidden="1" customHeight="1" x14ac:dyDescent="0.2">
      <c r="A129" s="157"/>
      <c r="B129" s="193"/>
      <c r="C129" s="193"/>
      <c r="D129" s="193"/>
      <c r="E129" s="193"/>
      <c r="F129" s="193"/>
      <c r="G129" s="193"/>
      <c r="H129" s="193"/>
      <c r="I129" s="925"/>
      <c r="J129" s="925"/>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3"/>
      <c r="AJ129" s="193"/>
      <c r="AK129" s="194"/>
      <c r="AL129" s="194"/>
      <c r="AM129" s="194"/>
      <c r="AN129" s="194"/>
      <c r="AO129" s="194"/>
      <c r="AP129" s="194"/>
      <c r="AQ129" s="195"/>
      <c r="AR129" s="194"/>
      <c r="AS129" s="194"/>
      <c r="AT129" s="194"/>
      <c r="AU129" s="194"/>
      <c r="AV129" s="194"/>
      <c r="AW129" s="194"/>
      <c r="AX129" s="194"/>
      <c r="AY129" s="194"/>
      <c r="AZ129" s="194"/>
      <c r="BA129" s="194"/>
      <c r="BB129" s="194"/>
      <c r="BC129" s="157"/>
    </row>
    <row r="130" spans="1:55" ht="72" hidden="1" customHeight="1" x14ac:dyDescent="0.2">
      <c r="A130" s="880">
        <v>14</v>
      </c>
      <c r="B130" s="162" t="s">
        <v>1706</v>
      </c>
      <c r="C130" s="163" t="s">
        <v>1707</v>
      </c>
      <c r="D130" s="164" t="s">
        <v>21</v>
      </c>
      <c r="E130" s="164" t="s">
        <v>1895</v>
      </c>
      <c r="F130" s="163" t="s">
        <v>1708</v>
      </c>
      <c r="G130" s="165" t="s">
        <v>1680</v>
      </c>
      <c r="H130" s="165" t="s">
        <v>1681</v>
      </c>
      <c r="I130" s="166" t="s">
        <v>1911</v>
      </c>
      <c r="J130" s="167">
        <f>+$N$3</f>
        <v>2017</v>
      </c>
      <c r="K130" s="165" t="s">
        <v>1928</v>
      </c>
      <c r="L130" s="166" t="s">
        <v>1929</v>
      </c>
      <c r="M130" s="163" t="s">
        <v>1709</v>
      </c>
      <c r="N130" s="163" t="s">
        <v>1710</v>
      </c>
      <c r="O130" s="163" t="s">
        <v>1711</v>
      </c>
      <c r="P130" s="163" t="s">
        <v>1712</v>
      </c>
      <c r="Q130" s="163" t="s">
        <v>1713</v>
      </c>
      <c r="R130" s="168">
        <f t="shared" ref="R130" si="441">SUM(R131:R137)</f>
        <v>0</v>
      </c>
      <c r="S130" s="169">
        <f t="shared" ref="S130" si="442">SUM(S131:S137)</f>
        <v>0</v>
      </c>
      <c r="T130" s="170">
        <f t="shared" ref="T130" si="443">SUM(T131:T137)</f>
        <v>0</v>
      </c>
      <c r="U130" s="171">
        <f t="shared" ref="U130" si="444">SUM(U131:U137)</f>
        <v>0</v>
      </c>
      <c r="V130" s="170">
        <f t="shared" ref="V130" si="445">SUM(V131:V137)</f>
        <v>0</v>
      </c>
      <c r="W130" s="171">
        <f t="shared" ref="W130" si="446">SUM(W131:W137)</f>
        <v>0</v>
      </c>
      <c r="X130" s="170">
        <f t="shared" ref="X130" si="447">SUM(X131:X137)</f>
        <v>0</v>
      </c>
      <c r="Y130" s="171">
        <f t="shared" ref="Y130" si="448">SUM(Y131:Y137)</f>
        <v>0</v>
      </c>
      <c r="Z130" s="170">
        <f t="shared" ref="Z130" si="449">SUM(Z131:Z137)</f>
        <v>0</v>
      </c>
      <c r="AA130" s="171">
        <f t="shared" ref="AA130" si="450">SUM(AA131:AA137)</f>
        <v>0</v>
      </c>
      <c r="AB130" s="170">
        <f t="shared" ref="AB130" si="451">SUM(AB131:AB137)</f>
        <v>0</v>
      </c>
      <c r="AC130" s="171">
        <f t="shared" ref="AC130" si="452">SUM(AC131:AC137)</f>
        <v>0</v>
      </c>
      <c r="AD130" s="170">
        <f t="shared" ref="AD130" si="453">SUM(AD131:AD137)</f>
        <v>0</v>
      </c>
      <c r="AE130" s="171">
        <f t="shared" ref="AE130" si="454">SUM(AE131:AE137)</f>
        <v>0</v>
      </c>
      <c r="AF130" s="170">
        <f t="shared" ref="AF130" si="455">SUM(AF131:AF137)</f>
        <v>0</v>
      </c>
      <c r="AG130" s="172">
        <f t="shared" ref="AG130" si="456">SUM(AG131:AG137)</f>
        <v>0</v>
      </c>
      <c r="AH130" s="876"/>
      <c r="AI130" s="876"/>
      <c r="AJ130" s="173">
        <f t="shared" ref="AJ130" si="457">SUM(AJ131:AJ137)</f>
        <v>0</v>
      </c>
      <c r="AK130" s="174">
        <f t="shared" ref="AK130" si="458">SUM(AK131:AK137)</f>
        <v>0</v>
      </c>
      <c r="AL130" s="41">
        <f t="shared" ref="AL130" si="459">SUM(AL131:AL137)</f>
        <v>0</v>
      </c>
      <c r="AM130" s="42">
        <f t="shared" ref="AM130" si="460">SUM(AM131:AM137)</f>
        <v>0</v>
      </c>
      <c r="AN130" s="42">
        <f t="shared" ref="AN130" si="461">SUM(AN131:AN137)</f>
        <v>0</v>
      </c>
      <c r="AO130" s="42">
        <f t="shared" ref="AO130" si="462">SUM(AO131:AO137)</f>
        <v>0</v>
      </c>
      <c r="AP130" s="42">
        <f t="shared" ref="AP130" si="463">SUM(AP131:AP137)</f>
        <v>0</v>
      </c>
      <c r="AQ130" s="42">
        <f t="shared" ref="AQ130" si="464">SUM(AQ131:AQ137)</f>
        <v>0</v>
      </c>
      <c r="AR130" s="43">
        <f t="shared" ref="AR130" si="465">SUM(AR131:AR137)</f>
        <v>0</v>
      </c>
      <c r="AS130" s="105">
        <f t="shared" ref="AS130" si="466">SUM(AS131:AS137)</f>
        <v>0</v>
      </c>
      <c r="AT130" s="42">
        <f t="shared" ref="AT130" si="467">SUM(AT131:AT137)</f>
        <v>0</v>
      </c>
      <c r="AU130" s="43">
        <f t="shared" ref="AU130" si="468">SUM(AU131:AU137)</f>
        <v>0</v>
      </c>
      <c r="AV130" s="105">
        <f t="shared" ref="AV130" si="469">SUM(AV131:AV137)</f>
        <v>0</v>
      </c>
      <c r="AW130" s="42">
        <f t="shared" ref="AW130" si="470">SUM(AW131:AW137)</f>
        <v>0</v>
      </c>
      <c r="AX130" s="42">
        <f t="shared" ref="AX130" si="471">SUM(AX131:AX137)</f>
        <v>0</v>
      </c>
      <c r="AY130" s="42">
        <f t="shared" ref="AY130" si="472">SUM(AY131:AY137)</f>
        <v>0</v>
      </c>
      <c r="AZ130" s="106">
        <f t="shared" ref="AZ130" si="473">SUM(AZ131:AZ137)</f>
        <v>0</v>
      </c>
      <c r="BA130" s="44" t="s">
        <v>1686</v>
      </c>
      <c r="BB130" s="44" t="s">
        <v>1687</v>
      </c>
      <c r="BC130" s="45" t="s">
        <v>1688</v>
      </c>
    </row>
    <row r="131" spans="1:55" ht="17.25" hidden="1" customHeight="1" x14ac:dyDescent="0.2">
      <c r="A131" s="881"/>
      <c r="B131" s="883" t="str">
        <f>VLOOKUP($D$9,'PROYECTOS REGISTRADOS'!$A$2:$D$82,4,0)</f>
        <v>Fortalecimiento Institucional de la Empresa de Servicios Públicos del Municipio de Tocancipá, Cundinamarca, Centro Oriente</v>
      </c>
      <c r="C131" s="886" t="str">
        <f>VLOOKUP($D$9,'PROYECTOS REGISTRADOS'!$A$2:$D$82,3,0)</f>
        <v>2016-25817-0048</v>
      </c>
      <c r="D131" s="889"/>
      <c r="E131" s="892" t="str">
        <f>IF(D131=0,"0-0",(VLOOKUP(D131,'CONSOLIDADO PLAN DESARROLLO'!$EL$9:$ET$304,2,0)))</f>
        <v>0-0</v>
      </c>
      <c r="F131" s="895" t="str">
        <f>IF(D131=0,"0-0",(VLOOKUP(D131,'CONSOLIDADO PLAN DESARROLLO'!$EL$9:$ET$304,3,0)))</f>
        <v>0-0</v>
      </c>
      <c r="G131" s="898" t="str">
        <f>IF(D131=0,"0-0",(VLOOKUP(D131,'CONSOLIDADO PLAN DESARROLLO'!$EL$9:$ET$304,4,0)))</f>
        <v>0-0</v>
      </c>
      <c r="H131" s="901" t="str">
        <f>IF(D131=0,"0-0",(VLOOKUP(D131,'CONSOLIDADO PLAN DESARROLLO'!$EL$9:$ET$304,5,0)))</f>
        <v>0-0</v>
      </c>
      <c r="I131" s="904" t="str">
        <f>IF(D131=0,"0-0",(VLOOKUP(D131,'CONSOLIDADO PLAN DESARROLLO'!$EL$9:$ET$304,$R$3,0)))</f>
        <v>0-0</v>
      </c>
      <c r="J131" s="905"/>
      <c r="K131" s="916"/>
      <c r="L131" s="919"/>
      <c r="M131" s="175"/>
      <c r="N131" s="176"/>
      <c r="O131" s="177"/>
      <c r="P131" s="46"/>
      <c r="Q131" s="47"/>
      <c r="R131" s="922"/>
      <c r="S131" s="48"/>
      <c r="T131" s="910"/>
      <c r="U131" s="49"/>
      <c r="V131" s="910"/>
      <c r="W131" s="49"/>
      <c r="X131" s="910"/>
      <c r="Y131" s="49"/>
      <c r="Z131" s="910"/>
      <c r="AA131" s="49"/>
      <c r="AB131" s="910"/>
      <c r="AC131" s="49"/>
      <c r="AD131" s="910"/>
      <c r="AE131" s="49"/>
      <c r="AF131" s="910"/>
      <c r="AG131" s="50"/>
      <c r="AH131" s="877"/>
      <c r="AI131" s="877"/>
      <c r="AJ131" s="913">
        <f>+R131+T131+V131+X131+Z131+AB131+AD131+AF131</f>
        <v>0</v>
      </c>
      <c r="AK131" s="104">
        <f t="shared" ref="AK131:AK136" si="474">AC131+AE131+AG131+S131+U131+W131+Y131+AA131</f>
        <v>0</v>
      </c>
      <c r="AL131" s="51"/>
      <c r="AM131" s="52"/>
      <c r="AN131" s="52"/>
      <c r="AO131" s="52"/>
      <c r="AP131" s="52"/>
      <c r="AQ131" s="52"/>
      <c r="AR131" s="53">
        <f t="shared" ref="AR131:AR136" si="475">SUM(AL131:AQ131)</f>
        <v>0</v>
      </c>
      <c r="AS131" s="54"/>
      <c r="AT131" s="52"/>
      <c r="AU131" s="53">
        <f t="shared" ref="AU131:AU135" si="476">SUM(AS131:AT131)</f>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6"/>
      <c r="L132" s="920"/>
      <c r="M132" s="175"/>
      <c r="N132" s="176"/>
      <c r="O132" s="177"/>
      <c r="P132" s="46"/>
      <c r="Q132" s="47"/>
      <c r="R132" s="923"/>
      <c r="S132" s="48"/>
      <c r="T132" s="911"/>
      <c r="U132" s="49"/>
      <c r="V132" s="911"/>
      <c r="W132" s="49"/>
      <c r="X132" s="911"/>
      <c r="Y132" s="49"/>
      <c r="Z132" s="911"/>
      <c r="AA132" s="49"/>
      <c r="AB132" s="911"/>
      <c r="AC132" s="49"/>
      <c r="AD132" s="911"/>
      <c r="AE132" s="49"/>
      <c r="AF132" s="911"/>
      <c r="AG132" s="50"/>
      <c r="AH132" s="878"/>
      <c r="AI132" s="878"/>
      <c r="AJ132" s="914"/>
      <c r="AK132" s="104">
        <f t="shared" si="474"/>
        <v>0</v>
      </c>
      <c r="AL132" s="51"/>
      <c r="AM132" s="52"/>
      <c r="AN132" s="52"/>
      <c r="AO132" s="52"/>
      <c r="AP132" s="52"/>
      <c r="AQ132" s="52"/>
      <c r="AR132" s="53">
        <f t="shared" si="475"/>
        <v>0</v>
      </c>
      <c r="AS132" s="54"/>
      <c r="AT132" s="52"/>
      <c r="AU132" s="53">
        <f t="shared" si="476"/>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6"/>
      <c r="L133" s="920"/>
      <c r="M133" s="175"/>
      <c r="N133" s="176"/>
      <c r="O133" s="177"/>
      <c r="P133" s="46"/>
      <c r="Q133" s="47"/>
      <c r="R133" s="923"/>
      <c r="S133" s="48"/>
      <c r="T133" s="911"/>
      <c r="U133" s="49"/>
      <c r="V133" s="911"/>
      <c r="W133" s="49"/>
      <c r="X133" s="911"/>
      <c r="Y133" s="49"/>
      <c r="Z133" s="911"/>
      <c r="AA133" s="49"/>
      <c r="AB133" s="911"/>
      <c r="AC133" s="49"/>
      <c r="AD133" s="911"/>
      <c r="AE133" s="49"/>
      <c r="AF133" s="911"/>
      <c r="AG133" s="50"/>
      <c r="AH133" s="878"/>
      <c r="AI133" s="878"/>
      <c r="AJ133" s="914"/>
      <c r="AK133" s="104">
        <f t="shared" si="474"/>
        <v>0</v>
      </c>
      <c r="AL133" s="51"/>
      <c r="AM133" s="52"/>
      <c r="AN133" s="52"/>
      <c r="AO133" s="52"/>
      <c r="AP133" s="52"/>
      <c r="AQ133" s="52"/>
      <c r="AR133" s="53">
        <f t="shared" si="475"/>
        <v>0</v>
      </c>
      <c r="AS133" s="54"/>
      <c r="AT133" s="52"/>
      <c r="AU133" s="53">
        <f t="shared" si="476"/>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6"/>
      <c r="L134" s="920"/>
      <c r="M134" s="175"/>
      <c r="N134" s="176"/>
      <c r="O134" s="177"/>
      <c r="P134" s="46"/>
      <c r="Q134" s="47"/>
      <c r="R134" s="923"/>
      <c r="S134" s="48"/>
      <c r="T134" s="911"/>
      <c r="U134" s="49"/>
      <c r="V134" s="911"/>
      <c r="W134" s="49"/>
      <c r="X134" s="911"/>
      <c r="Y134" s="49"/>
      <c r="Z134" s="911"/>
      <c r="AA134" s="49"/>
      <c r="AB134" s="911"/>
      <c r="AC134" s="49"/>
      <c r="AD134" s="911"/>
      <c r="AE134" s="49"/>
      <c r="AF134" s="911"/>
      <c r="AG134" s="50"/>
      <c r="AH134" s="878"/>
      <c r="AI134" s="878"/>
      <c r="AJ134" s="914"/>
      <c r="AK134" s="104">
        <f t="shared" si="474"/>
        <v>0</v>
      </c>
      <c r="AL134" s="51"/>
      <c r="AM134" s="52"/>
      <c r="AN134" s="52"/>
      <c r="AO134" s="52"/>
      <c r="AP134" s="52"/>
      <c r="AQ134" s="52"/>
      <c r="AR134" s="53">
        <f t="shared" si="475"/>
        <v>0</v>
      </c>
      <c r="AS134" s="54"/>
      <c r="AT134" s="52"/>
      <c r="AU134" s="53">
        <f t="shared" si="476"/>
        <v>0</v>
      </c>
      <c r="AV134" s="54"/>
      <c r="AW134" s="52"/>
      <c r="AX134" s="52"/>
      <c r="AY134" s="52"/>
      <c r="AZ134" s="55"/>
      <c r="BA134" s="56"/>
      <c r="BB134" s="56"/>
      <c r="BC134" s="57"/>
    </row>
    <row r="135" spans="1:55" ht="17.25" hidden="1" customHeight="1" x14ac:dyDescent="0.2">
      <c r="A135" s="881"/>
      <c r="B135" s="883"/>
      <c r="C135" s="886"/>
      <c r="D135" s="889"/>
      <c r="E135" s="893"/>
      <c r="F135" s="895"/>
      <c r="G135" s="898"/>
      <c r="H135" s="901"/>
      <c r="I135" s="906"/>
      <c r="J135" s="907"/>
      <c r="K135" s="916"/>
      <c r="L135" s="920"/>
      <c r="M135" s="175"/>
      <c r="N135" s="176"/>
      <c r="O135" s="177"/>
      <c r="P135" s="46"/>
      <c r="Q135" s="47"/>
      <c r="R135" s="923"/>
      <c r="S135" s="48"/>
      <c r="T135" s="911"/>
      <c r="U135" s="49"/>
      <c r="V135" s="911"/>
      <c r="W135" s="49"/>
      <c r="X135" s="911"/>
      <c r="Y135" s="49"/>
      <c r="Z135" s="911"/>
      <c r="AA135" s="49"/>
      <c r="AB135" s="911"/>
      <c r="AC135" s="49"/>
      <c r="AD135" s="911"/>
      <c r="AE135" s="49"/>
      <c r="AF135" s="911"/>
      <c r="AG135" s="50"/>
      <c r="AH135" s="878"/>
      <c r="AI135" s="878"/>
      <c r="AJ135" s="914"/>
      <c r="AK135" s="104">
        <f t="shared" si="474"/>
        <v>0</v>
      </c>
      <c r="AL135" s="51"/>
      <c r="AM135" s="52"/>
      <c r="AN135" s="52"/>
      <c r="AO135" s="52"/>
      <c r="AP135" s="52"/>
      <c r="AQ135" s="52"/>
      <c r="AR135" s="53">
        <f t="shared" si="475"/>
        <v>0</v>
      </c>
      <c r="AS135" s="54"/>
      <c r="AT135" s="52"/>
      <c r="AU135" s="53">
        <f t="shared" si="476"/>
        <v>0</v>
      </c>
      <c r="AV135" s="54"/>
      <c r="AW135" s="52"/>
      <c r="AX135" s="52"/>
      <c r="AY135" s="52"/>
      <c r="AZ135" s="55"/>
      <c r="BA135" s="56"/>
      <c r="BB135" s="56"/>
      <c r="BC135" s="57"/>
    </row>
    <row r="136" spans="1:55" ht="17.25" hidden="1" customHeight="1" x14ac:dyDescent="0.2">
      <c r="A136" s="881"/>
      <c r="B136" s="884"/>
      <c r="C136" s="887"/>
      <c r="D136" s="890"/>
      <c r="E136" s="893"/>
      <c r="F136" s="896"/>
      <c r="G136" s="899"/>
      <c r="H136" s="902"/>
      <c r="I136" s="906"/>
      <c r="J136" s="907"/>
      <c r="K136" s="917"/>
      <c r="L136" s="920"/>
      <c r="M136" s="178"/>
      <c r="N136" s="179"/>
      <c r="O136" s="180"/>
      <c r="P136" s="107"/>
      <c r="Q136" s="108"/>
      <c r="R136" s="923"/>
      <c r="S136" s="109"/>
      <c r="T136" s="911"/>
      <c r="U136" s="110"/>
      <c r="V136" s="911"/>
      <c r="W136" s="110"/>
      <c r="X136" s="911"/>
      <c r="Y136" s="110"/>
      <c r="Z136" s="911"/>
      <c r="AA136" s="110"/>
      <c r="AB136" s="911"/>
      <c r="AC136" s="110"/>
      <c r="AD136" s="911"/>
      <c r="AE136" s="110"/>
      <c r="AF136" s="911"/>
      <c r="AG136" s="111"/>
      <c r="AH136" s="878"/>
      <c r="AI136" s="878"/>
      <c r="AJ136" s="915"/>
      <c r="AK136" s="104">
        <f t="shared" si="474"/>
        <v>0</v>
      </c>
      <c r="AL136" s="112"/>
      <c r="AM136" s="113"/>
      <c r="AN136" s="113"/>
      <c r="AO136" s="113"/>
      <c r="AP136" s="113"/>
      <c r="AQ136" s="113"/>
      <c r="AR136" s="53">
        <f t="shared" si="475"/>
        <v>0</v>
      </c>
      <c r="AS136" s="114"/>
      <c r="AT136" s="113"/>
      <c r="AU136" s="53">
        <f>SUM(AS136:AT136)</f>
        <v>0</v>
      </c>
      <c r="AV136" s="114"/>
      <c r="AW136" s="113"/>
      <c r="AX136" s="113"/>
      <c r="AY136" s="113"/>
      <c r="AZ136" s="115"/>
      <c r="BA136" s="116"/>
      <c r="BB136" s="116"/>
      <c r="BC136" s="117"/>
    </row>
    <row r="137" spans="1:55" ht="9.9499999999999993" hidden="1" customHeight="1" thickBot="1" x14ac:dyDescent="0.25">
      <c r="A137" s="882"/>
      <c r="B137" s="885"/>
      <c r="C137" s="888"/>
      <c r="D137" s="891"/>
      <c r="E137" s="894"/>
      <c r="F137" s="897"/>
      <c r="G137" s="900"/>
      <c r="H137" s="903"/>
      <c r="I137" s="908"/>
      <c r="J137" s="909"/>
      <c r="K137" s="918"/>
      <c r="L137" s="921"/>
      <c r="M137" s="181"/>
      <c r="N137" s="182"/>
      <c r="O137" s="183"/>
      <c r="P137" s="118"/>
      <c r="Q137" s="118"/>
      <c r="R137" s="924"/>
      <c r="S137" s="184"/>
      <c r="T137" s="912"/>
      <c r="U137" s="185"/>
      <c r="V137" s="912"/>
      <c r="W137" s="185"/>
      <c r="X137" s="912"/>
      <c r="Y137" s="185"/>
      <c r="Z137" s="912"/>
      <c r="AA137" s="185"/>
      <c r="AB137" s="912"/>
      <c r="AC137" s="185"/>
      <c r="AD137" s="912"/>
      <c r="AE137" s="185"/>
      <c r="AF137" s="912"/>
      <c r="AG137" s="186"/>
      <c r="AH137" s="879"/>
      <c r="AI137" s="879"/>
      <c r="AJ137" s="119"/>
      <c r="AK137" s="120"/>
      <c r="AL137" s="187"/>
      <c r="AM137" s="188"/>
      <c r="AN137" s="188"/>
      <c r="AO137" s="188"/>
      <c r="AP137" s="188"/>
      <c r="AQ137" s="188"/>
      <c r="AR137" s="121"/>
      <c r="AS137" s="189"/>
      <c r="AT137" s="188"/>
      <c r="AU137" s="121"/>
      <c r="AV137" s="189"/>
      <c r="AW137" s="188"/>
      <c r="AX137" s="188"/>
      <c r="AY137" s="188"/>
      <c r="AZ137" s="190"/>
      <c r="BA137" s="191"/>
      <c r="BB137" s="191"/>
      <c r="BC137" s="192"/>
    </row>
    <row r="138" spans="1:55" ht="6" hidden="1" customHeight="1" x14ac:dyDescent="0.2">
      <c r="A138" s="157"/>
      <c r="B138" s="193"/>
      <c r="C138" s="193"/>
      <c r="D138" s="193"/>
      <c r="E138" s="193"/>
      <c r="F138" s="193"/>
      <c r="G138" s="193"/>
      <c r="H138" s="193"/>
      <c r="I138" s="925"/>
      <c r="J138" s="925"/>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3"/>
      <c r="AJ138" s="193"/>
      <c r="AK138" s="194"/>
      <c r="AL138" s="194"/>
      <c r="AM138" s="194"/>
      <c r="AN138" s="194"/>
      <c r="AO138" s="194"/>
      <c r="AP138" s="194"/>
      <c r="AQ138" s="195"/>
      <c r="AR138" s="194"/>
      <c r="AS138" s="194"/>
      <c r="AT138" s="194"/>
      <c r="AU138" s="194"/>
      <c r="AV138" s="194"/>
      <c r="AW138" s="194"/>
      <c r="AX138" s="194"/>
      <c r="AY138" s="194"/>
      <c r="AZ138" s="194"/>
      <c r="BA138" s="194"/>
      <c r="BB138" s="194"/>
      <c r="BC138" s="157"/>
    </row>
    <row r="139" spans="1:55" ht="72" hidden="1" customHeight="1" x14ac:dyDescent="0.2">
      <c r="A139" s="880">
        <v>15</v>
      </c>
      <c r="B139" s="162" t="s">
        <v>1706</v>
      </c>
      <c r="C139" s="163" t="s">
        <v>1707</v>
      </c>
      <c r="D139" s="164" t="s">
        <v>21</v>
      </c>
      <c r="E139" s="164" t="s">
        <v>1895</v>
      </c>
      <c r="F139" s="163" t="s">
        <v>1708</v>
      </c>
      <c r="G139" s="165" t="s">
        <v>1680</v>
      </c>
      <c r="H139" s="165" t="s">
        <v>1681</v>
      </c>
      <c r="I139" s="166" t="s">
        <v>1911</v>
      </c>
      <c r="J139" s="167">
        <f>+$N$3</f>
        <v>2017</v>
      </c>
      <c r="K139" s="165" t="s">
        <v>1928</v>
      </c>
      <c r="L139" s="166" t="s">
        <v>1929</v>
      </c>
      <c r="M139" s="163" t="s">
        <v>1709</v>
      </c>
      <c r="N139" s="163" t="s">
        <v>1710</v>
      </c>
      <c r="O139" s="163" t="s">
        <v>1711</v>
      </c>
      <c r="P139" s="163" t="s">
        <v>1712</v>
      </c>
      <c r="Q139" s="163" t="s">
        <v>1713</v>
      </c>
      <c r="R139" s="168">
        <f t="shared" ref="R139" si="477">SUM(R140:R146)</f>
        <v>0</v>
      </c>
      <c r="S139" s="169">
        <f t="shared" ref="S139" si="478">SUM(S140:S146)</f>
        <v>0</v>
      </c>
      <c r="T139" s="170">
        <f t="shared" ref="T139" si="479">SUM(T140:T146)</f>
        <v>0</v>
      </c>
      <c r="U139" s="171">
        <f t="shared" ref="U139" si="480">SUM(U140:U146)</f>
        <v>0</v>
      </c>
      <c r="V139" s="170">
        <f t="shared" ref="V139" si="481">SUM(V140:V146)</f>
        <v>0</v>
      </c>
      <c r="W139" s="171">
        <f t="shared" ref="W139" si="482">SUM(W140:W146)</f>
        <v>0</v>
      </c>
      <c r="X139" s="170">
        <f t="shared" ref="X139" si="483">SUM(X140:X146)</f>
        <v>0</v>
      </c>
      <c r="Y139" s="171">
        <f t="shared" ref="Y139" si="484">SUM(Y140:Y146)</f>
        <v>0</v>
      </c>
      <c r="Z139" s="170">
        <f t="shared" ref="Z139" si="485">SUM(Z140:Z146)</f>
        <v>0</v>
      </c>
      <c r="AA139" s="171">
        <f t="shared" ref="AA139" si="486">SUM(AA140:AA146)</f>
        <v>0</v>
      </c>
      <c r="AB139" s="170">
        <f t="shared" ref="AB139" si="487">SUM(AB140:AB146)</f>
        <v>0</v>
      </c>
      <c r="AC139" s="171">
        <f t="shared" ref="AC139" si="488">SUM(AC140:AC146)</f>
        <v>0</v>
      </c>
      <c r="AD139" s="170">
        <f t="shared" ref="AD139" si="489">SUM(AD140:AD146)</f>
        <v>0</v>
      </c>
      <c r="AE139" s="171">
        <f t="shared" ref="AE139" si="490">SUM(AE140:AE146)</f>
        <v>0</v>
      </c>
      <c r="AF139" s="170">
        <f t="shared" ref="AF139" si="491">SUM(AF140:AF146)</f>
        <v>0</v>
      </c>
      <c r="AG139" s="172">
        <f t="shared" ref="AG139" si="492">SUM(AG140:AG146)</f>
        <v>0</v>
      </c>
      <c r="AH139" s="876"/>
      <c r="AI139" s="876"/>
      <c r="AJ139" s="173">
        <f t="shared" ref="AJ139" si="493">SUM(AJ140:AJ146)</f>
        <v>0</v>
      </c>
      <c r="AK139" s="174">
        <f t="shared" ref="AK139" si="494">SUM(AK140:AK146)</f>
        <v>0</v>
      </c>
      <c r="AL139" s="41">
        <f t="shared" ref="AL139" si="495">SUM(AL140:AL146)</f>
        <v>0</v>
      </c>
      <c r="AM139" s="42">
        <f t="shared" ref="AM139" si="496">SUM(AM140:AM146)</f>
        <v>0</v>
      </c>
      <c r="AN139" s="42">
        <f t="shared" ref="AN139" si="497">SUM(AN140:AN146)</f>
        <v>0</v>
      </c>
      <c r="AO139" s="42">
        <f t="shared" ref="AO139" si="498">SUM(AO140:AO146)</f>
        <v>0</v>
      </c>
      <c r="AP139" s="42">
        <f t="shared" ref="AP139" si="499">SUM(AP140:AP146)</f>
        <v>0</v>
      </c>
      <c r="AQ139" s="42">
        <f t="shared" ref="AQ139" si="500">SUM(AQ140:AQ146)</f>
        <v>0</v>
      </c>
      <c r="AR139" s="43">
        <f t="shared" ref="AR139" si="501">SUM(AR140:AR146)</f>
        <v>0</v>
      </c>
      <c r="AS139" s="105">
        <f t="shared" ref="AS139" si="502">SUM(AS140:AS146)</f>
        <v>0</v>
      </c>
      <c r="AT139" s="42">
        <f t="shared" ref="AT139" si="503">SUM(AT140:AT146)</f>
        <v>0</v>
      </c>
      <c r="AU139" s="43">
        <f t="shared" ref="AU139" si="504">SUM(AU140:AU146)</f>
        <v>0</v>
      </c>
      <c r="AV139" s="105">
        <f t="shared" ref="AV139" si="505">SUM(AV140:AV146)</f>
        <v>0</v>
      </c>
      <c r="AW139" s="42">
        <f t="shared" ref="AW139" si="506">SUM(AW140:AW146)</f>
        <v>0</v>
      </c>
      <c r="AX139" s="42">
        <f t="shared" ref="AX139" si="507">SUM(AX140:AX146)</f>
        <v>0</v>
      </c>
      <c r="AY139" s="42">
        <f t="shared" ref="AY139" si="508">SUM(AY140:AY146)</f>
        <v>0</v>
      </c>
      <c r="AZ139" s="106">
        <f t="shared" ref="AZ139" si="509">SUM(AZ140:AZ146)</f>
        <v>0</v>
      </c>
      <c r="BA139" s="44" t="s">
        <v>1686</v>
      </c>
      <c r="BB139" s="44" t="s">
        <v>1687</v>
      </c>
      <c r="BC139" s="45" t="s">
        <v>1688</v>
      </c>
    </row>
    <row r="140" spans="1:55" ht="17.25" hidden="1" customHeight="1" x14ac:dyDescent="0.2">
      <c r="A140" s="881"/>
      <c r="B140" s="883" t="str">
        <f>VLOOKUP($D$9,'PROYECTOS REGISTRADOS'!$A$2:$D$82,4,0)</f>
        <v>Fortalecimiento Institucional de la Empresa de Servicios Públicos del Municipio de Tocancipá, Cundinamarca, Centro Oriente</v>
      </c>
      <c r="C140" s="886" t="str">
        <f>VLOOKUP($D$9,'PROYECTOS REGISTRADOS'!$A$2:$D$82,3,0)</f>
        <v>2016-25817-0048</v>
      </c>
      <c r="D140" s="889"/>
      <c r="E140" s="892" t="str">
        <f>IF(D140=0,"0-0",(VLOOKUP(D140,'CONSOLIDADO PLAN DESARROLLO'!$EL$9:$ET$304,2,0)))</f>
        <v>0-0</v>
      </c>
      <c r="F140" s="895" t="str">
        <f>IF(D140=0,"0-0",(VLOOKUP(D140,'CONSOLIDADO PLAN DESARROLLO'!$EL$9:$ET$304,3,0)))</f>
        <v>0-0</v>
      </c>
      <c r="G140" s="898" t="str">
        <f>IF(D140=0,"0-0",(VLOOKUP(D140,'CONSOLIDADO PLAN DESARROLLO'!$EL$9:$ET$304,4,0)))</f>
        <v>0-0</v>
      </c>
      <c r="H140" s="901" t="str">
        <f>IF(D140=0,"0-0",(VLOOKUP(D140,'CONSOLIDADO PLAN DESARROLLO'!$EL$9:$ET$304,5,0)))</f>
        <v>0-0</v>
      </c>
      <c r="I140" s="904" t="str">
        <f>IF(D140=0,"0-0",(VLOOKUP(D140,'CONSOLIDADO PLAN DESARROLLO'!$EL$9:$ET$304,$R$3,0)))</f>
        <v>0-0</v>
      </c>
      <c r="J140" s="905"/>
      <c r="K140" s="916"/>
      <c r="L140" s="919"/>
      <c r="M140" s="175"/>
      <c r="N140" s="176"/>
      <c r="O140" s="177"/>
      <c r="P140" s="46"/>
      <c r="Q140" s="47"/>
      <c r="R140" s="922"/>
      <c r="S140" s="48"/>
      <c r="T140" s="910"/>
      <c r="U140" s="49"/>
      <c r="V140" s="910"/>
      <c r="W140" s="49"/>
      <c r="X140" s="910"/>
      <c r="Y140" s="49"/>
      <c r="Z140" s="910"/>
      <c r="AA140" s="49"/>
      <c r="AB140" s="910"/>
      <c r="AC140" s="49"/>
      <c r="AD140" s="910"/>
      <c r="AE140" s="49"/>
      <c r="AF140" s="910"/>
      <c r="AG140" s="50"/>
      <c r="AH140" s="877"/>
      <c r="AI140" s="877"/>
      <c r="AJ140" s="913">
        <f>+R140+T140+V140+X140+Z140+AB140+AD140+AF140</f>
        <v>0</v>
      </c>
      <c r="AK140" s="104">
        <f t="shared" ref="AK140:AK145" si="510">AC140+AE140+AG140+S140+U140+W140+Y140+AA140</f>
        <v>0</v>
      </c>
      <c r="AL140" s="51"/>
      <c r="AM140" s="52"/>
      <c r="AN140" s="52"/>
      <c r="AO140" s="52"/>
      <c r="AP140" s="52"/>
      <c r="AQ140" s="52"/>
      <c r="AR140" s="53">
        <f t="shared" ref="AR140:AR145" si="511">SUM(AL140:AQ140)</f>
        <v>0</v>
      </c>
      <c r="AS140" s="54"/>
      <c r="AT140" s="52"/>
      <c r="AU140" s="53">
        <f t="shared" ref="AU140:AU144" si="512">SUM(AS140:AT140)</f>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6"/>
      <c r="L141" s="920"/>
      <c r="M141" s="175"/>
      <c r="N141" s="176"/>
      <c r="O141" s="177"/>
      <c r="P141" s="46"/>
      <c r="Q141" s="47"/>
      <c r="R141" s="923"/>
      <c r="S141" s="48"/>
      <c r="T141" s="911"/>
      <c r="U141" s="49"/>
      <c r="V141" s="911"/>
      <c r="W141" s="49"/>
      <c r="X141" s="911"/>
      <c r="Y141" s="49"/>
      <c r="Z141" s="911"/>
      <c r="AA141" s="49"/>
      <c r="AB141" s="911"/>
      <c r="AC141" s="49"/>
      <c r="AD141" s="911"/>
      <c r="AE141" s="49"/>
      <c r="AF141" s="911"/>
      <c r="AG141" s="50"/>
      <c r="AH141" s="878"/>
      <c r="AI141" s="878"/>
      <c r="AJ141" s="914"/>
      <c r="AK141" s="104">
        <f t="shared" si="510"/>
        <v>0</v>
      </c>
      <c r="AL141" s="51"/>
      <c r="AM141" s="52"/>
      <c r="AN141" s="52"/>
      <c r="AO141" s="52"/>
      <c r="AP141" s="52"/>
      <c r="AQ141" s="52"/>
      <c r="AR141" s="53">
        <f t="shared" si="511"/>
        <v>0</v>
      </c>
      <c r="AS141" s="54"/>
      <c r="AT141" s="52"/>
      <c r="AU141" s="53">
        <f t="shared" si="512"/>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6"/>
      <c r="L142" s="920"/>
      <c r="M142" s="175"/>
      <c r="N142" s="176"/>
      <c r="O142" s="177"/>
      <c r="P142" s="46"/>
      <c r="Q142" s="47"/>
      <c r="R142" s="923"/>
      <c r="S142" s="48"/>
      <c r="T142" s="911"/>
      <c r="U142" s="49"/>
      <c r="V142" s="911"/>
      <c r="W142" s="49"/>
      <c r="X142" s="911"/>
      <c r="Y142" s="49"/>
      <c r="Z142" s="911"/>
      <c r="AA142" s="49"/>
      <c r="AB142" s="911"/>
      <c r="AC142" s="49"/>
      <c r="AD142" s="911"/>
      <c r="AE142" s="49"/>
      <c r="AF142" s="911"/>
      <c r="AG142" s="50"/>
      <c r="AH142" s="878"/>
      <c r="AI142" s="878"/>
      <c r="AJ142" s="914"/>
      <c r="AK142" s="104">
        <f t="shared" si="510"/>
        <v>0</v>
      </c>
      <c r="AL142" s="51"/>
      <c r="AM142" s="52"/>
      <c r="AN142" s="52"/>
      <c r="AO142" s="52"/>
      <c r="AP142" s="52"/>
      <c r="AQ142" s="52"/>
      <c r="AR142" s="53">
        <f t="shared" si="511"/>
        <v>0</v>
      </c>
      <c r="AS142" s="54"/>
      <c r="AT142" s="52"/>
      <c r="AU142" s="53">
        <f t="shared" si="512"/>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6"/>
      <c r="L143" s="920"/>
      <c r="M143" s="175"/>
      <c r="N143" s="176"/>
      <c r="O143" s="177"/>
      <c r="P143" s="46"/>
      <c r="Q143" s="47"/>
      <c r="R143" s="923"/>
      <c r="S143" s="48"/>
      <c r="T143" s="911"/>
      <c r="U143" s="49"/>
      <c r="V143" s="911"/>
      <c r="W143" s="49"/>
      <c r="X143" s="911"/>
      <c r="Y143" s="49"/>
      <c r="Z143" s="911"/>
      <c r="AA143" s="49"/>
      <c r="AB143" s="911"/>
      <c r="AC143" s="49"/>
      <c r="AD143" s="911"/>
      <c r="AE143" s="49"/>
      <c r="AF143" s="911"/>
      <c r="AG143" s="50"/>
      <c r="AH143" s="878"/>
      <c r="AI143" s="878"/>
      <c r="AJ143" s="914"/>
      <c r="AK143" s="104">
        <f t="shared" si="510"/>
        <v>0</v>
      </c>
      <c r="AL143" s="51"/>
      <c r="AM143" s="52"/>
      <c r="AN143" s="52"/>
      <c r="AO143" s="52"/>
      <c r="AP143" s="52"/>
      <c r="AQ143" s="52"/>
      <c r="AR143" s="53">
        <f t="shared" si="511"/>
        <v>0</v>
      </c>
      <c r="AS143" s="54"/>
      <c r="AT143" s="52"/>
      <c r="AU143" s="53">
        <f t="shared" si="512"/>
        <v>0</v>
      </c>
      <c r="AV143" s="54"/>
      <c r="AW143" s="52"/>
      <c r="AX143" s="52"/>
      <c r="AY143" s="52"/>
      <c r="AZ143" s="55"/>
      <c r="BA143" s="56"/>
      <c r="BB143" s="56"/>
      <c r="BC143" s="57"/>
    </row>
    <row r="144" spans="1:55" ht="17.25" hidden="1" customHeight="1" x14ac:dyDescent="0.2">
      <c r="A144" s="881"/>
      <c r="B144" s="883"/>
      <c r="C144" s="886"/>
      <c r="D144" s="889"/>
      <c r="E144" s="893"/>
      <c r="F144" s="895"/>
      <c r="G144" s="898"/>
      <c r="H144" s="901"/>
      <c r="I144" s="906"/>
      <c r="J144" s="907"/>
      <c r="K144" s="916"/>
      <c r="L144" s="920"/>
      <c r="M144" s="175"/>
      <c r="N144" s="176"/>
      <c r="O144" s="177"/>
      <c r="P144" s="46"/>
      <c r="Q144" s="47"/>
      <c r="R144" s="923"/>
      <c r="S144" s="48"/>
      <c r="T144" s="911"/>
      <c r="U144" s="49"/>
      <c r="V144" s="911"/>
      <c r="W144" s="49"/>
      <c r="X144" s="911"/>
      <c r="Y144" s="49"/>
      <c r="Z144" s="911"/>
      <c r="AA144" s="49"/>
      <c r="AB144" s="911"/>
      <c r="AC144" s="49"/>
      <c r="AD144" s="911"/>
      <c r="AE144" s="49"/>
      <c r="AF144" s="911"/>
      <c r="AG144" s="50"/>
      <c r="AH144" s="878"/>
      <c r="AI144" s="878"/>
      <c r="AJ144" s="914"/>
      <c r="AK144" s="104">
        <f t="shared" si="510"/>
        <v>0</v>
      </c>
      <c r="AL144" s="51"/>
      <c r="AM144" s="52"/>
      <c r="AN144" s="52"/>
      <c r="AO144" s="52"/>
      <c r="AP144" s="52"/>
      <c r="AQ144" s="52"/>
      <c r="AR144" s="53">
        <f t="shared" si="511"/>
        <v>0</v>
      </c>
      <c r="AS144" s="54"/>
      <c r="AT144" s="52"/>
      <c r="AU144" s="53">
        <f t="shared" si="512"/>
        <v>0</v>
      </c>
      <c r="AV144" s="54"/>
      <c r="AW144" s="52"/>
      <c r="AX144" s="52"/>
      <c r="AY144" s="52"/>
      <c r="AZ144" s="55"/>
      <c r="BA144" s="56"/>
      <c r="BB144" s="56"/>
      <c r="BC144" s="57"/>
    </row>
    <row r="145" spans="1:55" ht="17.25" hidden="1" customHeight="1" x14ac:dyDescent="0.2">
      <c r="A145" s="881"/>
      <c r="B145" s="884"/>
      <c r="C145" s="887"/>
      <c r="D145" s="890"/>
      <c r="E145" s="893"/>
      <c r="F145" s="896"/>
      <c r="G145" s="899"/>
      <c r="H145" s="902"/>
      <c r="I145" s="906"/>
      <c r="J145" s="907"/>
      <c r="K145" s="917"/>
      <c r="L145" s="920"/>
      <c r="M145" s="178"/>
      <c r="N145" s="179"/>
      <c r="O145" s="180"/>
      <c r="P145" s="107"/>
      <c r="Q145" s="108"/>
      <c r="R145" s="923"/>
      <c r="S145" s="109"/>
      <c r="T145" s="911"/>
      <c r="U145" s="110"/>
      <c r="V145" s="911"/>
      <c r="W145" s="110"/>
      <c r="X145" s="911"/>
      <c r="Y145" s="110"/>
      <c r="Z145" s="911"/>
      <c r="AA145" s="110"/>
      <c r="AB145" s="911"/>
      <c r="AC145" s="110"/>
      <c r="AD145" s="911"/>
      <c r="AE145" s="110"/>
      <c r="AF145" s="911"/>
      <c r="AG145" s="111"/>
      <c r="AH145" s="878"/>
      <c r="AI145" s="878"/>
      <c r="AJ145" s="915"/>
      <c r="AK145" s="104">
        <f t="shared" si="510"/>
        <v>0</v>
      </c>
      <c r="AL145" s="112"/>
      <c r="AM145" s="113"/>
      <c r="AN145" s="113"/>
      <c r="AO145" s="113"/>
      <c r="AP145" s="113"/>
      <c r="AQ145" s="113"/>
      <c r="AR145" s="53">
        <f t="shared" si="511"/>
        <v>0</v>
      </c>
      <c r="AS145" s="114"/>
      <c r="AT145" s="113"/>
      <c r="AU145" s="53">
        <f>SUM(AS145:AT145)</f>
        <v>0</v>
      </c>
      <c r="AV145" s="114"/>
      <c r="AW145" s="113"/>
      <c r="AX145" s="113"/>
      <c r="AY145" s="113"/>
      <c r="AZ145" s="115"/>
      <c r="BA145" s="116"/>
      <c r="BB145" s="116"/>
      <c r="BC145" s="117"/>
    </row>
    <row r="146" spans="1:55" ht="9.9499999999999993" hidden="1" customHeight="1" thickBot="1" x14ac:dyDescent="0.25">
      <c r="A146" s="882"/>
      <c r="B146" s="885"/>
      <c r="C146" s="888"/>
      <c r="D146" s="891"/>
      <c r="E146" s="894"/>
      <c r="F146" s="897"/>
      <c r="G146" s="900"/>
      <c r="H146" s="903"/>
      <c r="I146" s="908"/>
      <c r="J146" s="909"/>
      <c r="K146" s="918"/>
      <c r="L146" s="921"/>
      <c r="M146" s="181"/>
      <c r="N146" s="182"/>
      <c r="O146" s="183"/>
      <c r="P146" s="118"/>
      <c r="Q146" s="118"/>
      <c r="R146" s="924"/>
      <c r="S146" s="184"/>
      <c r="T146" s="912"/>
      <c r="U146" s="185"/>
      <c r="V146" s="912"/>
      <c r="W146" s="185"/>
      <c r="X146" s="912"/>
      <c r="Y146" s="185"/>
      <c r="Z146" s="912"/>
      <c r="AA146" s="185"/>
      <c r="AB146" s="912"/>
      <c r="AC146" s="185"/>
      <c r="AD146" s="912"/>
      <c r="AE146" s="185"/>
      <c r="AF146" s="912"/>
      <c r="AG146" s="186"/>
      <c r="AH146" s="879"/>
      <c r="AI146" s="879"/>
      <c r="AJ146" s="119"/>
      <c r="AK146" s="120"/>
      <c r="AL146" s="187"/>
      <c r="AM146" s="188"/>
      <c r="AN146" s="188"/>
      <c r="AO146" s="188"/>
      <c r="AP146" s="188"/>
      <c r="AQ146" s="188"/>
      <c r="AR146" s="121"/>
      <c r="AS146" s="189"/>
      <c r="AT146" s="188"/>
      <c r="AU146" s="121"/>
      <c r="AV146" s="189"/>
      <c r="AW146" s="188"/>
      <c r="AX146" s="188"/>
      <c r="AY146" s="188"/>
      <c r="AZ146" s="190"/>
      <c r="BA146" s="191"/>
      <c r="BB146" s="191"/>
      <c r="BC146" s="192"/>
    </row>
    <row r="147" spans="1:55" ht="6" hidden="1" customHeight="1" x14ac:dyDescent="0.2">
      <c r="A147" s="157"/>
      <c r="B147" s="193"/>
      <c r="C147" s="193"/>
      <c r="D147" s="193"/>
      <c r="E147" s="193"/>
      <c r="F147" s="193"/>
      <c r="G147" s="193"/>
      <c r="H147" s="193"/>
      <c r="I147" s="925"/>
      <c r="J147" s="925"/>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3"/>
      <c r="AJ147" s="193"/>
      <c r="AK147" s="194"/>
      <c r="AL147" s="194"/>
      <c r="AM147" s="194"/>
      <c r="AN147" s="194"/>
      <c r="AO147" s="194"/>
      <c r="AP147" s="194"/>
      <c r="AQ147" s="195"/>
      <c r="AR147" s="194"/>
      <c r="AS147" s="194"/>
      <c r="AT147" s="194"/>
      <c r="AU147" s="194"/>
      <c r="AV147" s="194"/>
      <c r="AW147" s="194"/>
      <c r="AX147" s="194"/>
      <c r="AY147" s="194"/>
      <c r="AZ147" s="194"/>
      <c r="BA147" s="194"/>
      <c r="BB147" s="194"/>
      <c r="BC147" s="157"/>
    </row>
    <row r="148" spans="1:55" ht="72" hidden="1" customHeight="1" x14ac:dyDescent="0.2">
      <c r="A148" s="880">
        <v>16</v>
      </c>
      <c r="B148" s="162" t="s">
        <v>1706</v>
      </c>
      <c r="C148" s="163" t="s">
        <v>1707</v>
      </c>
      <c r="D148" s="164" t="s">
        <v>21</v>
      </c>
      <c r="E148" s="164" t="s">
        <v>1895</v>
      </c>
      <c r="F148" s="163" t="s">
        <v>1708</v>
      </c>
      <c r="G148" s="165" t="s">
        <v>1680</v>
      </c>
      <c r="H148" s="165" t="s">
        <v>1681</v>
      </c>
      <c r="I148" s="166" t="s">
        <v>1911</v>
      </c>
      <c r="J148" s="167">
        <f>+$N$3</f>
        <v>2017</v>
      </c>
      <c r="K148" s="165" t="s">
        <v>1928</v>
      </c>
      <c r="L148" s="166" t="s">
        <v>1929</v>
      </c>
      <c r="M148" s="163" t="s">
        <v>1709</v>
      </c>
      <c r="N148" s="163" t="s">
        <v>1710</v>
      </c>
      <c r="O148" s="163" t="s">
        <v>1711</v>
      </c>
      <c r="P148" s="163" t="s">
        <v>1712</v>
      </c>
      <c r="Q148" s="163" t="s">
        <v>1713</v>
      </c>
      <c r="R148" s="168">
        <f t="shared" ref="R148" si="513">SUM(R149:R155)</f>
        <v>0</v>
      </c>
      <c r="S148" s="169">
        <f t="shared" ref="S148" si="514">SUM(S149:S155)</f>
        <v>0</v>
      </c>
      <c r="T148" s="170">
        <f t="shared" ref="T148" si="515">SUM(T149:T155)</f>
        <v>0</v>
      </c>
      <c r="U148" s="171">
        <f t="shared" ref="U148" si="516">SUM(U149:U155)</f>
        <v>0</v>
      </c>
      <c r="V148" s="170">
        <f t="shared" ref="V148" si="517">SUM(V149:V155)</f>
        <v>0</v>
      </c>
      <c r="W148" s="171">
        <f t="shared" ref="W148" si="518">SUM(W149:W155)</f>
        <v>0</v>
      </c>
      <c r="X148" s="170">
        <f t="shared" ref="X148" si="519">SUM(X149:X155)</f>
        <v>0</v>
      </c>
      <c r="Y148" s="171">
        <f t="shared" ref="Y148" si="520">SUM(Y149:Y155)</f>
        <v>0</v>
      </c>
      <c r="Z148" s="170">
        <f t="shared" ref="Z148" si="521">SUM(Z149:Z155)</f>
        <v>0</v>
      </c>
      <c r="AA148" s="171">
        <f t="shared" ref="AA148" si="522">SUM(AA149:AA155)</f>
        <v>0</v>
      </c>
      <c r="AB148" s="170">
        <f t="shared" ref="AB148" si="523">SUM(AB149:AB155)</f>
        <v>0</v>
      </c>
      <c r="AC148" s="171">
        <f t="shared" ref="AC148" si="524">SUM(AC149:AC155)</f>
        <v>0</v>
      </c>
      <c r="AD148" s="170">
        <f t="shared" ref="AD148" si="525">SUM(AD149:AD155)</f>
        <v>0</v>
      </c>
      <c r="AE148" s="171">
        <f t="shared" ref="AE148" si="526">SUM(AE149:AE155)</f>
        <v>0</v>
      </c>
      <c r="AF148" s="170">
        <f t="shared" ref="AF148" si="527">SUM(AF149:AF155)</f>
        <v>0</v>
      </c>
      <c r="AG148" s="172">
        <f t="shared" ref="AG148" si="528">SUM(AG149:AG155)</f>
        <v>0</v>
      </c>
      <c r="AH148" s="876"/>
      <c r="AI148" s="876"/>
      <c r="AJ148" s="173">
        <f t="shared" ref="AJ148" si="529">SUM(AJ149:AJ155)</f>
        <v>0</v>
      </c>
      <c r="AK148" s="174">
        <f t="shared" ref="AK148" si="530">SUM(AK149:AK155)</f>
        <v>0</v>
      </c>
      <c r="AL148" s="41">
        <f t="shared" ref="AL148" si="531">SUM(AL149:AL155)</f>
        <v>0</v>
      </c>
      <c r="AM148" s="42">
        <f t="shared" ref="AM148" si="532">SUM(AM149:AM155)</f>
        <v>0</v>
      </c>
      <c r="AN148" s="42">
        <f t="shared" ref="AN148" si="533">SUM(AN149:AN155)</f>
        <v>0</v>
      </c>
      <c r="AO148" s="42">
        <f t="shared" ref="AO148" si="534">SUM(AO149:AO155)</f>
        <v>0</v>
      </c>
      <c r="AP148" s="42">
        <f t="shared" ref="AP148" si="535">SUM(AP149:AP155)</f>
        <v>0</v>
      </c>
      <c r="AQ148" s="42">
        <f t="shared" ref="AQ148" si="536">SUM(AQ149:AQ155)</f>
        <v>0</v>
      </c>
      <c r="AR148" s="43">
        <f t="shared" ref="AR148" si="537">SUM(AR149:AR155)</f>
        <v>0</v>
      </c>
      <c r="AS148" s="105">
        <f t="shared" ref="AS148" si="538">SUM(AS149:AS155)</f>
        <v>0</v>
      </c>
      <c r="AT148" s="42">
        <f t="shared" ref="AT148" si="539">SUM(AT149:AT155)</f>
        <v>0</v>
      </c>
      <c r="AU148" s="43">
        <f t="shared" ref="AU148" si="540">SUM(AU149:AU155)</f>
        <v>0</v>
      </c>
      <c r="AV148" s="105">
        <f t="shared" ref="AV148" si="541">SUM(AV149:AV155)</f>
        <v>0</v>
      </c>
      <c r="AW148" s="42">
        <f t="shared" ref="AW148" si="542">SUM(AW149:AW155)</f>
        <v>0</v>
      </c>
      <c r="AX148" s="42">
        <f t="shared" ref="AX148" si="543">SUM(AX149:AX155)</f>
        <v>0</v>
      </c>
      <c r="AY148" s="42">
        <f t="shared" ref="AY148" si="544">SUM(AY149:AY155)</f>
        <v>0</v>
      </c>
      <c r="AZ148" s="106">
        <f t="shared" ref="AZ148" si="545">SUM(AZ149:AZ155)</f>
        <v>0</v>
      </c>
      <c r="BA148" s="44" t="s">
        <v>1686</v>
      </c>
      <c r="BB148" s="44" t="s">
        <v>1687</v>
      </c>
      <c r="BC148" s="45" t="s">
        <v>1688</v>
      </c>
    </row>
    <row r="149" spans="1:55" ht="17.25" hidden="1" customHeight="1" x14ac:dyDescent="0.2">
      <c r="A149" s="881"/>
      <c r="B149" s="883" t="str">
        <f>VLOOKUP($D$9,'PROYECTOS REGISTRADOS'!$A$2:$D$82,4,0)</f>
        <v>Fortalecimiento Institucional de la Empresa de Servicios Públicos del Municipio de Tocancipá, Cundinamarca, Centro Oriente</v>
      </c>
      <c r="C149" s="886" t="str">
        <f>VLOOKUP($D$9,'PROYECTOS REGISTRADOS'!$A$2:$D$82,3,0)</f>
        <v>2016-25817-0048</v>
      </c>
      <c r="D149" s="889"/>
      <c r="E149" s="892" t="str">
        <f>IF(D149=0,"0-0",(VLOOKUP(D149,'CONSOLIDADO PLAN DESARROLLO'!$EL$9:$ET$304,2,0)))</f>
        <v>0-0</v>
      </c>
      <c r="F149" s="895" t="str">
        <f>IF(D149=0,"0-0",(VLOOKUP(D149,'CONSOLIDADO PLAN DESARROLLO'!$EL$9:$ET$304,3,0)))</f>
        <v>0-0</v>
      </c>
      <c r="G149" s="898" t="str">
        <f>IF(D149=0,"0-0",(VLOOKUP(D149,'CONSOLIDADO PLAN DESARROLLO'!$EL$9:$ET$304,4,0)))</f>
        <v>0-0</v>
      </c>
      <c r="H149" s="901" t="str">
        <f>IF(D149=0,"0-0",(VLOOKUP(D149,'CONSOLIDADO PLAN DESARROLLO'!$EL$9:$ET$304,5,0)))</f>
        <v>0-0</v>
      </c>
      <c r="I149" s="904" t="str">
        <f>IF(D149=0,"0-0",(VLOOKUP(D149,'CONSOLIDADO PLAN DESARROLLO'!$EL$9:$ET$304,$R$3,0)))</f>
        <v>0-0</v>
      </c>
      <c r="J149" s="905"/>
      <c r="K149" s="916"/>
      <c r="L149" s="919"/>
      <c r="M149" s="175"/>
      <c r="N149" s="176"/>
      <c r="O149" s="177"/>
      <c r="P149" s="46"/>
      <c r="Q149" s="47"/>
      <c r="R149" s="922"/>
      <c r="S149" s="48"/>
      <c r="T149" s="910"/>
      <c r="U149" s="49"/>
      <c r="V149" s="910"/>
      <c r="W149" s="49"/>
      <c r="X149" s="910"/>
      <c r="Y149" s="49"/>
      <c r="Z149" s="910"/>
      <c r="AA149" s="49"/>
      <c r="AB149" s="910"/>
      <c r="AC149" s="49"/>
      <c r="AD149" s="910"/>
      <c r="AE149" s="49"/>
      <c r="AF149" s="910"/>
      <c r="AG149" s="50"/>
      <c r="AH149" s="877"/>
      <c r="AI149" s="877"/>
      <c r="AJ149" s="913">
        <f>+R149+T149+V149+X149+Z149+AB149+AD149+AF149</f>
        <v>0</v>
      </c>
      <c r="AK149" s="104">
        <f t="shared" ref="AK149:AK154" si="546">AC149+AE149+AG149+S149+U149+W149+Y149+AA149</f>
        <v>0</v>
      </c>
      <c r="AL149" s="51"/>
      <c r="AM149" s="52"/>
      <c r="AN149" s="52"/>
      <c r="AO149" s="52"/>
      <c r="AP149" s="52"/>
      <c r="AQ149" s="52"/>
      <c r="AR149" s="53">
        <f t="shared" ref="AR149:AR154" si="547">SUM(AL149:AQ149)</f>
        <v>0</v>
      </c>
      <c r="AS149" s="54"/>
      <c r="AT149" s="52"/>
      <c r="AU149" s="53">
        <f t="shared" ref="AU149:AU153" si="548">SUM(AS149:AT149)</f>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6"/>
      <c r="L150" s="920"/>
      <c r="M150" s="175"/>
      <c r="N150" s="176"/>
      <c r="O150" s="177"/>
      <c r="P150" s="46"/>
      <c r="Q150" s="47"/>
      <c r="R150" s="923"/>
      <c r="S150" s="48"/>
      <c r="T150" s="911"/>
      <c r="U150" s="49"/>
      <c r="V150" s="911"/>
      <c r="W150" s="49"/>
      <c r="X150" s="911"/>
      <c r="Y150" s="49"/>
      <c r="Z150" s="911"/>
      <c r="AA150" s="49"/>
      <c r="AB150" s="911"/>
      <c r="AC150" s="49"/>
      <c r="AD150" s="911"/>
      <c r="AE150" s="49"/>
      <c r="AF150" s="911"/>
      <c r="AG150" s="50"/>
      <c r="AH150" s="878"/>
      <c r="AI150" s="878"/>
      <c r="AJ150" s="914"/>
      <c r="AK150" s="104">
        <f t="shared" si="546"/>
        <v>0</v>
      </c>
      <c r="AL150" s="51"/>
      <c r="AM150" s="52"/>
      <c r="AN150" s="52"/>
      <c r="AO150" s="52"/>
      <c r="AP150" s="52"/>
      <c r="AQ150" s="52"/>
      <c r="AR150" s="53">
        <f t="shared" si="547"/>
        <v>0</v>
      </c>
      <c r="AS150" s="54"/>
      <c r="AT150" s="52"/>
      <c r="AU150" s="53">
        <f t="shared" si="548"/>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6"/>
      <c r="L151" s="920"/>
      <c r="M151" s="175"/>
      <c r="N151" s="176"/>
      <c r="O151" s="177"/>
      <c r="P151" s="46"/>
      <c r="Q151" s="47"/>
      <c r="R151" s="923"/>
      <c r="S151" s="48"/>
      <c r="T151" s="911"/>
      <c r="U151" s="49"/>
      <c r="V151" s="911"/>
      <c r="W151" s="49"/>
      <c r="X151" s="911"/>
      <c r="Y151" s="49"/>
      <c r="Z151" s="911"/>
      <c r="AA151" s="49"/>
      <c r="AB151" s="911"/>
      <c r="AC151" s="49"/>
      <c r="AD151" s="911"/>
      <c r="AE151" s="49"/>
      <c r="AF151" s="911"/>
      <c r="AG151" s="50"/>
      <c r="AH151" s="878"/>
      <c r="AI151" s="878"/>
      <c r="AJ151" s="914"/>
      <c r="AK151" s="104">
        <f t="shared" si="546"/>
        <v>0</v>
      </c>
      <c r="AL151" s="51"/>
      <c r="AM151" s="52"/>
      <c r="AN151" s="52"/>
      <c r="AO151" s="52"/>
      <c r="AP151" s="52"/>
      <c r="AQ151" s="52"/>
      <c r="AR151" s="53">
        <f t="shared" si="547"/>
        <v>0</v>
      </c>
      <c r="AS151" s="54"/>
      <c r="AT151" s="52"/>
      <c r="AU151" s="53">
        <f t="shared" si="548"/>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6"/>
      <c r="L152" s="920"/>
      <c r="M152" s="175"/>
      <c r="N152" s="176"/>
      <c r="O152" s="177"/>
      <c r="P152" s="46"/>
      <c r="Q152" s="47"/>
      <c r="R152" s="923"/>
      <c r="S152" s="48"/>
      <c r="T152" s="911"/>
      <c r="U152" s="49"/>
      <c r="V152" s="911"/>
      <c r="W152" s="49"/>
      <c r="X152" s="911"/>
      <c r="Y152" s="49"/>
      <c r="Z152" s="911"/>
      <c r="AA152" s="49"/>
      <c r="AB152" s="911"/>
      <c r="AC152" s="49"/>
      <c r="AD152" s="911"/>
      <c r="AE152" s="49"/>
      <c r="AF152" s="911"/>
      <c r="AG152" s="50"/>
      <c r="AH152" s="878"/>
      <c r="AI152" s="878"/>
      <c r="AJ152" s="914"/>
      <c r="AK152" s="104">
        <f t="shared" si="546"/>
        <v>0</v>
      </c>
      <c r="AL152" s="51"/>
      <c r="AM152" s="52"/>
      <c r="AN152" s="52"/>
      <c r="AO152" s="52"/>
      <c r="AP152" s="52"/>
      <c r="AQ152" s="52"/>
      <c r="AR152" s="53">
        <f t="shared" si="547"/>
        <v>0</v>
      </c>
      <c r="AS152" s="54"/>
      <c r="AT152" s="52"/>
      <c r="AU152" s="53">
        <f t="shared" si="548"/>
        <v>0</v>
      </c>
      <c r="AV152" s="54"/>
      <c r="AW152" s="52"/>
      <c r="AX152" s="52"/>
      <c r="AY152" s="52"/>
      <c r="AZ152" s="55"/>
      <c r="BA152" s="56"/>
      <c r="BB152" s="56"/>
      <c r="BC152" s="57"/>
    </row>
    <row r="153" spans="1:55" ht="17.25" hidden="1" customHeight="1" x14ac:dyDescent="0.2">
      <c r="A153" s="881"/>
      <c r="B153" s="883"/>
      <c r="C153" s="886"/>
      <c r="D153" s="889"/>
      <c r="E153" s="893"/>
      <c r="F153" s="895"/>
      <c r="G153" s="898"/>
      <c r="H153" s="901"/>
      <c r="I153" s="906"/>
      <c r="J153" s="907"/>
      <c r="K153" s="916"/>
      <c r="L153" s="920"/>
      <c r="M153" s="175"/>
      <c r="N153" s="176"/>
      <c r="O153" s="177"/>
      <c r="P153" s="46"/>
      <c r="Q153" s="47"/>
      <c r="R153" s="923"/>
      <c r="S153" s="48"/>
      <c r="T153" s="911"/>
      <c r="U153" s="49"/>
      <c r="V153" s="911"/>
      <c r="W153" s="49"/>
      <c r="X153" s="911"/>
      <c r="Y153" s="49"/>
      <c r="Z153" s="911"/>
      <c r="AA153" s="49"/>
      <c r="AB153" s="911"/>
      <c r="AC153" s="49"/>
      <c r="AD153" s="911"/>
      <c r="AE153" s="49"/>
      <c r="AF153" s="911"/>
      <c r="AG153" s="50"/>
      <c r="AH153" s="878"/>
      <c r="AI153" s="878"/>
      <c r="AJ153" s="914"/>
      <c r="AK153" s="104">
        <f t="shared" si="546"/>
        <v>0</v>
      </c>
      <c r="AL153" s="51"/>
      <c r="AM153" s="52"/>
      <c r="AN153" s="52"/>
      <c r="AO153" s="52"/>
      <c r="AP153" s="52"/>
      <c r="AQ153" s="52"/>
      <c r="AR153" s="53">
        <f t="shared" si="547"/>
        <v>0</v>
      </c>
      <c r="AS153" s="54"/>
      <c r="AT153" s="52"/>
      <c r="AU153" s="53">
        <f t="shared" si="548"/>
        <v>0</v>
      </c>
      <c r="AV153" s="54"/>
      <c r="AW153" s="52"/>
      <c r="AX153" s="52"/>
      <c r="AY153" s="52"/>
      <c r="AZ153" s="55"/>
      <c r="BA153" s="56"/>
      <c r="BB153" s="56"/>
      <c r="BC153" s="57"/>
    </row>
    <row r="154" spans="1:55" ht="17.25" hidden="1" customHeight="1" x14ac:dyDescent="0.2">
      <c r="A154" s="881"/>
      <c r="B154" s="884"/>
      <c r="C154" s="887"/>
      <c r="D154" s="890"/>
      <c r="E154" s="893"/>
      <c r="F154" s="896"/>
      <c r="G154" s="899"/>
      <c r="H154" s="902"/>
      <c r="I154" s="906"/>
      <c r="J154" s="907"/>
      <c r="K154" s="917"/>
      <c r="L154" s="920"/>
      <c r="M154" s="178"/>
      <c r="N154" s="179"/>
      <c r="O154" s="180"/>
      <c r="P154" s="107"/>
      <c r="Q154" s="108"/>
      <c r="R154" s="923"/>
      <c r="S154" s="109"/>
      <c r="T154" s="911"/>
      <c r="U154" s="110"/>
      <c r="V154" s="911"/>
      <c r="W154" s="110"/>
      <c r="X154" s="911"/>
      <c r="Y154" s="110"/>
      <c r="Z154" s="911"/>
      <c r="AA154" s="110"/>
      <c r="AB154" s="911"/>
      <c r="AC154" s="110"/>
      <c r="AD154" s="911"/>
      <c r="AE154" s="110"/>
      <c r="AF154" s="911"/>
      <c r="AG154" s="111"/>
      <c r="AH154" s="878"/>
      <c r="AI154" s="878"/>
      <c r="AJ154" s="915"/>
      <c r="AK154" s="104">
        <f t="shared" si="546"/>
        <v>0</v>
      </c>
      <c r="AL154" s="112"/>
      <c r="AM154" s="113"/>
      <c r="AN154" s="113"/>
      <c r="AO154" s="113"/>
      <c r="AP154" s="113"/>
      <c r="AQ154" s="113"/>
      <c r="AR154" s="53">
        <f t="shared" si="547"/>
        <v>0</v>
      </c>
      <c r="AS154" s="114"/>
      <c r="AT154" s="113"/>
      <c r="AU154" s="53">
        <f>SUM(AS154:AT154)</f>
        <v>0</v>
      </c>
      <c r="AV154" s="114"/>
      <c r="AW154" s="113"/>
      <c r="AX154" s="113"/>
      <c r="AY154" s="113"/>
      <c r="AZ154" s="115"/>
      <c r="BA154" s="116"/>
      <c r="BB154" s="116"/>
      <c r="BC154" s="117"/>
    </row>
    <row r="155" spans="1:55" ht="9.9499999999999993" hidden="1" customHeight="1" thickBot="1" x14ac:dyDescent="0.25">
      <c r="A155" s="882"/>
      <c r="B155" s="885"/>
      <c r="C155" s="888"/>
      <c r="D155" s="891"/>
      <c r="E155" s="894"/>
      <c r="F155" s="897"/>
      <c r="G155" s="900"/>
      <c r="H155" s="903"/>
      <c r="I155" s="908"/>
      <c r="J155" s="909"/>
      <c r="K155" s="918"/>
      <c r="L155" s="921"/>
      <c r="M155" s="181"/>
      <c r="N155" s="182"/>
      <c r="O155" s="183"/>
      <c r="P155" s="118"/>
      <c r="Q155" s="118"/>
      <c r="R155" s="924"/>
      <c r="S155" s="184"/>
      <c r="T155" s="912"/>
      <c r="U155" s="185"/>
      <c r="V155" s="912"/>
      <c r="W155" s="185"/>
      <c r="X155" s="912"/>
      <c r="Y155" s="185"/>
      <c r="Z155" s="912"/>
      <c r="AA155" s="185"/>
      <c r="AB155" s="912"/>
      <c r="AC155" s="185"/>
      <c r="AD155" s="912"/>
      <c r="AE155" s="185"/>
      <c r="AF155" s="912"/>
      <c r="AG155" s="186"/>
      <c r="AH155" s="879"/>
      <c r="AI155" s="879"/>
      <c r="AJ155" s="119"/>
      <c r="AK155" s="120"/>
      <c r="AL155" s="187"/>
      <c r="AM155" s="188"/>
      <c r="AN155" s="188"/>
      <c r="AO155" s="188"/>
      <c r="AP155" s="188"/>
      <c r="AQ155" s="188"/>
      <c r="AR155" s="121"/>
      <c r="AS155" s="189"/>
      <c r="AT155" s="188"/>
      <c r="AU155" s="121"/>
      <c r="AV155" s="189"/>
      <c r="AW155" s="188"/>
      <c r="AX155" s="188"/>
      <c r="AY155" s="188"/>
      <c r="AZ155" s="190"/>
      <c r="BA155" s="191"/>
      <c r="BB155" s="191"/>
      <c r="BC155" s="192"/>
    </row>
    <row r="156" spans="1:55" ht="6" hidden="1" customHeight="1" x14ac:dyDescent="0.2">
      <c r="A156" s="157"/>
      <c r="B156" s="193"/>
      <c r="C156" s="193"/>
      <c r="D156" s="193"/>
      <c r="E156" s="193"/>
      <c r="F156" s="193"/>
      <c r="G156" s="193"/>
      <c r="H156" s="193"/>
      <c r="I156" s="925"/>
      <c r="J156" s="925"/>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3"/>
      <c r="AJ156" s="193"/>
      <c r="AK156" s="194"/>
      <c r="AL156" s="194"/>
      <c r="AM156" s="194"/>
      <c r="AN156" s="194"/>
      <c r="AO156" s="194"/>
      <c r="AP156" s="194"/>
      <c r="AQ156" s="195"/>
      <c r="AR156" s="194"/>
      <c r="AS156" s="194"/>
      <c r="AT156" s="194"/>
      <c r="AU156" s="194"/>
      <c r="AV156" s="194"/>
      <c r="AW156" s="194"/>
      <c r="AX156" s="194"/>
      <c r="AY156" s="194"/>
      <c r="AZ156" s="194"/>
      <c r="BA156" s="194"/>
      <c r="BB156" s="194"/>
      <c r="BC156" s="157"/>
    </row>
    <row r="157" spans="1:55" ht="72" hidden="1" customHeight="1" x14ac:dyDescent="0.2">
      <c r="A157" s="880">
        <v>17</v>
      </c>
      <c r="B157" s="162" t="s">
        <v>1706</v>
      </c>
      <c r="C157" s="163" t="s">
        <v>1707</v>
      </c>
      <c r="D157" s="164" t="s">
        <v>21</v>
      </c>
      <c r="E157" s="164" t="s">
        <v>1895</v>
      </c>
      <c r="F157" s="163" t="s">
        <v>1708</v>
      </c>
      <c r="G157" s="165" t="s">
        <v>1680</v>
      </c>
      <c r="H157" s="165" t="s">
        <v>1681</v>
      </c>
      <c r="I157" s="166" t="s">
        <v>1911</v>
      </c>
      <c r="J157" s="167">
        <f>+$N$3</f>
        <v>2017</v>
      </c>
      <c r="K157" s="165" t="s">
        <v>1928</v>
      </c>
      <c r="L157" s="166" t="s">
        <v>1929</v>
      </c>
      <c r="M157" s="163" t="s">
        <v>1709</v>
      </c>
      <c r="N157" s="163" t="s">
        <v>1710</v>
      </c>
      <c r="O157" s="163" t="s">
        <v>1711</v>
      </c>
      <c r="P157" s="163" t="s">
        <v>1712</v>
      </c>
      <c r="Q157" s="163" t="s">
        <v>1713</v>
      </c>
      <c r="R157" s="168">
        <f t="shared" ref="R157" si="549">SUM(R158:R164)</f>
        <v>0</v>
      </c>
      <c r="S157" s="169">
        <f t="shared" ref="S157" si="550">SUM(S158:S164)</f>
        <v>0</v>
      </c>
      <c r="T157" s="170">
        <f t="shared" ref="T157" si="551">SUM(T158:T164)</f>
        <v>0</v>
      </c>
      <c r="U157" s="171">
        <f t="shared" ref="U157" si="552">SUM(U158:U164)</f>
        <v>0</v>
      </c>
      <c r="V157" s="170">
        <f t="shared" ref="V157" si="553">SUM(V158:V164)</f>
        <v>0</v>
      </c>
      <c r="W157" s="171">
        <f t="shared" ref="W157" si="554">SUM(W158:W164)</f>
        <v>0</v>
      </c>
      <c r="X157" s="170">
        <f t="shared" ref="X157" si="555">SUM(X158:X164)</f>
        <v>0</v>
      </c>
      <c r="Y157" s="171">
        <f t="shared" ref="Y157" si="556">SUM(Y158:Y164)</f>
        <v>0</v>
      </c>
      <c r="Z157" s="170">
        <f t="shared" ref="Z157" si="557">SUM(Z158:Z164)</f>
        <v>0</v>
      </c>
      <c r="AA157" s="171">
        <f t="shared" ref="AA157" si="558">SUM(AA158:AA164)</f>
        <v>0</v>
      </c>
      <c r="AB157" s="170">
        <f t="shared" ref="AB157" si="559">SUM(AB158:AB164)</f>
        <v>0</v>
      </c>
      <c r="AC157" s="171">
        <f t="shared" ref="AC157" si="560">SUM(AC158:AC164)</f>
        <v>0</v>
      </c>
      <c r="AD157" s="170">
        <f t="shared" ref="AD157" si="561">SUM(AD158:AD164)</f>
        <v>0</v>
      </c>
      <c r="AE157" s="171">
        <f t="shared" ref="AE157" si="562">SUM(AE158:AE164)</f>
        <v>0</v>
      </c>
      <c r="AF157" s="170">
        <f t="shared" ref="AF157" si="563">SUM(AF158:AF164)</f>
        <v>0</v>
      </c>
      <c r="AG157" s="172">
        <f t="shared" ref="AG157" si="564">SUM(AG158:AG164)</f>
        <v>0</v>
      </c>
      <c r="AH157" s="876"/>
      <c r="AI157" s="876"/>
      <c r="AJ157" s="173">
        <f t="shared" ref="AJ157" si="565">SUM(AJ158:AJ164)</f>
        <v>0</v>
      </c>
      <c r="AK157" s="174">
        <f t="shared" ref="AK157" si="566">SUM(AK158:AK164)</f>
        <v>0</v>
      </c>
      <c r="AL157" s="41">
        <f t="shared" ref="AL157" si="567">SUM(AL158:AL164)</f>
        <v>0</v>
      </c>
      <c r="AM157" s="42">
        <f t="shared" ref="AM157" si="568">SUM(AM158:AM164)</f>
        <v>0</v>
      </c>
      <c r="AN157" s="42">
        <f t="shared" ref="AN157" si="569">SUM(AN158:AN164)</f>
        <v>0</v>
      </c>
      <c r="AO157" s="42">
        <f t="shared" ref="AO157" si="570">SUM(AO158:AO164)</f>
        <v>0</v>
      </c>
      <c r="AP157" s="42">
        <f t="shared" ref="AP157" si="571">SUM(AP158:AP164)</f>
        <v>0</v>
      </c>
      <c r="AQ157" s="42">
        <f t="shared" ref="AQ157" si="572">SUM(AQ158:AQ164)</f>
        <v>0</v>
      </c>
      <c r="AR157" s="43">
        <f t="shared" ref="AR157" si="573">SUM(AR158:AR164)</f>
        <v>0</v>
      </c>
      <c r="AS157" s="105">
        <f t="shared" ref="AS157" si="574">SUM(AS158:AS164)</f>
        <v>0</v>
      </c>
      <c r="AT157" s="42">
        <f t="shared" ref="AT157" si="575">SUM(AT158:AT164)</f>
        <v>0</v>
      </c>
      <c r="AU157" s="43">
        <f t="shared" ref="AU157" si="576">SUM(AU158:AU164)</f>
        <v>0</v>
      </c>
      <c r="AV157" s="105">
        <f t="shared" ref="AV157" si="577">SUM(AV158:AV164)</f>
        <v>0</v>
      </c>
      <c r="AW157" s="42">
        <f t="shared" ref="AW157" si="578">SUM(AW158:AW164)</f>
        <v>0</v>
      </c>
      <c r="AX157" s="42">
        <f t="shared" ref="AX157" si="579">SUM(AX158:AX164)</f>
        <v>0</v>
      </c>
      <c r="AY157" s="42">
        <f t="shared" ref="AY157" si="580">SUM(AY158:AY164)</f>
        <v>0</v>
      </c>
      <c r="AZ157" s="106">
        <f t="shared" ref="AZ157" si="581">SUM(AZ158:AZ164)</f>
        <v>0</v>
      </c>
      <c r="BA157" s="44" t="s">
        <v>1686</v>
      </c>
      <c r="BB157" s="44" t="s">
        <v>1687</v>
      </c>
      <c r="BC157" s="45" t="s">
        <v>1688</v>
      </c>
    </row>
    <row r="158" spans="1:55" ht="17.25" hidden="1" customHeight="1" x14ac:dyDescent="0.2">
      <c r="A158" s="881"/>
      <c r="B158" s="883" t="str">
        <f>VLOOKUP($D$9,'PROYECTOS REGISTRADOS'!$A$2:$D$82,4,0)</f>
        <v>Fortalecimiento Institucional de la Empresa de Servicios Públicos del Municipio de Tocancipá, Cundinamarca, Centro Oriente</v>
      </c>
      <c r="C158" s="886" t="str">
        <f>VLOOKUP($D$9,'PROYECTOS REGISTRADOS'!$A$2:$D$82,3,0)</f>
        <v>2016-25817-0048</v>
      </c>
      <c r="D158" s="889"/>
      <c r="E158" s="892" t="str">
        <f>IF(D158=0,"0-0",(VLOOKUP(D158,'CONSOLIDADO PLAN DESARROLLO'!$EL$9:$ET$304,2,0)))</f>
        <v>0-0</v>
      </c>
      <c r="F158" s="895" t="str">
        <f>IF(D158=0,"0-0",(VLOOKUP(D158,'CONSOLIDADO PLAN DESARROLLO'!$EL$9:$ET$304,3,0)))</f>
        <v>0-0</v>
      </c>
      <c r="G158" s="898" t="str">
        <f>IF(D158=0,"0-0",(VLOOKUP(D158,'CONSOLIDADO PLAN DESARROLLO'!$EL$9:$ET$304,4,0)))</f>
        <v>0-0</v>
      </c>
      <c r="H158" s="901" t="str">
        <f>IF(D158=0,"0-0",(VLOOKUP(D158,'CONSOLIDADO PLAN DESARROLLO'!$EL$9:$ET$304,5,0)))</f>
        <v>0-0</v>
      </c>
      <c r="I158" s="904" t="str">
        <f>IF(D158=0,"0-0",(VLOOKUP(D158,'CONSOLIDADO PLAN DESARROLLO'!$EL$9:$ET$304,$R$3,0)))</f>
        <v>0-0</v>
      </c>
      <c r="J158" s="905"/>
      <c r="K158" s="916"/>
      <c r="L158" s="919"/>
      <c r="M158" s="175"/>
      <c r="N158" s="176"/>
      <c r="O158" s="177"/>
      <c r="P158" s="46"/>
      <c r="Q158" s="47"/>
      <c r="R158" s="922"/>
      <c r="S158" s="48"/>
      <c r="T158" s="910"/>
      <c r="U158" s="49"/>
      <c r="V158" s="910"/>
      <c r="W158" s="49"/>
      <c r="X158" s="910"/>
      <c r="Y158" s="49"/>
      <c r="Z158" s="910"/>
      <c r="AA158" s="49"/>
      <c r="AB158" s="910"/>
      <c r="AC158" s="49"/>
      <c r="AD158" s="910"/>
      <c r="AE158" s="49"/>
      <c r="AF158" s="910"/>
      <c r="AG158" s="50"/>
      <c r="AH158" s="877"/>
      <c r="AI158" s="877"/>
      <c r="AJ158" s="913">
        <f>+R158+T158+V158+X158+Z158+AB158+AD158+AF158</f>
        <v>0</v>
      </c>
      <c r="AK158" s="104">
        <f t="shared" ref="AK158:AK163" si="582">AC158+AE158+AG158+S158+U158+W158+Y158+AA158</f>
        <v>0</v>
      </c>
      <c r="AL158" s="51"/>
      <c r="AM158" s="52"/>
      <c r="AN158" s="52"/>
      <c r="AO158" s="52"/>
      <c r="AP158" s="52"/>
      <c r="AQ158" s="52"/>
      <c r="AR158" s="53">
        <f t="shared" ref="AR158:AR163" si="583">SUM(AL158:AQ158)</f>
        <v>0</v>
      </c>
      <c r="AS158" s="54"/>
      <c r="AT158" s="52"/>
      <c r="AU158" s="53">
        <f t="shared" ref="AU158:AU162" si="584">SUM(AS158:AT158)</f>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6"/>
      <c r="L159" s="920"/>
      <c r="M159" s="175"/>
      <c r="N159" s="176"/>
      <c r="O159" s="177"/>
      <c r="P159" s="46"/>
      <c r="Q159" s="47"/>
      <c r="R159" s="923"/>
      <c r="S159" s="48"/>
      <c r="T159" s="911"/>
      <c r="U159" s="49"/>
      <c r="V159" s="911"/>
      <c r="W159" s="49"/>
      <c r="X159" s="911"/>
      <c r="Y159" s="49"/>
      <c r="Z159" s="911"/>
      <c r="AA159" s="49"/>
      <c r="AB159" s="911"/>
      <c r="AC159" s="49"/>
      <c r="AD159" s="911"/>
      <c r="AE159" s="49"/>
      <c r="AF159" s="911"/>
      <c r="AG159" s="50"/>
      <c r="AH159" s="878"/>
      <c r="AI159" s="878"/>
      <c r="AJ159" s="914"/>
      <c r="AK159" s="104">
        <f t="shared" si="582"/>
        <v>0</v>
      </c>
      <c r="AL159" s="51"/>
      <c r="AM159" s="52"/>
      <c r="AN159" s="52"/>
      <c r="AO159" s="52"/>
      <c r="AP159" s="52"/>
      <c r="AQ159" s="52"/>
      <c r="AR159" s="53">
        <f t="shared" si="583"/>
        <v>0</v>
      </c>
      <c r="AS159" s="54"/>
      <c r="AT159" s="52"/>
      <c r="AU159" s="53">
        <f t="shared" si="584"/>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6"/>
      <c r="L160" s="920"/>
      <c r="M160" s="175"/>
      <c r="N160" s="176"/>
      <c r="O160" s="177"/>
      <c r="P160" s="46"/>
      <c r="Q160" s="47"/>
      <c r="R160" s="923"/>
      <c r="S160" s="48"/>
      <c r="T160" s="911"/>
      <c r="U160" s="49"/>
      <c r="V160" s="911"/>
      <c r="W160" s="49"/>
      <c r="X160" s="911"/>
      <c r="Y160" s="49"/>
      <c r="Z160" s="911"/>
      <c r="AA160" s="49"/>
      <c r="AB160" s="911"/>
      <c r="AC160" s="49"/>
      <c r="AD160" s="911"/>
      <c r="AE160" s="49"/>
      <c r="AF160" s="911"/>
      <c r="AG160" s="50"/>
      <c r="AH160" s="878"/>
      <c r="AI160" s="878"/>
      <c r="AJ160" s="914"/>
      <c r="AK160" s="104">
        <f t="shared" si="582"/>
        <v>0</v>
      </c>
      <c r="AL160" s="51"/>
      <c r="AM160" s="52"/>
      <c r="AN160" s="52"/>
      <c r="AO160" s="52"/>
      <c r="AP160" s="52"/>
      <c r="AQ160" s="52"/>
      <c r="AR160" s="53">
        <f t="shared" si="583"/>
        <v>0</v>
      </c>
      <c r="AS160" s="54"/>
      <c r="AT160" s="52"/>
      <c r="AU160" s="53">
        <f t="shared" si="584"/>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6"/>
      <c r="L161" s="920"/>
      <c r="M161" s="175"/>
      <c r="N161" s="176"/>
      <c r="O161" s="177"/>
      <c r="P161" s="46"/>
      <c r="Q161" s="47"/>
      <c r="R161" s="923"/>
      <c r="S161" s="48"/>
      <c r="T161" s="911"/>
      <c r="U161" s="49"/>
      <c r="V161" s="911"/>
      <c r="W161" s="49"/>
      <c r="X161" s="911"/>
      <c r="Y161" s="49"/>
      <c r="Z161" s="911"/>
      <c r="AA161" s="49"/>
      <c r="AB161" s="911"/>
      <c r="AC161" s="49"/>
      <c r="AD161" s="911"/>
      <c r="AE161" s="49"/>
      <c r="AF161" s="911"/>
      <c r="AG161" s="50"/>
      <c r="AH161" s="878"/>
      <c r="AI161" s="878"/>
      <c r="AJ161" s="914"/>
      <c r="AK161" s="104">
        <f t="shared" si="582"/>
        <v>0</v>
      </c>
      <c r="AL161" s="51"/>
      <c r="AM161" s="52"/>
      <c r="AN161" s="52"/>
      <c r="AO161" s="52"/>
      <c r="AP161" s="52"/>
      <c r="AQ161" s="52"/>
      <c r="AR161" s="53">
        <f t="shared" si="583"/>
        <v>0</v>
      </c>
      <c r="AS161" s="54"/>
      <c r="AT161" s="52"/>
      <c r="AU161" s="53">
        <f t="shared" si="584"/>
        <v>0</v>
      </c>
      <c r="AV161" s="54"/>
      <c r="AW161" s="52"/>
      <c r="AX161" s="52"/>
      <c r="AY161" s="52"/>
      <c r="AZ161" s="55"/>
      <c r="BA161" s="56"/>
      <c r="BB161" s="56"/>
      <c r="BC161" s="57"/>
    </row>
    <row r="162" spans="1:55" ht="17.25" hidden="1" customHeight="1" x14ac:dyDescent="0.2">
      <c r="A162" s="881"/>
      <c r="B162" s="883"/>
      <c r="C162" s="886"/>
      <c r="D162" s="889"/>
      <c r="E162" s="893"/>
      <c r="F162" s="895"/>
      <c r="G162" s="898"/>
      <c r="H162" s="901"/>
      <c r="I162" s="906"/>
      <c r="J162" s="907"/>
      <c r="K162" s="916"/>
      <c r="L162" s="920"/>
      <c r="M162" s="175"/>
      <c r="N162" s="176"/>
      <c r="O162" s="177"/>
      <c r="P162" s="46"/>
      <c r="Q162" s="47"/>
      <c r="R162" s="923"/>
      <c r="S162" s="48"/>
      <c r="T162" s="911"/>
      <c r="U162" s="49"/>
      <c r="V162" s="911"/>
      <c r="W162" s="49"/>
      <c r="X162" s="911"/>
      <c r="Y162" s="49"/>
      <c r="Z162" s="911"/>
      <c r="AA162" s="49"/>
      <c r="AB162" s="911"/>
      <c r="AC162" s="49"/>
      <c r="AD162" s="911"/>
      <c r="AE162" s="49"/>
      <c r="AF162" s="911"/>
      <c r="AG162" s="50"/>
      <c r="AH162" s="878"/>
      <c r="AI162" s="878"/>
      <c r="AJ162" s="914"/>
      <c r="AK162" s="104">
        <f t="shared" si="582"/>
        <v>0</v>
      </c>
      <c r="AL162" s="51"/>
      <c r="AM162" s="52"/>
      <c r="AN162" s="52"/>
      <c r="AO162" s="52"/>
      <c r="AP162" s="52"/>
      <c r="AQ162" s="52"/>
      <c r="AR162" s="53">
        <f t="shared" si="583"/>
        <v>0</v>
      </c>
      <c r="AS162" s="54"/>
      <c r="AT162" s="52"/>
      <c r="AU162" s="53">
        <f t="shared" si="584"/>
        <v>0</v>
      </c>
      <c r="AV162" s="54"/>
      <c r="AW162" s="52"/>
      <c r="AX162" s="52"/>
      <c r="AY162" s="52"/>
      <c r="AZ162" s="55"/>
      <c r="BA162" s="56"/>
      <c r="BB162" s="56"/>
      <c r="BC162" s="57"/>
    </row>
    <row r="163" spans="1:55" ht="17.25" hidden="1" customHeight="1" x14ac:dyDescent="0.2">
      <c r="A163" s="881"/>
      <c r="B163" s="884"/>
      <c r="C163" s="887"/>
      <c r="D163" s="890"/>
      <c r="E163" s="893"/>
      <c r="F163" s="896"/>
      <c r="G163" s="899"/>
      <c r="H163" s="902"/>
      <c r="I163" s="906"/>
      <c r="J163" s="907"/>
      <c r="K163" s="917"/>
      <c r="L163" s="920"/>
      <c r="M163" s="178"/>
      <c r="N163" s="179"/>
      <c r="O163" s="180"/>
      <c r="P163" s="107"/>
      <c r="Q163" s="108"/>
      <c r="R163" s="923"/>
      <c r="S163" s="109"/>
      <c r="T163" s="911"/>
      <c r="U163" s="110"/>
      <c r="V163" s="911"/>
      <c r="W163" s="110"/>
      <c r="X163" s="911"/>
      <c r="Y163" s="110"/>
      <c r="Z163" s="911"/>
      <c r="AA163" s="110"/>
      <c r="AB163" s="911"/>
      <c r="AC163" s="110"/>
      <c r="AD163" s="911"/>
      <c r="AE163" s="110"/>
      <c r="AF163" s="911"/>
      <c r="AG163" s="111"/>
      <c r="AH163" s="878"/>
      <c r="AI163" s="878"/>
      <c r="AJ163" s="915"/>
      <c r="AK163" s="104">
        <f t="shared" si="582"/>
        <v>0</v>
      </c>
      <c r="AL163" s="112"/>
      <c r="AM163" s="113"/>
      <c r="AN163" s="113"/>
      <c r="AO163" s="113"/>
      <c r="AP163" s="113"/>
      <c r="AQ163" s="113"/>
      <c r="AR163" s="53">
        <f t="shared" si="583"/>
        <v>0</v>
      </c>
      <c r="AS163" s="114"/>
      <c r="AT163" s="113"/>
      <c r="AU163" s="53">
        <f>SUM(AS163:AT163)</f>
        <v>0</v>
      </c>
      <c r="AV163" s="114"/>
      <c r="AW163" s="113"/>
      <c r="AX163" s="113"/>
      <c r="AY163" s="113"/>
      <c r="AZ163" s="115"/>
      <c r="BA163" s="116"/>
      <c r="BB163" s="116"/>
      <c r="BC163" s="117"/>
    </row>
    <row r="164" spans="1:55" ht="9.9499999999999993" hidden="1" customHeight="1" thickBot="1" x14ac:dyDescent="0.25">
      <c r="A164" s="882"/>
      <c r="B164" s="885"/>
      <c r="C164" s="888"/>
      <c r="D164" s="891"/>
      <c r="E164" s="894"/>
      <c r="F164" s="897"/>
      <c r="G164" s="900"/>
      <c r="H164" s="903"/>
      <c r="I164" s="908"/>
      <c r="J164" s="909"/>
      <c r="K164" s="918"/>
      <c r="L164" s="921"/>
      <c r="M164" s="181"/>
      <c r="N164" s="182"/>
      <c r="O164" s="183"/>
      <c r="P164" s="118"/>
      <c r="Q164" s="118"/>
      <c r="R164" s="924"/>
      <c r="S164" s="184"/>
      <c r="T164" s="912"/>
      <c r="U164" s="185"/>
      <c r="V164" s="912"/>
      <c r="W164" s="185"/>
      <c r="X164" s="912"/>
      <c r="Y164" s="185"/>
      <c r="Z164" s="912"/>
      <c r="AA164" s="185"/>
      <c r="AB164" s="912"/>
      <c r="AC164" s="185"/>
      <c r="AD164" s="912"/>
      <c r="AE164" s="185"/>
      <c r="AF164" s="912"/>
      <c r="AG164" s="186"/>
      <c r="AH164" s="879"/>
      <c r="AI164" s="879"/>
      <c r="AJ164" s="119"/>
      <c r="AK164" s="120"/>
      <c r="AL164" s="187"/>
      <c r="AM164" s="188"/>
      <c r="AN164" s="188"/>
      <c r="AO164" s="188"/>
      <c r="AP164" s="188"/>
      <c r="AQ164" s="188"/>
      <c r="AR164" s="121"/>
      <c r="AS164" s="189"/>
      <c r="AT164" s="188"/>
      <c r="AU164" s="121"/>
      <c r="AV164" s="189"/>
      <c r="AW164" s="188"/>
      <c r="AX164" s="188"/>
      <c r="AY164" s="188"/>
      <c r="AZ164" s="190"/>
      <c r="BA164" s="191"/>
      <c r="BB164" s="191"/>
      <c r="BC164" s="192"/>
    </row>
    <row r="165" spans="1:55" ht="6" hidden="1" customHeight="1" x14ac:dyDescent="0.2">
      <c r="A165" s="157"/>
      <c r="B165" s="193"/>
      <c r="C165" s="193"/>
      <c r="D165" s="193"/>
      <c r="E165" s="193"/>
      <c r="F165" s="193"/>
      <c r="G165" s="193"/>
      <c r="H165" s="193"/>
      <c r="I165" s="925"/>
      <c r="J165" s="925"/>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3"/>
      <c r="AJ165" s="193"/>
      <c r="AK165" s="194"/>
      <c r="AL165" s="194"/>
      <c r="AM165" s="194"/>
      <c r="AN165" s="194"/>
      <c r="AO165" s="194"/>
      <c r="AP165" s="194"/>
      <c r="AQ165" s="195"/>
      <c r="AR165" s="194"/>
      <c r="AS165" s="194"/>
      <c r="AT165" s="194"/>
      <c r="AU165" s="194"/>
      <c r="AV165" s="194"/>
      <c r="AW165" s="194"/>
      <c r="AX165" s="194"/>
      <c r="AY165" s="194"/>
      <c r="AZ165" s="194"/>
      <c r="BA165" s="194"/>
      <c r="BB165" s="194"/>
      <c r="BC165" s="157"/>
    </row>
    <row r="166" spans="1:55" ht="72" hidden="1" customHeight="1" x14ac:dyDescent="0.2">
      <c r="A166" s="880">
        <v>18</v>
      </c>
      <c r="B166" s="162" t="s">
        <v>1706</v>
      </c>
      <c r="C166" s="163" t="s">
        <v>1707</v>
      </c>
      <c r="D166" s="164" t="s">
        <v>21</v>
      </c>
      <c r="E166" s="164" t="s">
        <v>1895</v>
      </c>
      <c r="F166" s="163" t="s">
        <v>1708</v>
      </c>
      <c r="G166" s="165" t="s">
        <v>1680</v>
      </c>
      <c r="H166" s="165" t="s">
        <v>1681</v>
      </c>
      <c r="I166" s="166" t="s">
        <v>1911</v>
      </c>
      <c r="J166" s="167">
        <f>+$N$3</f>
        <v>2017</v>
      </c>
      <c r="K166" s="165" t="s">
        <v>1928</v>
      </c>
      <c r="L166" s="166" t="s">
        <v>1929</v>
      </c>
      <c r="M166" s="163" t="s">
        <v>1709</v>
      </c>
      <c r="N166" s="163" t="s">
        <v>1710</v>
      </c>
      <c r="O166" s="163" t="s">
        <v>1711</v>
      </c>
      <c r="P166" s="163" t="s">
        <v>1712</v>
      </c>
      <c r="Q166" s="163" t="s">
        <v>1713</v>
      </c>
      <c r="R166" s="168">
        <f t="shared" ref="R166" si="585">SUM(R167:R173)</f>
        <v>0</v>
      </c>
      <c r="S166" s="169">
        <f t="shared" ref="S166" si="586">SUM(S167:S173)</f>
        <v>0</v>
      </c>
      <c r="T166" s="170">
        <f t="shared" ref="T166" si="587">SUM(T167:T173)</f>
        <v>0</v>
      </c>
      <c r="U166" s="171">
        <f t="shared" ref="U166" si="588">SUM(U167:U173)</f>
        <v>0</v>
      </c>
      <c r="V166" s="170">
        <f t="shared" ref="V166" si="589">SUM(V167:V173)</f>
        <v>0</v>
      </c>
      <c r="W166" s="171">
        <f t="shared" ref="W166" si="590">SUM(W167:W173)</f>
        <v>0</v>
      </c>
      <c r="X166" s="170">
        <f t="shared" ref="X166" si="591">SUM(X167:X173)</f>
        <v>0</v>
      </c>
      <c r="Y166" s="171">
        <f t="shared" ref="Y166" si="592">SUM(Y167:Y173)</f>
        <v>0</v>
      </c>
      <c r="Z166" s="170">
        <f t="shared" ref="Z166" si="593">SUM(Z167:Z173)</f>
        <v>0</v>
      </c>
      <c r="AA166" s="171">
        <f t="shared" ref="AA166" si="594">SUM(AA167:AA173)</f>
        <v>0</v>
      </c>
      <c r="AB166" s="170">
        <f t="shared" ref="AB166" si="595">SUM(AB167:AB173)</f>
        <v>0</v>
      </c>
      <c r="AC166" s="171">
        <f t="shared" ref="AC166" si="596">SUM(AC167:AC173)</f>
        <v>0</v>
      </c>
      <c r="AD166" s="170">
        <f t="shared" ref="AD166" si="597">SUM(AD167:AD173)</f>
        <v>0</v>
      </c>
      <c r="AE166" s="171">
        <f t="shared" ref="AE166" si="598">SUM(AE167:AE173)</f>
        <v>0</v>
      </c>
      <c r="AF166" s="170">
        <f t="shared" ref="AF166" si="599">SUM(AF167:AF173)</f>
        <v>0</v>
      </c>
      <c r="AG166" s="172">
        <f t="shared" ref="AG166" si="600">SUM(AG167:AG173)</f>
        <v>0</v>
      </c>
      <c r="AH166" s="876"/>
      <c r="AI166" s="876"/>
      <c r="AJ166" s="173">
        <f t="shared" ref="AJ166" si="601">SUM(AJ167:AJ173)</f>
        <v>0</v>
      </c>
      <c r="AK166" s="174">
        <f t="shared" ref="AK166" si="602">SUM(AK167:AK173)</f>
        <v>0</v>
      </c>
      <c r="AL166" s="41">
        <f t="shared" ref="AL166" si="603">SUM(AL167:AL173)</f>
        <v>0</v>
      </c>
      <c r="AM166" s="42">
        <f t="shared" ref="AM166" si="604">SUM(AM167:AM173)</f>
        <v>0</v>
      </c>
      <c r="AN166" s="42">
        <f t="shared" ref="AN166" si="605">SUM(AN167:AN173)</f>
        <v>0</v>
      </c>
      <c r="AO166" s="42">
        <f t="shared" ref="AO166" si="606">SUM(AO167:AO173)</f>
        <v>0</v>
      </c>
      <c r="AP166" s="42">
        <f t="shared" ref="AP166" si="607">SUM(AP167:AP173)</f>
        <v>0</v>
      </c>
      <c r="AQ166" s="42">
        <f t="shared" ref="AQ166" si="608">SUM(AQ167:AQ173)</f>
        <v>0</v>
      </c>
      <c r="AR166" s="43">
        <f t="shared" ref="AR166" si="609">SUM(AR167:AR173)</f>
        <v>0</v>
      </c>
      <c r="AS166" s="105">
        <f t="shared" ref="AS166" si="610">SUM(AS167:AS173)</f>
        <v>0</v>
      </c>
      <c r="AT166" s="42">
        <f t="shared" ref="AT166" si="611">SUM(AT167:AT173)</f>
        <v>0</v>
      </c>
      <c r="AU166" s="43">
        <f t="shared" ref="AU166" si="612">SUM(AU167:AU173)</f>
        <v>0</v>
      </c>
      <c r="AV166" s="105">
        <f t="shared" ref="AV166" si="613">SUM(AV167:AV173)</f>
        <v>0</v>
      </c>
      <c r="AW166" s="42">
        <f t="shared" ref="AW166" si="614">SUM(AW167:AW173)</f>
        <v>0</v>
      </c>
      <c r="AX166" s="42">
        <f t="shared" ref="AX166" si="615">SUM(AX167:AX173)</f>
        <v>0</v>
      </c>
      <c r="AY166" s="42">
        <f t="shared" ref="AY166" si="616">SUM(AY167:AY173)</f>
        <v>0</v>
      </c>
      <c r="AZ166" s="106">
        <f t="shared" ref="AZ166" si="617">SUM(AZ167:AZ173)</f>
        <v>0</v>
      </c>
      <c r="BA166" s="44" t="s">
        <v>1686</v>
      </c>
      <c r="BB166" s="44" t="s">
        <v>1687</v>
      </c>
      <c r="BC166" s="45" t="s">
        <v>1688</v>
      </c>
    </row>
    <row r="167" spans="1:55" ht="17.25" hidden="1" customHeight="1" x14ac:dyDescent="0.2">
      <c r="A167" s="881"/>
      <c r="B167" s="883" t="str">
        <f>VLOOKUP($D$9,'PROYECTOS REGISTRADOS'!$A$2:$D$82,4,0)</f>
        <v>Fortalecimiento Institucional de la Empresa de Servicios Públicos del Municipio de Tocancipá, Cundinamarca, Centro Oriente</v>
      </c>
      <c r="C167" s="886" t="str">
        <f>VLOOKUP($D$9,'PROYECTOS REGISTRADOS'!$A$2:$D$82,3,0)</f>
        <v>2016-25817-0048</v>
      </c>
      <c r="D167" s="889"/>
      <c r="E167" s="892" t="str">
        <f>IF(D167=0,"0-0",(VLOOKUP(D167,'CONSOLIDADO PLAN DESARROLLO'!$EL$9:$ET$304,2,0)))</f>
        <v>0-0</v>
      </c>
      <c r="F167" s="895" t="str">
        <f>IF(D167=0,"0-0",(VLOOKUP(D167,'CONSOLIDADO PLAN DESARROLLO'!$EL$9:$ET$304,3,0)))</f>
        <v>0-0</v>
      </c>
      <c r="G167" s="898" t="str">
        <f>IF(D167=0,"0-0",(VLOOKUP(D167,'CONSOLIDADO PLAN DESARROLLO'!$EL$9:$ET$304,4,0)))</f>
        <v>0-0</v>
      </c>
      <c r="H167" s="901" t="str">
        <f>IF(D167=0,"0-0",(VLOOKUP(D167,'CONSOLIDADO PLAN DESARROLLO'!$EL$9:$ET$304,5,0)))</f>
        <v>0-0</v>
      </c>
      <c r="I167" s="904" t="str">
        <f>IF(D167=0,"0-0",(VLOOKUP(D167,'CONSOLIDADO PLAN DESARROLLO'!$EL$9:$ET$304,$R$3,0)))</f>
        <v>0-0</v>
      </c>
      <c r="J167" s="905"/>
      <c r="K167" s="916"/>
      <c r="L167" s="919"/>
      <c r="M167" s="175"/>
      <c r="N167" s="176"/>
      <c r="O167" s="177"/>
      <c r="P167" s="46"/>
      <c r="Q167" s="47"/>
      <c r="R167" s="922"/>
      <c r="S167" s="48"/>
      <c r="T167" s="910"/>
      <c r="U167" s="49"/>
      <c r="V167" s="910"/>
      <c r="W167" s="49"/>
      <c r="X167" s="910"/>
      <c r="Y167" s="49"/>
      <c r="Z167" s="910"/>
      <c r="AA167" s="49"/>
      <c r="AB167" s="910"/>
      <c r="AC167" s="49"/>
      <c r="AD167" s="910"/>
      <c r="AE167" s="49"/>
      <c r="AF167" s="910"/>
      <c r="AG167" s="50"/>
      <c r="AH167" s="877"/>
      <c r="AI167" s="877"/>
      <c r="AJ167" s="913">
        <f>+R167+T167+V167+X167+Z167+AB167+AD167+AF167</f>
        <v>0</v>
      </c>
      <c r="AK167" s="104">
        <f t="shared" ref="AK167:AK172" si="618">AC167+AE167+AG167+S167+U167+W167+Y167+AA167</f>
        <v>0</v>
      </c>
      <c r="AL167" s="51"/>
      <c r="AM167" s="52"/>
      <c r="AN167" s="52"/>
      <c r="AO167" s="52"/>
      <c r="AP167" s="52"/>
      <c r="AQ167" s="52"/>
      <c r="AR167" s="53">
        <f t="shared" ref="AR167:AR172" si="619">SUM(AL167:AQ167)</f>
        <v>0</v>
      </c>
      <c r="AS167" s="54"/>
      <c r="AT167" s="52"/>
      <c r="AU167" s="53">
        <f t="shared" ref="AU167:AU171" si="620">SUM(AS167:AT167)</f>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6"/>
      <c r="L168" s="920"/>
      <c r="M168" s="175"/>
      <c r="N168" s="176"/>
      <c r="O168" s="177"/>
      <c r="P168" s="46"/>
      <c r="Q168" s="47"/>
      <c r="R168" s="923"/>
      <c r="S168" s="48"/>
      <c r="T168" s="911"/>
      <c r="U168" s="49"/>
      <c r="V168" s="911"/>
      <c r="W168" s="49"/>
      <c r="X168" s="911"/>
      <c r="Y168" s="49"/>
      <c r="Z168" s="911"/>
      <c r="AA168" s="49"/>
      <c r="AB168" s="911"/>
      <c r="AC168" s="49"/>
      <c r="AD168" s="911"/>
      <c r="AE168" s="49"/>
      <c r="AF168" s="911"/>
      <c r="AG168" s="50"/>
      <c r="AH168" s="878"/>
      <c r="AI168" s="878"/>
      <c r="AJ168" s="914"/>
      <c r="AK168" s="104">
        <f t="shared" si="618"/>
        <v>0</v>
      </c>
      <c r="AL168" s="51"/>
      <c r="AM168" s="52"/>
      <c r="AN168" s="52"/>
      <c r="AO168" s="52"/>
      <c r="AP168" s="52"/>
      <c r="AQ168" s="52"/>
      <c r="AR168" s="53">
        <f t="shared" si="619"/>
        <v>0</v>
      </c>
      <c r="AS168" s="54"/>
      <c r="AT168" s="52"/>
      <c r="AU168" s="53">
        <f t="shared" si="620"/>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6"/>
      <c r="L169" s="920"/>
      <c r="M169" s="175"/>
      <c r="N169" s="176"/>
      <c r="O169" s="177"/>
      <c r="P169" s="46"/>
      <c r="Q169" s="47"/>
      <c r="R169" s="923"/>
      <c r="S169" s="48"/>
      <c r="T169" s="911"/>
      <c r="U169" s="49"/>
      <c r="V169" s="911"/>
      <c r="W169" s="49"/>
      <c r="X169" s="911"/>
      <c r="Y169" s="49"/>
      <c r="Z169" s="911"/>
      <c r="AA169" s="49"/>
      <c r="AB169" s="911"/>
      <c r="AC169" s="49"/>
      <c r="AD169" s="911"/>
      <c r="AE169" s="49"/>
      <c r="AF169" s="911"/>
      <c r="AG169" s="50"/>
      <c r="AH169" s="878"/>
      <c r="AI169" s="878"/>
      <c r="AJ169" s="914"/>
      <c r="AK169" s="104">
        <f t="shared" si="618"/>
        <v>0</v>
      </c>
      <c r="AL169" s="51"/>
      <c r="AM169" s="52"/>
      <c r="AN169" s="52"/>
      <c r="AO169" s="52"/>
      <c r="AP169" s="52"/>
      <c r="AQ169" s="52"/>
      <c r="AR169" s="53">
        <f t="shared" si="619"/>
        <v>0</v>
      </c>
      <c r="AS169" s="54"/>
      <c r="AT169" s="52"/>
      <c r="AU169" s="53">
        <f t="shared" si="620"/>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6"/>
      <c r="L170" s="920"/>
      <c r="M170" s="175"/>
      <c r="N170" s="176"/>
      <c r="O170" s="177"/>
      <c r="P170" s="46"/>
      <c r="Q170" s="47"/>
      <c r="R170" s="923"/>
      <c r="S170" s="48"/>
      <c r="T170" s="911"/>
      <c r="U170" s="49"/>
      <c r="V170" s="911"/>
      <c r="W170" s="49"/>
      <c r="X170" s="911"/>
      <c r="Y170" s="49"/>
      <c r="Z170" s="911"/>
      <c r="AA170" s="49"/>
      <c r="AB170" s="911"/>
      <c r="AC170" s="49"/>
      <c r="AD170" s="911"/>
      <c r="AE170" s="49"/>
      <c r="AF170" s="911"/>
      <c r="AG170" s="50"/>
      <c r="AH170" s="878"/>
      <c r="AI170" s="878"/>
      <c r="AJ170" s="914"/>
      <c r="AK170" s="104">
        <f t="shared" si="618"/>
        <v>0</v>
      </c>
      <c r="AL170" s="51"/>
      <c r="AM170" s="52"/>
      <c r="AN170" s="52"/>
      <c r="AO170" s="52"/>
      <c r="AP170" s="52"/>
      <c r="AQ170" s="52"/>
      <c r="AR170" s="53">
        <f t="shared" si="619"/>
        <v>0</v>
      </c>
      <c r="AS170" s="54"/>
      <c r="AT170" s="52"/>
      <c r="AU170" s="53">
        <f t="shared" si="620"/>
        <v>0</v>
      </c>
      <c r="AV170" s="54"/>
      <c r="AW170" s="52"/>
      <c r="AX170" s="52"/>
      <c r="AY170" s="52"/>
      <c r="AZ170" s="55"/>
      <c r="BA170" s="56"/>
      <c r="BB170" s="56"/>
      <c r="BC170" s="57"/>
    </row>
    <row r="171" spans="1:55" ht="17.25" hidden="1" customHeight="1" x14ac:dyDescent="0.2">
      <c r="A171" s="881"/>
      <c r="B171" s="883"/>
      <c r="C171" s="886"/>
      <c r="D171" s="889"/>
      <c r="E171" s="893"/>
      <c r="F171" s="895"/>
      <c r="G171" s="898"/>
      <c r="H171" s="901"/>
      <c r="I171" s="906"/>
      <c r="J171" s="907"/>
      <c r="K171" s="916"/>
      <c r="L171" s="920"/>
      <c r="M171" s="175"/>
      <c r="N171" s="176"/>
      <c r="O171" s="177"/>
      <c r="P171" s="46"/>
      <c r="Q171" s="47"/>
      <c r="R171" s="923"/>
      <c r="S171" s="48"/>
      <c r="T171" s="911"/>
      <c r="U171" s="49"/>
      <c r="V171" s="911"/>
      <c r="W171" s="49"/>
      <c r="X171" s="911"/>
      <c r="Y171" s="49"/>
      <c r="Z171" s="911"/>
      <c r="AA171" s="49"/>
      <c r="AB171" s="911"/>
      <c r="AC171" s="49"/>
      <c r="AD171" s="911"/>
      <c r="AE171" s="49"/>
      <c r="AF171" s="911"/>
      <c r="AG171" s="50"/>
      <c r="AH171" s="878"/>
      <c r="AI171" s="878"/>
      <c r="AJ171" s="914"/>
      <c r="AK171" s="104">
        <f t="shared" si="618"/>
        <v>0</v>
      </c>
      <c r="AL171" s="51"/>
      <c r="AM171" s="52"/>
      <c r="AN171" s="52"/>
      <c r="AO171" s="52"/>
      <c r="AP171" s="52"/>
      <c r="AQ171" s="52"/>
      <c r="AR171" s="53">
        <f t="shared" si="619"/>
        <v>0</v>
      </c>
      <c r="AS171" s="54"/>
      <c r="AT171" s="52"/>
      <c r="AU171" s="53">
        <f t="shared" si="620"/>
        <v>0</v>
      </c>
      <c r="AV171" s="54"/>
      <c r="AW171" s="52"/>
      <c r="AX171" s="52"/>
      <c r="AY171" s="52"/>
      <c r="AZ171" s="55"/>
      <c r="BA171" s="56"/>
      <c r="BB171" s="56"/>
      <c r="BC171" s="57"/>
    </row>
    <row r="172" spans="1:55" ht="17.25" hidden="1" customHeight="1" x14ac:dyDescent="0.2">
      <c r="A172" s="881"/>
      <c r="B172" s="884"/>
      <c r="C172" s="887"/>
      <c r="D172" s="890"/>
      <c r="E172" s="893"/>
      <c r="F172" s="896"/>
      <c r="G172" s="899"/>
      <c r="H172" s="902"/>
      <c r="I172" s="906"/>
      <c r="J172" s="907"/>
      <c r="K172" s="917"/>
      <c r="L172" s="920"/>
      <c r="M172" s="178"/>
      <c r="N172" s="179"/>
      <c r="O172" s="180"/>
      <c r="P172" s="107"/>
      <c r="Q172" s="108"/>
      <c r="R172" s="923"/>
      <c r="S172" s="109"/>
      <c r="T172" s="911"/>
      <c r="U172" s="110"/>
      <c r="V172" s="911"/>
      <c r="W172" s="110"/>
      <c r="X172" s="911"/>
      <c r="Y172" s="110"/>
      <c r="Z172" s="911"/>
      <c r="AA172" s="110"/>
      <c r="AB172" s="911"/>
      <c r="AC172" s="110"/>
      <c r="AD172" s="911"/>
      <c r="AE172" s="110"/>
      <c r="AF172" s="911"/>
      <c r="AG172" s="111"/>
      <c r="AH172" s="878"/>
      <c r="AI172" s="878"/>
      <c r="AJ172" s="915"/>
      <c r="AK172" s="104">
        <f t="shared" si="618"/>
        <v>0</v>
      </c>
      <c r="AL172" s="112"/>
      <c r="AM172" s="113"/>
      <c r="AN172" s="113"/>
      <c r="AO172" s="113"/>
      <c r="AP172" s="113"/>
      <c r="AQ172" s="113"/>
      <c r="AR172" s="53">
        <f t="shared" si="619"/>
        <v>0</v>
      </c>
      <c r="AS172" s="114"/>
      <c r="AT172" s="113"/>
      <c r="AU172" s="53">
        <f>SUM(AS172:AT172)</f>
        <v>0</v>
      </c>
      <c r="AV172" s="114"/>
      <c r="AW172" s="113"/>
      <c r="AX172" s="113"/>
      <c r="AY172" s="113"/>
      <c r="AZ172" s="115"/>
      <c r="BA172" s="116"/>
      <c r="BB172" s="116"/>
      <c r="BC172" s="117"/>
    </row>
    <row r="173" spans="1:55" ht="9.9499999999999993" hidden="1" customHeight="1" thickBot="1" x14ac:dyDescent="0.25">
      <c r="A173" s="882"/>
      <c r="B173" s="885"/>
      <c r="C173" s="888"/>
      <c r="D173" s="891"/>
      <c r="E173" s="894"/>
      <c r="F173" s="897"/>
      <c r="G173" s="900"/>
      <c r="H173" s="903"/>
      <c r="I173" s="908"/>
      <c r="J173" s="909"/>
      <c r="K173" s="918"/>
      <c r="L173" s="921"/>
      <c r="M173" s="181"/>
      <c r="N173" s="182"/>
      <c r="O173" s="183"/>
      <c r="P173" s="118"/>
      <c r="Q173" s="118"/>
      <c r="R173" s="924"/>
      <c r="S173" s="184"/>
      <c r="T173" s="912"/>
      <c r="U173" s="185"/>
      <c r="V173" s="912"/>
      <c r="W173" s="185"/>
      <c r="X173" s="912"/>
      <c r="Y173" s="185"/>
      <c r="Z173" s="912"/>
      <c r="AA173" s="185"/>
      <c r="AB173" s="912"/>
      <c r="AC173" s="185"/>
      <c r="AD173" s="912"/>
      <c r="AE173" s="185"/>
      <c r="AF173" s="912"/>
      <c r="AG173" s="186"/>
      <c r="AH173" s="879"/>
      <c r="AI173" s="879"/>
      <c r="AJ173" s="119"/>
      <c r="AK173" s="120"/>
      <c r="AL173" s="187"/>
      <c r="AM173" s="188"/>
      <c r="AN173" s="188"/>
      <c r="AO173" s="188"/>
      <c r="AP173" s="188"/>
      <c r="AQ173" s="188"/>
      <c r="AR173" s="121"/>
      <c r="AS173" s="189"/>
      <c r="AT173" s="188"/>
      <c r="AU173" s="121"/>
      <c r="AV173" s="189"/>
      <c r="AW173" s="188"/>
      <c r="AX173" s="188"/>
      <c r="AY173" s="188"/>
      <c r="AZ173" s="190"/>
      <c r="BA173" s="191"/>
      <c r="BB173" s="191"/>
      <c r="BC173" s="192"/>
    </row>
    <row r="174" spans="1:55" ht="6" hidden="1" customHeight="1" x14ac:dyDescent="0.2">
      <c r="A174" s="157"/>
      <c r="B174" s="193"/>
      <c r="C174" s="193"/>
      <c r="D174" s="193"/>
      <c r="E174" s="193"/>
      <c r="F174" s="193"/>
      <c r="G174" s="193"/>
      <c r="H174" s="193"/>
      <c r="I174" s="925"/>
      <c r="J174" s="925"/>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3"/>
      <c r="AJ174" s="193"/>
      <c r="AK174" s="194"/>
      <c r="AL174" s="194"/>
      <c r="AM174" s="194"/>
      <c r="AN174" s="194"/>
      <c r="AO174" s="194"/>
      <c r="AP174" s="194"/>
      <c r="AQ174" s="195"/>
      <c r="AR174" s="194"/>
      <c r="AS174" s="194"/>
      <c r="AT174" s="194"/>
      <c r="AU174" s="194"/>
      <c r="AV174" s="194"/>
      <c r="AW174" s="194"/>
      <c r="AX174" s="194"/>
      <c r="AY174" s="194"/>
      <c r="AZ174" s="194"/>
      <c r="BA174" s="194"/>
      <c r="BB174" s="194"/>
      <c r="BC174" s="157"/>
    </row>
    <row r="175" spans="1:55" ht="72" hidden="1" customHeight="1" x14ac:dyDescent="0.2">
      <c r="A175" s="880">
        <v>19</v>
      </c>
      <c r="B175" s="162" t="s">
        <v>1706</v>
      </c>
      <c r="C175" s="163" t="s">
        <v>1707</v>
      </c>
      <c r="D175" s="164" t="s">
        <v>21</v>
      </c>
      <c r="E175" s="164" t="s">
        <v>1895</v>
      </c>
      <c r="F175" s="163" t="s">
        <v>1708</v>
      </c>
      <c r="G175" s="165" t="s">
        <v>1680</v>
      </c>
      <c r="H175" s="165" t="s">
        <v>1681</v>
      </c>
      <c r="I175" s="166" t="s">
        <v>1911</v>
      </c>
      <c r="J175" s="167">
        <f>+$N$3</f>
        <v>2017</v>
      </c>
      <c r="K175" s="165" t="s">
        <v>1928</v>
      </c>
      <c r="L175" s="166" t="s">
        <v>1929</v>
      </c>
      <c r="M175" s="163" t="s">
        <v>1709</v>
      </c>
      <c r="N175" s="163" t="s">
        <v>1710</v>
      </c>
      <c r="O175" s="163" t="s">
        <v>1711</v>
      </c>
      <c r="P175" s="163" t="s">
        <v>1712</v>
      </c>
      <c r="Q175" s="163" t="s">
        <v>1713</v>
      </c>
      <c r="R175" s="168">
        <f t="shared" ref="R175" si="621">SUM(R176:R182)</f>
        <v>0</v>
      </c>
      <c r="S175" s="169">
        <f t="shared" ref="S175" si="622">SUM(S176:S182)</f>
        <v>0</v>
      </c>
      <c r="T175" s="170">
        <f t="shared" ref="T175" si="623">SUM(T176:T182)</f>
        <v>0</v>
      </c>
      <c r="U175" s="171">
        <f t="shared" ref="U175" si="624">SUM(U176:U182)</f>
        <v>0</v>
      </c>
      <c r="V175" s="170">
        <f t="shared" ref="V175" si="625">SUM(V176:V182)</f>
        <v>0</v>
      </c>
      <c r="W175" s="171">
        <f t="shared" ref="W175" si="626">SUM(W176:W182)</f>
        <v>0</v>
      </c>
      <c r="X175" s="170">
        <f t="shared" ref="X175" si="627">SUM(X176:X182)</f>
        <v>0</v>
      </c>
      <c r="Y175" s="171">
        <f t="shared" ref="Y175" si="628">SUM(Y176:Y182)</f>
        <v>0</v>
      </c>
      <c r="Z175" s="170">
        <f t="shared" ref="Z175" si="629">SUM(Z176:Z182)</f>
        <v>0</v>
      </c>
      <c r="AA175" s="171">
        <f t="shared" ref="AA175" si="630">SUM(AA176:AA182)</f>
        <v>0</v>
      </c>
      <c r="AB175" s="170">
        <f t="shared" ref="AB175" si="631">SUM(AB176:AB182)</f>
        <v>0</v>
      </c>
      <c r="AC175" s="171">
        <f t="shared" ref="AC175" si="632">SUM(AC176:AC182)</f>
        <v>0</v>
      </c>
      <c r="AD175" s="170">
        <f t="shared" ref="AD175" si="633">SUM(AD176:AD182)</f>
        <v>0</v>
      </c>
      <c r="AE175" s="171">
        <f t="shared" ref="AE175" si="634">SUM(AE176:AE182)</f>
        <v>0</v>
      </c>
      <c r="AF175" s="170">
        <f t="shared" ref="AF175" si="635">SUM(AF176:AF182)</f>
        <v>0</v>
      </c>
      <c r="AG175" s="172">
        <f t="shared" ref="AG175" si="636">SUM(AG176:AG182)</f>
        <v>0</v>
      </c>
      <c r="AH175" s="876"/>
      <c r="AI175" s="876"/>
      <c r="AJ175" s="173">
        <f t="shared" ref="AJ175" si="637">SUM(AJ176:AJ182)</f>
        <v>0</v>
      </c>
      <c r="AK175" s="174">
        <f t="shared" ref="AK175" si="638">SUM(AK176:AK182)</f>
        <v>0</v>
      </c>
      <c r="AL175" s="41">
        <f t="shared" ref="AL175" si="639">SUM(AL176:AL182)</f>
        <v>0</v>
      </c>
      <c r="AM175" s="42">
        <f t="shared" ref="AM175" si="640">SUM(AM176:AM182)</f>
        <v>0</v>
      </c>
      <c r="AN175" s="42">
        <f t="shared" ref="AN175" si="641">SUM(AN176:AN182)</f>
        <v>0</v>
      </c>
      <c r="AO175" s="42">
        <f t="shared" ref="AO175" si="642">SUM(AO176:AO182)</f>
        <v>0</v>
      </c>
      <c r="AP175" s="42">
        <f t="shared" ref="AP175" si="643">SUM(AP176:AP182)</f>
        <v>0</v>
      </c>
      <c r="AQ175" s="42">
        <f t="shared" ref="AQ175" si="644">SUM(AQ176:AQ182)</f>
        <v>0</v>
      </c>
      <c r="AR175" s="43">
        <f t="shared" ref="AR175" si="645">SUM(AR176:AR182)</f>
        <v>0</v>
      </c>
      <c r="AS175" s="105">
        <f t="shared" ref="AS175" si="646">SUM(AS176:AS182)</f>
        <v>0</v>
      </c>
      <c r="AT175" s="42">
        <f t="shared" ref="AT175" si="647">SUM(AT176:AT182)</f>
        <v>0</v>
      </c>
      <c r="AU175" s="43">
        <f t="shared" ref="AU175" si="648">SUM(AU176:AU182)</f>
        <v>0</v>
      </c>
      <c r="AV175" s="105">
        <f t="shared" ref="AV175" si="649">SUM(AV176:AV182)</f>
        <v>0</v>
      </c>
      <c r="AW175" s="42">
        <f t="shared" ref="AW175" si="650">SUM(AW176:AW182)</f>
        <v>0</v>
      </c>
      <c r="AX175" s="42">
        <f t="shared" ref="AX175" si="651">SUM(AX176:AX182)</f>
        <v>0</v>
      </c>
      <c r="AY175" s="42">
        <f t="shared" ref="AY175" si="652">SUM(AY176:AY182)</f>
        <v>0</v>
      </c>
      <c r="AZ175" s="106">
        <f t="shared" ref="AZ175" si="653">SUM(AZ176:AZ182)</f>
        <v>0</v>
      </c>
      <c r="BA175" s="44" t="s">
        <v>1686</v>
      </c>
      <c r="BB175" s="44" t="s">
        <v>1687</v>
      </c>
      <c r="BC175" s="45" t="s">
        <v>1688</v>
      </c>
    </row>
    <row r="176" spans="1:55" ht="17.25" hidden="1" customHeight="1" x14ac:dyDescent="0.2">
      <c r="A176" s="881"/>
      <c r="B176" s="883" t="str">
        <f>VLOOKUP($D$9,'PROYECTOS REGISTRADOS'!$A$2:$D$82,4,0)</f>
        <v>Fortalecimiento Institucional de la Empresa de Servicios Públicos del Municipio de Tocancipá, Cundinamarca, Centro Oriente</v>
      </c>
      <c r="C176" s="886" t="str">
        <f>VLOOKUP($D$9,'PROYECTOS REGISTRADOS'!$A$2:$D$82,3,0)</f>
        <v>2016-25817-0048</v>
      </c>
      <c r="D176" s="889"/>
      <c r="E176" s="892" t="str">
        <f>IF(D176=0,"0-0",(VLOOKUP(D176,'CONSOLIDADO PLAN DESARROLLO'!$EL$9:$ET$304,2,0)))</f>
        <v>0-0</v>
      </c>
      <c r="F176" s="895" t="str">
        <f>IF(D176=0,"0-0",(VLOOKUP(D176,'CONSOLIDADO PLAN DESARROLLO'!$EL$9:$ET$304,3,0)))</f>
        <v>0-0</v>
      </c>
      <c r="G176" s="898" t="str">
        <f>IF(D176=0,"0-0",(VLOOKUP(D176,'CONSOLIDADO PLAN DESARROLLO'!$EL$9:$ET$304,4,0)))</f>
        <v>0-0</v>
      </c>
      <c r="H176" s="901" t="str">
        <f>IF(D176=0,"0-0",(VLOOKUP(D176,'CONSOLIDADO PLAN DESARROLLO'!$EL$9:$ET$304,5,0)))</f>
        <v>0-0</v>
      </c>
      <c r="I176" s="904" t="str">
        <f>IF(D176=0,"0-0",(VLOOKUP(D176,'CONSOLIDADO PLAN DESARROLLO'!$EL$9:$ET$304,$R$3,0)))</f>
        <v>0-0</v>
      </c>
      <c r="J176" s="905"/>
      <c r="K176" s="916"/>
      <c r="L176" s="919"/>
      <c r="M176" s="175"/>
      <c r="N176" s="176"/>
      <c r="O176" s="177"/>
      <c r="P176" s="46"/>
      <c r="Q176" s="47"/>
      <c r="R176" s="922"/>
      <c r="S176" s="48"/>
      <c r="T176" s="910"/>
      <c r="U176" s="49"/>
      <c r="V176" s="910"/>
      <c r="W176" s="49"/>
      <c r="X176" s="910"/>
      <c r="Y176" s="49"/>
      <c r="Z176" s="910"/>
      <c r="AA176" s="49"/>
      <c r="AB176" s="910"/>
      <c r="AC176" s="49"/>
      <c r="AD176" s="910"/>
      <c r="AE176" s="49"/>
      <c r="AF176" s="910"/>
      <c r="AG176" s="50"/>
      <c r="AH176" s="877"/>
      <c r="AI176" s="877"/>
      <c r="AJ176" s="913">
        <f>+R176+T176+V176+X176+Z176+AB176+AD176+AF176</f>
        <v>0</v>
      </c>
      <c r="AK176" s="104">
        <f t="shared" ref="AK176:AK181" si="654">AC176+AE176+AG176+S176+U176+W176+Y176+AA176</f>
        <v>0</v>
      </c>
      <c r="AL176" s="51"/>
      <c r="AM176" s="52"/>
      <c r="AN176" s="52"/>
      <c r="AO176" s="52"/>
      <c r="AP176" s="52"/>
      <c r="AQ176" s="52"/>
      <c r="AR176" s="53">
        <f t="shared" ref="AR176:AR181" si="655">SUM(AL176:AQ176)</f>
        <v>0</v>
      </c>
      <c r="AS176" s="54"/>
      <c r="AT176" s="52"/>
      <c r="AU176" s="53">
        <f t="shared" ref="AU176:AU180" si="656">SUM(AS176:AT176)</f>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6"/>
      <c r="L177" s="920"/>
      <c r="M177" s="175"/>
      <c r="N177" s="176"/>
      <c r="O177" s="177"/>
      <c r="P177" s="46"/>
      <c r="Q177" s="47"/>
      <c r="R177" s="923"/>
      <c r="S177" s="48"/>
      <c r="T177" s="911"/>
      <c r="U177" s="49"/>
      <c r="V177" s="911"/>
      <c r="W177" s="49"/>
      <c r="X177" s="911"/>
      <c r="Y177" s="49"/>
      <c r="Z177" s="911"/>
      <c r="AA177" s="49"/>
      <c r="AB177" s="911"/>
      <c r="AC177" s="49"/>
      <c r="AD177" s="911"/>
      <c r="AE177" s="49"/>
      <c r="AF177" s="911"/>
      <c r="AG177" s="50"/>
      <c r="AH177" s="878"/>
      <c r="AI177" s="878"/>
      <c r="AJ177" s="914"/>
      <c r="AK177" s="104">
        <f t="shared" si="654"/>
        <v>0</v>
      </c>
      <c r="AL177" s="51"/>
      <c r="AM177" s="52"/>
      <c r="AN177" s="52"/>
      <c r="AO177" s="52"/>
      <c r="AP177" s="52"/>
      <c r="AQ177" s="52"/>
      <c r="AR177" s="53">
        <f t="shared" si="655"/>
        <v>0</v>
      </c>
      <c r="AS177" s="54"/>
      <c r="AT177" s="52"/>
      <c r="AU177" s="53">
        <f t="shared" si="656"/>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6"/>
      <c r="L178" s="920"/>
      <c r="M178" s="175"/>
      <c r="N178" s="176"/>
      <c r="O178" s="177"/>
      <c r="P178" s="46"/>
      <c r="Q178" s="47"/>
      <c r="R178" s="923"/>
      <c r="S178" s="48"/>
      <c r="T178" s="911"/>
      <c r="U178" s="49"/>
      <c r="V178" s="911"/>
      <c r="W178" s="49"/>
      <c r="X178" s="911"/>
      <c r="Y178" s="49"/>
      <c r="Z178" s="911"/>
      <c r="AA178" s="49"/>
      <c r="AB178" s="911"/>
      <c r="AC178" s="49"/>
      <c r="AD178" s="911"/>
      <c r="AE178" s="49"/>
      <c r="AF178" s="911"/>
      <c r="AG178" s="50"/>
      <c r="AH178" s="878"/>
      <c r="AI178" s="878"/>
      <c r="AJ178" s="914"/>
      <c r="AK178" s="104">
        <f t="shared" si="654"/>
        <v>0</v>
      </c>
      <c r="AL178" s="51"/>
      <c r="AM178" s="52"/>
      <c r="AN178" s="52"/>
      <c r="AO178" s="52"/>
      <c r="AP178" s="52"/>
      <c r="AQ178" s="52"/>
      <c r="AR178" s="53">
        <f t="shared" si="655"/>
        <v>0</v>
      </c>
      <c r="AS178" s="54"/>
      <c r="AT178" s="52"/>
      <c r="AU178" s="53">
        <f t="shared" si="656"/>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6"/>
      <c r="L179" s="920"/>
      <c r="M179" s="175"/>
      <c r="N179" s="176"/>
      <c r="O179" s="177"/>
      <c r="P179" s="46"/>
      <c r="Q179" s="47"/>
      <c r="R179" s="923"/>
      <c r="S179" s="48"/>
      <c r="T179" s="911"/>
      <c r="U179" s="49"/>
      <c r="V179" s="911"/>
      <c r="W179" s="49"/>
      <c r="X179" s="911"/>
      <c r="Y179" s="49"/>
      <c r="Z179" s="911"/>
      <c r="AA179" s="49"/>
      <c r="AB179" s="911"/>
      <c r="AC179" s="49"/>
      <c r="AD179" s="911"/>
      <c r="AE179" s="49"/>
      <c r="AF179" s="911"/>
      <c r="AG179" s="50"/>
      <c r="AH179" s="878"/>
      <c r="AI179" s="878"/>
      <c r="AJ179" s="914"/>
      <c r="AK179" s="104">
        <f t="shared" si="654"/>
        <v>0</v>
      </c>
      <c r="AL179" s="51"/>
      <c r="AM179" s="52"/>
      <c r="AN179" s="52"/>
      <c r="AO179" s="52"/>
      <c r="AP179" s="52"/>
      <c r="AQ179" s="52"/>
      <c r="AR179" s="53">
        <f t="shared" si="655"/>
        <v>0</v>
      </c>
      <c r="AS179" s="54"/>
      <c r="AT179" s="52"/>
      <c r="AU179" s="53">
        <f t="shared" si="656"/>
        <v>0</v>
      </c>
      <c r="AV179" s="54"/>
      <c r="AW179" s="52"/>
      <c r="AX179" s="52"/>
      <c r="AY179" s="52"/>
      <c r="AZ179" s="55"/>
      <c r="BA179" s="56"/>
      <c r="BB179" s="56"/>
      <c r="BC179" s="57"/>
    </row>
    <row r="180" spans="1:55" ht="17.25" hidden="1" customHeight="1" x14ac:dyDescent="0.2">
      <c r="A180" s="881"/>
      <c r="B180" s="883"/>
      <c r="C180" s="886"/>
      <c r="D180" s="889"/>
      <c r="E180" s="893"/>
      <c r="F180" s="895"/>
      <c r="G180" s="898"/>
      <c r="H180" s="901"/>
      <c r="I180" s="906"/>
      <c r="J180" s="907"/>
      <c r="K180" s="916"/>
      <c r="L180" s="920"/>
      <c r="M180" s="175"/>
      <c r="N180" s="176"/>
      <c r="O180" s="177"/>
      <c r="P180" s="46"/>
      <c r="Q180" s="47"/>
      <c r="R180" s="923"/>
      <c r="S180" s="48"/>
      <c r="T180" s="911"/>
      <c r="U180" s="49"/>
      <c r="V180" s="911"/>
      <c r="W180" s="49"/>
      <c r="X180" s="911"/>
      <c r="Y180" s="49"/>
      <c r="Z180" s="911"/>
      <c r="AA180" s="49"/>
      <c r="AB180" s="911"/>
      <c r="AC180" s="49"/>
      <c r="AD180" s="911"/>
      <c r="AE180" s="49"/>
      <c r="AF180" s="911"/>
      <c r="AG180" s="50"/>
      <c r="AH180" s="878"/>
      <c r="AI180" s="878"/>
      <c r="AJ180" s="914"/>
      <c r="AK180" s="104">
        <f t="shared" si="654"/>
        <v>0</v>
      </c>
      <c r="AL180" s="51"/>
      <c r="AM180" s="52"/>
      <c r="AN180" s="52"/>
      <c r="AO180" s="52"/>
      <c r="AP180" s="52"/>
      <c r="AQ180" s="52"/>
      <c r="AR180" s="53">
        <f t="shared" si="655"/>
        <v>0</v>
      </c>
      <c r="AS180" s="54"/>
      <c r="AT180" s="52"/>
      <c r="AU180" s="53">
        <f t="shared" si="656"/>
        <v>0</v>
      </c>
      <c r="AV180" s="54"/>
      <c r="AW180" s="52"/>
      <c r="AX180" s="52"/>
      <c r="AY180" s="52"/>
      <c r="AZ180" s="55"/>
      <c r="BA180" s="56"/>
      <c r="BB180" s="56"/>
      <c r="BC180" s="57"/>
    </row>
    <row r="181" spans="1:55" ht="17.25" hidden="1" customHeight="1" x14ac:dyDescent="0.2">
      <c r="A181" s="881"/>
      <c r="B181" s="884"/>
      <c r="C181" s="887"/>
      <c r="D181" s="890"/>
      <c r="E181" s="893"/>
      <c r="F181" s="896"/>
      <c r="G181" s="899"/>
      <c r="H181" s="902"/>
      <c r="I181" s="906"/>
      <c r="J181" s="907"/>
      <c r="K181" s="917"/>
      <c r="L181" s="920"/>
      <c r="M181" s="178"/>
      <c r="N181" s="179"/>
      <c r="O181" s="180"/>
      <c r="P181" s="107"/>
      <c r="Q181" s="108"/>
      <c r="R181" s="923"/>
      <c r="S181" s="109"/>
      <c r="T181" s="911"/>
      <c r="U181" s="110"/>
      <c r="V181" s="911"/>
      <c r="W181" s="110"/>
      <c r="X181" s="911"/>
      <c r="Y181" s="110"/>
      <c r="Z181" s="911"/>
      <c r="AA181" s="110"/>
      <c r="AB181" s="911"/>
      <c r="AC181" s="110"/>
      <c r="AD181" s="911"/>
      <c r="AE181" s="110"/>
      <c r="AF181" s="911"/>
      <c r="AG181" s="111"/>
      <c r="AH181" s="878"/>
      <c r="AI181" s="878"/>
      <c r="AJ181" s="915"/>
      <c r="AK181" s="104">
        <f t="shared" si="654"/>
        <v>0</v>
      </c>
      <c r="AL181" s="112"/>
      <c r="AM181" s="113"/>
      <c r="AN181" s="113"/>
      <c r="AO181" s="113"/>
      <c r="AP181" s="113"/>
      <c r="AQ181" s="113"/>
      <c r="AR181" s="53">
        <f t="shared" si="655"/>
        <v>0</v>
      </c>
      <c r="AS181" s="114"/>
      <c r="AT181" s="113"/>
      <c r="AU181" s="53">
        <f>SUM(AS181:AT181)</f>
        <v>0</v>
      </c>
      <c r="AV181" s="114"/>
      <c r="AW181" s="113"/>
      <c r="AX181" s="113"/>
      <c r="AY181" s="113"/>
      <c r="AZ181" s="115"/>
      <c r="BA181" s="116"/>
      <c r="BB181" s="116"/>
      <c r="BC181" s="117"/>
    </row>
    <row r="182" spans="1:55" ht="9.9499999999999993" hidden="1" customHeight="1" thickBot="1" x14ac:dyDescent="0.25">
      <c r="A182" s="882"/>
      <c r="B182" s="885"/>
      <c r="C182" s="888"/>
      <c r="D182" s="891"/>
      <c r="E182" s="894"/>
      <c r="F182" s="897"/>
      <c r="G182" s="900"/>
      <c r="H182" s="903"/>
      <c r="I182" s="908"/>
      <c r="J182" s="909"/>
      <c r="K182" s="918"/>
      <c r="L182" s="921"/>
      <c r="M182" s="181"/>
      <c r="N182" s="182"/>
      <c r="O182" s="183"/>
      <c r="P182" s="118"/>
      <c r="Q182" s="118"/>
      <c r="R182" s="924"/>
      <c r="S182" s="184"/>
      <c r="T182" s="912"/>
      <c r="U182" s="185"/>
      <c r="V182" s="912"/>
      <c r="W182" s="185"/>
      <c r="X182" s="912"/>
      <c r="Y182" s="185"/>
      <c r="Z182" s="912"/>
      <c r="AA182" s="185"/>
      <c r="AB182" s="912"/>
      <c r="AC182" s="185"/>
      <c r="AD182" s="912"/>
      <c r="AE182" s="185"/>
      <c r="AF182" s="912"/>
      <c r="AG182" s="186"/>
      <c r="AH182" s="879"/>
      <c r="AI182" s="879"/>
      <c r="AJ182" s="119"/>
      <c r="AK182" s="120"/>
      <c r="AL182" s="187"/>
      <c r="AM182" s="188"/>
      <c r="AN182" s="188"/>
      <c r="AO182" s="188"/>
      <c r="AP182" s="188"/>
      <c r="AQ182" s="188"/>
      <c r="AR182" s="121"/>
      <c r="AS182" s="189"/>
      <c r="AT182" s="188"/>
      <c r="AU182" s="121"/>
      <c r="AV182" s="189"/>
      <c r="AW182" s="188"/>
      <c r="AX182" s="188"/>
      <c r="AY182" s="188"/>
      <c r="AZ182" s="190"/>
      <c r="BA182" s="191"/>
      <c r="BB182" s="191"/>
      <c r="BC182" s="192"/>
    </row>
    <row r="183" spans="1:55" ht="6" hidden="1" customHeight="1" x14ac:dyDescent="0.2">
      <c r="A183" s="157"/>
      <c r="B183" s="193"/>
      <c r="C183" s="193"/>
      <c r="D183" s="193"/>
      <c r="E183" s="193"/>
      <c r="F183" s="193"/>
      <c r="G183" s="193"/>
      <c r="H183" s="193"/>
      <c r="I183" s="925"/>
      <c r="J183" s="925"/>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3"/>
      <c r="AJ183" s="193"/>
      <c r="AK183" s="194"/>
      <c r="AL183" s="194"/>
      <c r="AM183" s="194"/>
      <c r="AN183" s="194"/>
      <c r="AO183" s="194"/>
      <c r="AP183" s="194"/>
      <c r="AQ183" s="195"/>
      <c r="AR183" s="194"/>
      <c r="AS183" s="194"/>
      <c r="AT183" s="194"/>
      <c r="AU183" s="194"/>
      <c r="AV183" s="194"/>
      <c r="AW183" s="194"/>
      <c r="AX183" s="194"/>
      <c r="AY183" s="194"/>
      <c r="AZ183" s="194"/>
      <c r="BA183" s="194"/>
      <c r="BB183" s="194"/>
      <c r="BC183" s="157"/>
    </row>
    <row r="184" spans="1:55" ht="72" hidden="1" customHeight="1" x14ac:dyDescent="0.2">
      <c r="A184" s="880">
        <v>20</v>
      </c>
      <c r="B184" s="162" t="s">
        <v>1706</v>
      </c>
      <c r="C184" s="163" t="s">
        <v>1707</v>
      </c>
      <c r="D184" s="164" t="s">
        <v>21</v>
      </c>
      <c r="E184" s="164" t="s">
        <v>1895</v>
      </c>
      <c r="F184" s="163" t="s">
        <v>1708</v>
      </c>
      <c r="G184" s="165" t="s">
        <v>1680</v>
      </c>
      <c r="H184" s="165" t="s">
        <v>1681</v>
      </c>
      <c r="I184" s="166" t="s">
        <v>1911</v>
      </c>
      <c r="J184" s="167">
        <f>+$N$3</f>
        <v>2017</v>
      </c>
      <c r="K184" s="165" t="s">
        <v>1928</v>
      </c>
      <c r="L184" s="166" t="s">
        <v>1929</v>
      </c>
      <c r="M184" s="163" t="s">
        <v>1709</v>
      </c>
      <c r="N184" s="163" t="s">
        <v>1710</v>
      </c>
      <c r="O184" s="163" t="s">
        <v>1711</v>
      </c>
      <c r="P184" s="163" t="s">
        <v>1712</v>
      </c>
      <c r="Q184" s="163" t="s">
        <v>1713</v>
      </c>
      <c r="R184" s="168">
        <f t="shared" ref="R184" si="657">SUM(R185:R191)</f>
        <v>0</v>
      </c>
      <c r="S184" s="169">
        <f t="shared" ref="S184" si="658">SUM(S185:S191)</f>
        <v>0</v>
      </c>
      <c r="T184" s="170">
        <f t="shared" ref="T184" si="659">SUM(T185:T191)</f>
        <v>0</v>
      </c>
      <c r="U184" s="171">
        <f t="shared" ref="U184" si="660">SUM(U185:U191)</f>
        <v>0</v>
      </c>
      <c r="V184" s="170">
        <f t="shared" ref="V184" si="661">SUM(V185:V191)</f>
        <v>0</v>
      </c>
      <c r="W184" s="171">
        <f t="shared" ref="W184" si="662">SUM(W185:W191)</f>
        <v>0</v>
      </c>
      <c r="X184" s="170">
        <f t="shared" ref="X184" si="663">SUM(X185:X191)</f>
        <v>0</v>
      </c>
      <c r="Y184" s="171">
        <f t="shared" ref="Y184" si="664">SUM(Y185:Y191)</f>
        <v>0</v>
      </c>
      <c r="Z184" s="170">
        <f t="shared" ref="Z184" si="665">SUM(Z185:Z191)</f>
        <v>0</v>
      </c>
      <c r="AA184" s="171">
        <f t="shared" ref="AA184" si="666">SUM(AA185:AA191)</f>
        <v>0</v>
      </c>
      <c r="AB184" s="170">
        <f t="shared" ref="AB184" si="667">SUM(AB185:AB191)</f>
        <v>0</v>
      </c>
      <c r="AC184" s="171">
        <f t="shared" ref="AC184" si="668">SUM(AC185:AC191)</f>
        <v>0</v>
      </c>
      <c r="AD184" s="170">
        <f t="shared" ref="AD184" si="669">SUM(AD185:AD191)</f>
        <v>0</v>
      </c>
      <c r="AE184" s="171">
        <f t="shared" ref="AE184" si="670">SUM(AE185:AE191)</f>
        <v>0</v>
      </c>
      <c r="AF184" s="170">
        <f t="shared" ref="AF184" si="671">SUM(AF185:AF191)</f>
        <v>0</v>
      </c>
      <c r="AG184" s="172">
        <f t="shared" ref="AG184" si="672">SUM(AG185:AG191)</f>
        <v>0</v>
      </c>
      <c r="AH184" s="876"/>
      <c r="AI184" s="876"/>
      <c r="AJ184" s="173">
        <f t="shared" ref="AJ184" si="673">SUM(AJ185:AJ191)</f>
        <v>0</v>
      </c>
      <c r="AK184" s="174">
        <f t="shared" ref="AK184" si="674">SUM(AK185:AK191)</f>
        <v>0</v>
      </c>
      <c r="AL184" s="41">
        <f t="shared" ref="AL184" si="675">SUM(AL185:AL191)</f>
        <v>0</v>
      </c>
      <c r="AM184" s="42">
        <f t="shared" ref="AM184" si="676">SUM(AM185:AM191)</f>
        <v>0</v>
      </c>
      <c r="AN184" s="42">
        <f t="shared" ref="AN184" si="677">SUM(AN185:AN191)</f>
        <v>0</v>
      </c>
      <c r="AO184" s="42">
        <f t="shared" ref="AO184" si="678">SUM(AO185:AO191)</f>
        <v>0</v>
      </c>
      <c r="AP184" s="42">
        <f t="shared" ref="AP184" si="679">SUM(AP185:AP191)</f>
        <v>0</v>
      </c>
      <c r="AQ184" s="42">
        <f t="shared" ref="AQ184" si="680">SUM(AQ185:AQ191)</f>
        <v>0</v>
      </c>
      <c r="AR184" s="43">
        <f t="shared" ref="AR184" si="681">SUM(AR185:AR191)</f>
        <v>0</v>
      </c>
      <c r="AS184" s="105">
        <f t="shared" ref="AS184" si="682">SUM(AS185:AS191)</f>
        <v>0</v>
      </c>
      <c r="AT184" s="42">
        <f t="shared" ref="AT184" si="683">SUM(AT185:AT191)</f>
        <v>0</v>
      </c>
      <c r="AU184" s="43">
        <f t="shared" ref="AU184" si="684">SUM(AU185:AU191)</f>
        <v>0</v>
      </c>
      <c r="AV184" s="105">
        <f t="shared" ref="AV184" si="685">SUM(AV185:AV191)</f>
        <v>0</v>
      </c>
      <c r="AW184" s="42">
        <f t="shared" ref="AW184" si="686">SUM(AW185:AW191)</f>
        <v>0</v>
      </c>
      <c r="AX184" s="42">
        <f t="shared" ref="AX184" si="687">SUM(AX185:AX191)</f>
        <v>0</v>
      </c>
      <c r="AY184" s="42">
        <f t="shared" ref="AY184" si="688">SUM(AY185:AY191)</f>
        <v>0</v>
      </c>
      <c r="AZ184" s="106">
        <f t="shared" ref="AZ184" si="689">SUM(AZ185:AZ191)</f>
        <v>0</v>
      </c>
      <c r="BA184" s="44" t="s">
        <v>1686</v>
      </c>
      <c r="BB184" s="44" t="s">
        <v>1687</v>
      </c>
      <c r="BC184" s="45" t="s">
        <v>1688</v>
      </c>
    </row>
    <row r="185" spans="1:55" ht="17.25" hidden="1" customHeight="1" x14ac:dyDescent="0.2">
      <c r="A185" s="881"/>
      <c r="B185" s="883" t="str">
        <f>VLOOKUP($D$9,'PROYECTOS REGISTRADOS'!$A$2:$D$82,4,0)</f>
        <v>Fortalecimiento Institucional de la Empresa de Servicios Públicos del Municipio de Tocancipá, Cundinamarca, Centro Oriente</v>
      </c>
      <c r="C185" s="886" t="str">
        <f>VLOOKUP($D$9,'PROYECTOS REGISTRADOS'!$A$2:$D$82,3,0)</f>
        <v>2016-25817-0048</v>
      </c>
      <c r="D185" s="889"/>
      <c r="E185" s="892" t="str">
        <f>IF(D185=0,"0-0",(VLOOKUP(D185,'CONSOLIDADO PLAN DESARROLLO'!$EL$9:$ET$304,2,0)))</f>
        <v>0-0</v>
      </c>
      <c r="F185" s="895" t="str">
        <f>IF(D185=0,"0-0",(VLOOKUP(D185,'CONSOLIDADO PLAN DESARROLLO'!$EL$9:$ET$304,3,0)))</f>
        <v>0-0</v>
      </c>
      <c r="G185" s="898" t="str">
        <f>IF(D185=0,"0-0",(VLOOKUP(D185,'CONSOLIDADO PLAN DESARROLLO'!$EL$9:$ET$304,4,0)))</f>
        <v>0-0</v>
      </c>
      <c r="H185" s="901" t="str">
        <f>IF(D185=0,"0-0",(VLOOKUP(D185,'CONSOLIDADO PLAN DESARROLLO'!$EL$9:$ET$304,5,0)))</f>
        <v>0-0</v>
      </c>
      <c r="I185" s="904" t="str">
        <f>IF(D185=0,"0-0",(VLOOKUP(D185,'CONSOLIDADO PLAN DESARROLLO'!$EL$9:$ET$304,$R$3,0)))</f>
        <v>0-0</v>
      </c>
      <c r="J185" s="905"/>
      <c r="K185" s="916"/>
      <c r="L185" s="919"/>
      <c r="M185" s="175"/>
      <c r="N185" s="176"/>
      <c r="O185" s="177"/>
      <c r="P185" s="46"/>
      <c r="Q185" s="47"/>
      <c r="R185" s="922"/>
      <c r="S185" s="48"/>
      <c r="T185" s="910"/>
      <c r="U185" s="49"/>
      <c r="V185" s="910"/>
      <c r="W185" s="49"/>
      <c r="X185" s="910"/>
      <c r="Y185" s="49"/>
      <c r="Z185" s="910"/>
      <c r="AA185" s="49"/>
      <c r="AB185" s="910"/>
      <c r="AC185" s="49"/>
      <c r="AD185" s="910"/>
      <c r="AE185" s="49"/>
      <c r="AF185" s="910"/>
      <c r="AG185" s="50"/>
      <c r="AH185" s="877"/>
      <c r="AI185" s="877"/>
      <c r="AJ185" s="913">
        <f>+R185+T185+V185+X185+Z185+AB185+AD185+AF185</f>
        <v>0</v>
      </c>
      <c r="AK185" s="104">
        <f t="shared" ref="AK185:AK190" si="690">AC185+AE185+AG185+S185+U185+W185+Y185+AA185</f>
        <v>0</v>
      </c>
      <c r="AL185" s="51"/>
      <c r="AM185" s="52"/>
      <c r="AN185" s="52"/>
      <c r="AO185" s="52"/>
      <c r="AP185" s="52"/>
      <c r="AQ185" s="52"/>
      <c r="AR185" s="53">
        <f t="shared" ref="AR185:AR190" si="691">SUM(AL185:AQ185)</f>
        <v>0</v>
      </c>
      <c r="AS185" s="54"/>
      <c r="AT185" s="52"/>
      <c r="AU185" s="53">
        <f t="shared" ref="AU185:AU189" si="692">SUM(AS185:AT185)</f>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6"/>
      <c r="L186" s="920"/>
      <c r="M186" s="175"/>
      <c r="N186" s="176"/>
      <c r="O186" s="177"/>
      <c r="P186" s="46"/>
      <c r="Q186" s="47"/>
      <c r="R186" s="923"/>
      <c r="S186" s="48"/>
      <c r="T186" s="911"/>
      <c r="U186" s="49"/>
      <c r="V186" s="911"/>
      <c r="W186" s="49"/>
      <c r="X186" s="911"/>
      <c r="Y186" s="49"/>
      <c r="Z186" s="911"/>
      <c r="AA186" s="49"/>
      <c r="AB186" s="911"/>
      <c r="AC186" s="49"/>
      <c r="AD186" s="911"/>
      <c r="AE186" s="49"/>
      <c r="AF186" s="911"/>
      <c r="AG186" s="50"/>
      <c r="AH186" s="878"/>
      <c r="AI186" s="878"/>
      <c r="AJ186" s="914"/>
      <c r="AK186" s="104">
        <f t="shared" si="690"/>
        <v>0</v>
      </c>
      <c r="AL186" s="51"/>
      <c r="AM186" s="52"/>
      <c r="AN186" s="52"/>
      <c r="AO186" s="52"/>
      <c r="AP186" s="52"/>
      <c r="AQ186" s="52"/>
      <c r="AR186" s="53">
        <f t="shared" si="691"/>
        <v>0</v>
      </c>
      <c r="AS186" s="54"/>
      <c r="AT186" s="52"/>
      <c r="AU186" s="53">
        <f t="shared" si="692"/>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6"/>
      <c r="L187" s="920"/>
      <c r="M187" s="175"/>
      <c r="N187" s="176"/>
      <c r="O187" s="177"/>
      <c r="P187" s="46"/>
      <c r="Q187" s="47"/>
      <c r="R187" s="923"/>
      <c r="S187" s="48"/>
      <c r="T187" s="911"/>
      <c r="U187" s="49"/>
      <c r="V187" s="911"/>
      <c r="W187" s="49"/>
      <c r="X187" s="911"/>
      <c r="Y187" s="49"/>
      <c r="Z187" s="911"/>
      <c r="AA187" s="49"/>
      <c r="AB187" s="911"/>
      <c r="AC187" s="49"/>
      <c r="AD187" s="911"/>
      <c r="AE187" s="49"/>
      <c r="AF187" s="911"/>
      <c r="AG187" s="50"/>
      <c r="AH187" s="878"/>
      <c r="AI187" s="878"/>
      <c r="AJ187" s="914"/>
      <c r="AK187" s="104">
        <f t="shared" si="690"/>
        <v>0</v>
      </c>
      <c r="AL187" s="51"/>
      <c r="AM187" s="52"/>
      <c r="AN187" s="52"/>
      <c r="AO187" s="52"/>
      <c r="AP187" s="52"/>
      <c r="AQ187" s="52"/>
      <c r="AR187" s="53">
        <f t="shared" si="691"/>
        <v>0</v>
      </c>
      <c r="AS187" s="54"/>
      <c r="AT187" s="52"/>
      <c r="AU187" s="53">
        <f t="shared" si="692"/>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6"/>
      <c r="L188" s="920"/>
      <c r="M188" s="175"/>
      <c r="N188" s="176"/>
      <c r="O188" s="177"/>
      <c r="P188" s="46"/>
      <c r="Q188" s="47"/>
      <c r="R188" s="923"/>
      <c r="S188" s="48"/>
      <c r="T188" s="911"/>
      <c r="U188" s="49"/>
      <c r="V188" s="911"/>
      <c r="W188" s="49"/>
      <c r="X188" s="911"/>
      <c r="Y188" s="49"/>
      <c r="Z188" s="911"/>
      <c r="AA188" s="49"/>
      <c r="AB188" s="911"/>
      <c r="AC188" s="49"/>
      <c r="AD188" s="911"/>
      <c r="AE188" s="49"/>
      <c r="AF188" s="911"/>
      <c r="AG188" s="50"/>
      <c r="AH188" s="878"/>
      <c r="AI188" s="878"/>
      <c r="AJ188" s="914"/>
      <c r="AK188" s="104">
        <f t="shared" si="690"/>
        <v>0</v>
      </c>
      <c r="AL188" s="51"/>
      <c r="AM188" s="52"/>
      <c r="AN188" s="52"/>
      <c r="AO188" s="52"/>
      <c r="AP188" s="52"/>
      <c r="AQ188" s="52"/>
      <c r="AR188" s="53">
        <f t="shared" si="691"/>
        <v>0</v>
      </c>
      <c r="AS188" s="54"/>
      <c r="AT188" s="52"/>
      <c r="AU188" s="53">
        <f t="shared" si="692"/>
        <v>0</v>
      </c>
      <c r="AV188" s="54"/>
      <c r="AW188" s="52"/>
      <c r="AX188" s="52"/>
      <c r="AY188" s="52"/>
      <c r="AZ188" s="55"/>
      <c r="BA188" s="56"/>
      <c r="BB188" s="56"/>
      <c r="BC188" s="57"/>
    </row>
    <row r="189" spans="1:55" ht="17.25" hidden="1" customHeight="1" x14ac:dyDescent="0.2">
      <c r="A189" s="881"/>
      <c r="B189" s="883"/>
      <c r="C189" s="886"/>
      <c r="D189" s="889"/>
      <c r="E189" s="893"/>
      <c r="F189" s="895"/>
      <c r="G189" s="898"/>
      <c r="H189" s="901"/>
      <c r="I189" s="906"/>
      <c r="J189" s="907"/>
      <c r="K189" s="916"/>
      <c r="L189" s="920"/>
      <c r="M189" s="175"/>
      <c r="N189" s="176"/>
      <c r="O189" s="177"/>
      <c r="P189" s="46"/>
      <c r="Q189" s="47"/>
      <c r="R189" s="923"/>
      <c r="S189" s="48"/>
      <c r="T189" s="911"/>
      <c r="U189" s="49"/>
      <c r="V189" s="911"/>
      <c r="W189" s="49"/>
      <c r="X189" s="911"/>
      <c r="Y189" s="49"/>
      <c r="Z189" s="911"/>
      <c r="AA189" s="49"/>
      <c r="AB189" s="911"/>
      <c r="AC189" s="49"/>
      <c r="AD189" s="911"/>
      <c r="AE189" s="49"/>
      <c r="AF189" s="911"/>
      <c r="AG189" s="50"/>
      <c r="AH189" s="878"/>
      <c r="AI189" s="878"/>
      <c r="AJ189" s="914"/>
      <c r="AK189" s="104">
        <f t="shared" si="690"/>
        <v>0</v>
      </c>
      <c r="AL189" s="51"/>
      <c r="AM189" s="52"/>
      <c r="AN189" s="52"/>
      <c r="AO189" s="52"/>
      <c r="AP189" s="52"/>
      <c r="AQ189" s="52"/>
      <c r="AR189" s="53">
        <f t="shared" si="691"/>
        <v>0</v>
      </c>
      <c r="AS189" s="54"/>
      <c r="AT189" s="52"/>
      <c r="AU189" s="53">
        <f t="shared" si="692"/>
        <v>0</v>
      </c>
      <c r="AV189" s="54"/>
      <c r="AW189" s="52"/>
      <c r="AX189" s="52"/>
      <c r="AY189" s="52"/>
      <c r="AZ189" s="55"/>
      <c r="BA189" s="56"/>
      <c r="BB189" s="56"/>
      <c r="BC189" s="57"/>
    </row>
    <row r="190" spans="1:55" ht="17.25" hidden="1" customHeight="1" x14ac:dyDescent="0.2">
      <c r="A190" s="881"/>
      <c r="B190" s="884"/>
      <c r="C190" s="887"/>
      <c r="D190" s="890"/>
      <c r="E190" s="893"/>
      <c r="F190" s="896"/>
      <c r="G190" s="899"/>
      <c r="H190" s="902"/>
      <c r="I190" s="906"/>
      <c r="J190" s="907"/>
      <c r="K190" s="917"/>
      <c r="L190" s="920"/>
      <c r="M190" s="178"/>
      <c r="N190" s="179"/>
      <c r="O190" s="180"/>
      <c r="P190" s="107"/>
      <c r="Q190" s="108"/>
      <c r="R190" s="923"/>
      <c r="S190" s="109"/>
      <c r="T190" s="911"/>
      <c r="U190" s="110"/>
      <c r="V190" s="911"/>
      <c r="W190" s="110"/>
      <c r="X190" s="911"/>
      <c r="Y190" s="110"/>
      <c r="Z190" s="911"/>
      <c r="AA190" s="110"/>
      <c r="AB190" s="911"/>
      <c r="AC190" s="110"/>
      <c r="AD190" s="911"/>
      <c r="AE190" s="110"/>
      <c r="AF190" s="911"/>
      <c r="AG190" s="111"/>
      <c r="AH190" s="878"/>
      <c r="AI190" s="878"/>
      <c r="AJ190" s="915"/>
      <c r="AK190" s="104">
        <f t="shared" si="690"/>
        <v>0</v>
      </c>
      <c r="AL190" s="112"/>
      <c r="AM190" s="113"/>
      <c r="AN190" s="113"/>
      <c r="AO190" s="113"/>
      <c r="AP190" s="113"/>
      <c r="AQ190" s="113"/>
      <c r="AR190" s="53">
        <f t="shared" si="691"/>
        <v>0</v>
      </c>
      <c r="AS190" s="114"/>
      <c r="AT190" s="113"/>
      <c r="AU190" s="53">
        <f>SUM(AS190:AT190)</f>
        <v>0</v>
      </c>
      <c r="AV190" s="114"/>
      <c r="AW190" s="113"/>
      <c r="AX190" s="113"/>
      <c r="AY190" s="113"/>
      <c r="AZ190" s="115"/>
      <c r="BA190" s="116"/>
      <c r="BB190" s="116"/>
      <c r="BC190" s="117"/>
    </row>
    <row r="191" spans="1:55" ht="9.9499999999999993" hidden="1" customHeight="1" thickBot="1" x14ac:dyDescent="0.25">
      <c r="A191" s="882"/>
      <c r="B191" s="885"/>
      <c r="C191" s="888"/>
      <c r="D191" s="891"/>
      <c r="E191" s="894"/>
      <c r="F191" s="897"/>
      <c r="G191" s="900"/>
      <c r="H191" s="903"/>
      <c r="I191" s="908"/>
      <c r="J191" s="909"/>
      <c r="K191" s="918"/>
      <c r="L191" s="921"/>
      <c r="M191" s="181"/>
      <c r="N191" s="182"/>
      <c r="O191" s="183"/>
      <c r="P191" s="118"/>
      <c r="Q191" s="118"/>
      <c r="R191" s="924"/>
      <c r="S191" s="184"/>
      <c r="T191" s="912"/>
      <c r="U191" s="185"/>
      <c r="V191" s="912"/>
      <c r="W191" s="185"/>
      <c r="X191" s="912"/>
      <c r="Y191" s="185"/>
      <c r="Z191" s="912"/>
      <c r="AA191" s="185"/>
      <c r="AB191" s="912"/>
      <c r="AC191" s="185"/>
      <c r="AD191" s="912"/>
      <c r="AE191" s="185"/>
      <c r="AF191" s="912"/>
      <c r="AG191" s="186"/>
      <c r="AH191" s="879"/>
      <c r="AI191" s="879"/>
      <c r="AJ191" s="119"/>
      <c r="AK191" s="120"/>
      <c r="AL191" s="187"/>
      <c r="AM191" s="188"/>
      <c r="AN191" s="188"/>
      <c r="AO191" s="188"/>
      <c r="AP191" s="188"/>
      <c r="AQ191" s="188"/>
      <c r="AR191" s="121"/>
      <c r="AS191" s="189"/>
      <c r="AT191" s="188"/>
      <c r="AU191" s="121"/>
      <c r="AV191" s="189"/>
      <c r="AW191" s="188"/>
      <c r="AX191" s="188"/>
      <c r="AY191" s="188"/>
      <c r="AZ191" s="190"/>
      <c r="BA191" s="191"/>
      <c r="BB191" s="191"/>
      <c r="BC191" s="192"/>
    </row>
    <row r="192" spans="1:55" ht="6" hidden="1" customHeight="1" x14ac:dyDescent="0.2">
      <c r="A192" s="157"/>
      <c r="B192" s="193"/>
      <c r="C192" s="193"/>
      <c r="D192" s="193"/>
      <c r="E192" s="193"/>
      <c r="F192" s="193"/>
      <c r="G192" s="193"/>
      <c r="H192" s="193"/>
      <c r="I192" s="925"/>
      <c r="J192" s="925"/>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3"/>
      <c r="AJ192" s="193"/>
      <c r="AK192" s="194"/>
      <c r="AL192" s="194"/>
      <c r="AM192" s="194"/>
      <c r="AN192" s="194"/>
      <c r="AO192" s="194"/>
      <c r="AP192" s="194"/>
      <c r="AQ192" s="195"/>
      <c r="AR192" s="194"/>
      <c r="AS192" s="194"/>
      <c r="AT192" s="194"/>
      <c r="AU192" s="194"/>
      <c r="AV192" s="194"/>
      <c r="AW192" s="194"/>
      <c r="AX192" s="194"/>
      <c r="AY192" s="194"/>
      <c r="AZ192" s="194"/>
      <c r="BA192" s="194"/>
      <c r="BB192" s="194"/>
      <c r="BC192" s="157"/>
    </row>
    <row r="193" spans="1:55" ht="72" hidden="1" customHeight="1" x14ac:dyDescent="0.2">
      <c r="A193" s="880">
        <v>21</v>
      </c>
      <c r="B193" s="162" t="s">
        <v>1706</v>
      </c>
      <c r="C193" s="163" t="s">
        <v>1707</v>
      </c>
      <c r="D193" s="164" t="s">
        <v>21</v>
      </c>
      <c r="E193" s="164" t="s">
        <v>1895</v>
      </c>
      <c r="F193" s="163" t="s">
        <v>1708</v>
      </c>
      <c r="G193" s="165" t="s">
        <v>1680</v>
      </c>
      <c r="H193" s="165" t="s">
        <v>1681</v>
      </c>
      <c r="I193" s="166" t="s">
        <v>1911</v>
      </c>
      <c r="J193" s="167">
        <f>+$N$3</f>
        <v>2017</v>
      </c>
      <c r="K193" s="165" t="s">
        <v>1928</v>
      </c>
      <c r="L193" s="166" t="s">
        <v>1929</v>
      </c>
      <c r="M193" s="163" t="s">
        <v>1709</v>
      </c>
      <c r="N193" s="163" t="s">
        <v>1710</v>
      </c>
      <c r="O193" s="163" t="s">
        <v>1711</v>
      </c>
      <c r="P193" s="163" t="s">
        <v>1712</v>
      </c>
      <c r="Q193" s="163" t="s">
        <v>1713</v>
      </c>
      <c r="R193" s="168">
        <f t="shared" ref="R193" si="693">SUM(R194:R200)</f>
        <v>0</v>
      </c>
      <c r="S193" s="169">
        <f t="shared" ref="S193" si="694">SUM(S194:S200)</f>
        <v>0</v>
      </c>
      <c r="T193" s="170">
        <f t="shared" ref="T193" si="695">SUM(T194:T200)</f>
        <v>0</v>
      </c>
      <c r="U193" s="171">
        <f t="shared" ref="U193" si="696">SUM(U194:U200)</f>
        <v>0</v>
      </c>
      <c r="V193" s="170">
        <f t="shared" ref="V193" si="697">SUM(V194:V200)</f>
        <v>0</v>
      </c>
      <c r="W193" s="171">
        <f t="shared" ref="W193" si="698">SUM(W194:W200)</f>
        <v>0</v>
      </c>
      <c r="X193" s="170">
        <f t="shared" ref="X193" si="699">SUM(X194:X200)</f>
        <v>0</v>
      </c>
      <c r="Y193" s="171">
        <f t="shared" ref="Y193" si="700">SUM(Y194:Y200)</f>
        <v>0</v>
      </c>
      <c r="Z193" s="170">
        <f t="shared" ref="Z193" si="701">SUM(Z194:Z200)</f>
        <v>0</v>
      </c>
      <c r="AA193" s="171">
        <f t="shared" ref="AA193" si="702">SUM(AA194:AA200)</f>
        <v>0</v>
      </c>
      <c r="AB193" s="170">
        <f t="shared" ref="AB193" si="703">SUM(AB194:AB200)</f>
        <v>0</v>
      </c>
      <c r="AC193" s="171">
        <f t="shared" ref="AC193" si="704">SUM(AC194:AC200)</f>
        <v>0</v>
      </c>
      <c r="AD193" s="170">
        <f t="shared" ref="AD193" si="705">SUM(AD194:AD200)</f>
        <v>0</v>
      </c>
      <c r="AE193" s="171">
        <f t="shared" ref="AE193" si="706">SUM(AE194:AE200)</f>
        <v>0</v>
      </c>
      <c r="AF193" s="170">
        <f t="shared" ref="AF193" si="707">SUM(AF194:AF200)</f>
        <v>0</v>
      </c>
      <c r="AG193" s="172">
        <f t="shared" ref="AG193" si="708">SUM(AG194:AG200)</f>
        <v>0</v>
      </c>
      <c r="AH193" s="876"/>
      <c r="AI193" s="876"/>
      <c r="AJ193" s="173">
        <f t="shared" ref="AJ193" si="709">SUM(AJ194:AJ200)</f>
        <v>0</v>
      </c>
      <c r="AK193" s="174">
        <f t="shared" ref="AK193" si="710">SUM(AK194:AK200)</f>
        <v>0</v>
      </c>
      <c r="AL193" s="41">
        <f t="shared" ref="AL193" si="711">SUM(AL194:AL200)</f>
        <v>0</v>
      </c>
      <c r="AM193" s="42">
        <f t="shared" ref="AM193" si="712">SUM(AM194:AM200)</f>
        <v>0</v>
      </c>
      <c r="AN193" s="42">
        <f t="shared" ref="AN193" si="713">SUM(AN194:AN200)</f>
        <v>0</v>
      </c>
      <c r="AO193" s="42">
        <f t="shared" ref="AO193" si="714">SUM(AO194:AO200)</f>
        <v>0</v>
      </c>
      <c r="AP193" s="42">
        <f t="shared" ref="AP193" si="715">SUM(AP194:AP200)</f>
        <v>0</v>
      </c>
      <c r="AQ193" s="42">
        <f t="shared" ref="AQ193" si="716">SUM(AQ194:AQ200)</f>
        <v>0</v>
      </c>
      <c r="AR193" s="43">
        <f t="shared" ref="AR193" si="717">SUM(AR194:AR200)</f>
        <v>0</v>
      </c>
      <c r="AS193" s="105">
        <f t="shared" ref="AS193" si="718">SUM(AS194:AS200)</f>
        <v>0</v>
      </c>
      <c r="AT193" s="42">
        <f t="shared" ref="AT193" si="719">SUM(AT194:AT200)</f>
        <v>0</v>
      </c>
      <c r="AU193" s="43">
        <f t="shared" ref="AU193" si="720">SUM(AU194:AU200)</f>
        <v>0</v>
      </c>
      <c r="AV193" s="105">
        <f t="shared" ref="AV193" si="721">SUM(AV194:AV200)</f>
        <v>0</v>
      </c>
      <c r="AW193" s="42">
        <f t="shared" ref="AW193" si="722">SUM(AW194:AW200)</f>
        <v>0</v>
      </c>
      <c r="AX193" s="42">
        <f t="shared" ref="AX193" si="723">SUM(AX194:AX200)</f>
        <v>0</v>
      </c>
      <c r="AY193" s="42">
        <f t="shared" ref="AY193" si="724">SUM(AY194:AY200)</f>
        <v>0</v>
      </c>
      <c r="AZ193" s="106">
        <f t="shared" ref="AZ193" si="725">SUM(AZ194:AZ200)</f>
        <v>0</v>
      </c>
      <c r="BA193" s="44" t="s">
        <v>1686</v>
      </c>
      <c r="BB193" s="44" t="s">
        <v>1687</v>
      </c>
      <c r="BC193" s="45" t="s">
        <v>1688</v>
      </c>
    </row>
    <row r="194" spans="1:55" ht="17.25" hidden="1" customHeight="1" x14ac:dyDescent="0.2">
      <c r="A194" s="881"/>
      <c r="B194" s="883" t="str">
        <f>VLOOKUP($D$9,'PROYECTOS REGISTRADOS'!$A$2:$D$82,4,0)</f>
        <v>Fortalecimiento Institucional de la Empresa de Servicios Públicos del Municipio de Tocancipá, Cundinamarca, Centro Oriente</v>
      </c>
      <c r="C194" s="886" t="str">
        <f>VLOOKUP($D$9,'PROYECTOS REGISTRADOS'!$A$2:$D$82,3,0)</f>
        <v>2016-25817-0048</v>
      </c>
      <c r="D194" s="889"/>
      <c r="E194" s="892" t="str">
        <f>IF(D194=0,"0-0",(VLOOKUP(D194,'CONSOLIDADO PLAN DESARROLLO'!$EL$9:$ET$304,2,0)))</f>
        <v>0-0</v>
      </c>
      <c r="F194" s="895" t="str">
        <f>IF(D194=0,"0-0",(VLOOKUP(D194,'CONSOLIDADO PLAN DESARROLLO'!$EL$9:$ET$304,3,0)))</f>
        <v>0-0</v>
      </c>
      <c r="G194" s="898" t="str">
        <f>IF(D194=0,"0-0",(VLOOKUP(D194,'CONSOLIDADO PLAN DESARROLLO'!$EL$9:$ET$304,4,0)))</f>
        <v>0-0</v>
      </c>
      <c r="H194" s="901" t="str">
        <f>IF(D194=0,"0-0",(VLOOKUP(D194,'CONSOLIDADO PLAN DESARROLLO'!$EL$9:$ET$304,5,0)))</f>
        <v>0-0</v>
      </c>
      <c r="I194" s="904" t="str">
        <f>IF(D194=0,"0-0",(VLOOKUP(D194,'CONSOLIDADO PLAN DESARROLLO'!$EL$9:$ET$304,$R$3,0)))</f>
        <v>0-0</v>
      </c>
      <c r="J194" s="905"/>
      <c r="K194" s="916"/>
      <c r="L194" s="919"/>
      <c r="M194" s="175"/>
      <c r="N194" s="176"/>
      <c r="O194" s="177"/>
      <c r="P194" s="46"/>
      <c r="Q194" s="47"/>
      <c r="R194" s="922"/>
      <c r="S194" s="48"/>
      <c r="T194" s="910"/>
      <c r="U194" s="49"/>
      <c r="V194" s="910"/>
      <c r="W194" s="49"/>
      <c r="X194" s="910"/>
      <c r="Y194" s="49"/>
      <c r="Z194" s="910"/>
      <c r="AA194" s="49"/>
      <c r="AB194" s="910"/>
      <c r="AC194" s="49"/>
      <c r="AD194" s="910"/>
      <c r="AE194" s="49"/>
      <c r="AF194" s="910"/>
      <c r="AG194" s="50"/>
      <c r="AH194" s="877"/>
      <c r="AI194" s="877"/>
      <c r="AJ194" s="913">
        <f>+R194+T194+V194+X194+Z194+AB194+AD194+AF194</f>
        <v>0</v>
      </c>
      <c r="AK194" s="104">
        <f t="shared" ref="AK194:AK199" si="726">AC194+AE194+AG194+S194+U194+W194+Y194+AA194</f>
        <v>0</v>
      </c>
      <c r="AL194" s="51"/>
      <c r="AM194" s="52"/>
      <c r="AN194" s="52"/>
      <c r="AO194" s="52"/>
      <c r="AP194" s="52"/>
      <c r="AQ194" s="52"/>
      <c r="AR194" s="53">
        <f t="shared" ref="AR194:AR199" si="727">SUM(AL194:AQ194)</f>
        <v>0</v>
      </c>
      <c r="AS194" s="54"/>
      <c r="AT194" s="52"/>
      <c r="AU194" s="53">
        <f t="shared" ref="AU194:AU198" si="728">SUM(AS194:AT194)</f>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6"/>
      <c r="L195" s="920"/>
      <c r="M195" s="175"/>
      <c r="N195" s="176"/>
      <c r="O195" s="177"/>
      <c r="P195" s="46"/>
      <c r="Q195" s="47"/>
      <c r="R195" s="923"/>
      <c r="S195" s="48"/>
      <c r="T195" s="911"/>
      <c r="U195" s="49"/>
      <c r="V195" s="911"/>
      <c r="W195" s="49"/>
      <c r="X195" s="911"/>
      <c r="Y195" s="49"/>
      <c r="Z195" s="911"/>
      <c r="AA195" s="49"/>
      <c r="AB195" s="911"/>
      <c r="AC195" s="49"/>
      <c r="AD195" s="911"/>
      <c r="AE195" s="49"/>
      <c r="AF195" s="911"/>
      <c r="AG195" s="50"/>
      <c r="AH195" s="878"/>
      <c r="AI195" s="878"/>
      <c r="AJ195" s="914"/>
      <c r="AK195" s="104">
        <f t="shared" si="726"/>
        <v>0</v>
      </c>
      <c r="AL195" s="51"/>
      <c r="AM195" s="52"/>
      <c r="AN195" s="52"/>
      <c r="AO195" s="52"/>
      <c r="AP195" s="52"/>
      <c r="AQ195" s="52"/>
      <c r="AR195" s="53">
        <f t="shared" si="727"/>
        <v>0</v>
      </c>
      <c r="AS195" s="54"/>
      <c r="AT195" s="52"/>
      <c r="AU195" s="53">
        <f t="shared" si="728"/>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6"/>
      <c r="L196" s="920"/>
      <c r="M196" s="175"/>
      <c r="N196" s="176"/>
      <c r="O196" s="177"/>
      <c r="P196" s="46"/>
      <c r="Q196" s="47"/>
      <c r="R196" s="923"/>
      <c r="S196" s="48"/>
      <c r="T196" s="911"/>
      <c r="U196" s="49"/>
      <c r="V196" s="911"/>
      <c r="W196" s="49"/>
      <c r="X196" s="911"/>
      <c r="Y196" s="49"/>
      <c r="Z196" s="911"/>
      <c r="AA196" s="49"/>
      <c r="AB196" s="911"/>
      <c r="AC196" s="49"/>
      <c r="AD196" s="911"/>
      <c r="AE196" s="49"/>
      <c r="AF196" s="911"/>
      <c r="AG196" s="50"/>
      <c r="AH196" s="878"/>
      <c r="AI196" s="878"/>
      <c r="AJ196" s="914"/>
      <c r="AK196" s="104">
        <f t="shared" si="726"/>
        <v>0</v>
      </c>
      <c r="AL196" s="51"/>
      <c r="AM196" s="52"/>
      <c r="AN196" s="52"/>
      <c r="AO196" s="52"/>
      <c r="AP196" s="52"/>
      <c r="AQ196" s="52"/>
      <c r="AR196" s="53">
        <f t="shared" si="727"/>
        <v>0</v>
      </c>
      <c r="AS196" s="54"/>
      <c r="AT196" s="52"/>
      <c r="AU196" s="53">
        <f t="shared" si="728"/>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6"/>
      <c r="L197" s="920"/>
      <c r="M197" s="175"/>
      <c r="N197" s="176"/>
      <c r="O197" s="177"/>
      <c r="P197" s="46"/>
      <c r="Q197" s="47"/>
      <c r="R197" s="923"/>
      <c r="S197" s="48"/>
      <c r="T197" s="911"/>
      <c r="U197" s="49"/>
      <c r="V197" s="911"/>
      <c r="W197" s="49"/>
      <c r="X197" s="911"/>
      <c r="Y197" s="49"/>
      <c r="Z197" s="911"/>
      <c r="AA197" s="49"/>
      <c r="AB197" s="911"/>
      <c r="AC197" s="49"/>
      <c r="AD197" s="911"/>
      <c r="AE197" s="49"/>
      <c r="AF197" s="911"/>
      <c r="AG197" s="50"/>
      <c r="AH197" s="878"/>
      <c r="AI197" s="878"/>
      <c r="AJ197" s="914"/>
      <c r="AK197" s="104">
        <f t="shared" si="726"/>
        <v>0</v>
      </c>
      <c r="AL197" s="51"/>
      <c r="AM197" s="52"/>
      <c r="AN197" s="52"/>
      <c r="AO197" s="52"/>
      <c r="AP197" s="52"/>
      <c r="AQ197" s="52"/>
      <c r="AR197" s="53">
        <f t="shared" si="727"/>
        <v>0</v>
      </c>
      <c r="AS197" s="54"/>
      <c r="AT197" s="52"/>
      <c r="AU197" s="53">
        <f t="shared" si="728"/>
        <v>0</v>
      </c>
      <c r="AV197" s="54"/>
      <c r="AW197" s="52"/>
      <c r="AX197" s="52"/>
      <c r="AY197" s="52"/>
      <c r="AZ197" s="55"/>
      <c r="BA197" s="56"/>
      <c r="BB197" s="56"/>
      <c r="BC197" s="57"/>
    </row>
    <row r="198" spans="1:55" ht="17.25" hidden="1" customHeight="1" x14ac:dyDescent="0.2">
      <c r="A198" s="881"/>
      <c r="B198" s="883"/>
      <c r="C198" s="886"/>
      <c r="D198" s="889"/>
      <c r="E198" s="893"/>
      <c r="F198" s="895"/>
      <c r="G198" s="898"/>
      <c r="H198" s="901"/>
      <c r="I198" s="906"/>
      <c r="J198" s="907"/>
      <c r="K198" s="916"/>
      <c r="L198" s="920"/>
      <c r="M198" s="175"/>
      <c r="N198" s="176"/>
      <c r="O198" s="177"/>
      <c r="P198" s="46"/>
      <c r="Q198" s="47"/>
      <c r="R198" s="923"/>
      <c r="S198" s="48"/>
      <c r="T198" s="911"/>
      <c r="U198" s="49"/>
      <c r="V198" s="911"/>
      <c r="W198" s="49"/>
      <c r="X198" s="911"/>
      <c r="Y198" s="49"/>
      <c r="Z198" s="911"/>
      <c r="AA198" s="49"/>
      <c r="AB198" s="911"/>
      <c r="AC198" s="49"/>
      <c r="AD198" s="911"/>
      <c r="AE198" s="49"/>
      <c r="AF198" s="911"/>
      <c r="AG198" s="50"/>
      <c r="AH198" s="878"/>
      <c r="AI198" s="878"/>
      <c r="AJ198" s="914"/>
      <c r="AK198" s="104">
        <f t="shared" si="726"/>
        <v>0</v>
      </c>
      <c r="AL198" s="51"/>
      <c r="AM198" s="52"/>
      <c r="AN198" s="52"/>
      <c r="AO198" s="52"/>
      <c r="AP198" s="52"/>
      <c r="AQ198" s="52"/>
      <c r="AR198" s="53">
        <f t="shared" si="727"/>
        <v>0</v>
      </c>
      <c r="AS198" s="54"/>
      <c r="AT198" s="52"/>
      <c r="AU198" s="53">
        <f t="shared" si="728"/>
        <v>0</v>
      </c>
      <c r="AV198" s="54"/>
      <c r="AW198" s="52"/>
      <c r="AX198" s="52"/>
      <c r="AY198" s="52"/>
      <c r="AZ198" s="55"/>
      <c r="BA198" s="56"/>
      <c r="BB198" s="56"/>
      <c r="BC198" s="57"/>
    </row>
    <row r="199" spans="1:55" ht="17.25" hidden="1" customHeight="1" x14ac:dyDescent="0.2">
      <c r="A199" s="881"/>
      <c r="B199" s="884"/>
      <c r="C199" s="887"/>
      <c r="D199" s="890"/>
      <c r="E199" s="893"/>
      <c r="F199" s="896"/>
      <c r="G199" s="899"/>
      <c r="H199" s="902"/>
      <c r="I199" s="906"/>
      <c r="J199" s="907"/>
      <c r="K199" s="917"/>
      <c r="L199" s="920"/>
      <c r="M199" s="178"/>
      <c r="N199" s="179"/>
      <c r="O199" s="180"/>
      <c r="P199" s="107"/>
      <c r="Q199" s="108"/>
      <c r="R199" s="923"/>
      <c r="S199" s="109"/>
      <c r="T199" s="911"/>
      <c r="U199" s="110"/>
      <c r="V199" s="911"/>
      <c r="W199" s="110"/>
      <c r="X199" s="911"/>
      <c r="Y199" s="110"/>
      <c r="Z199" s="911"/>
      <c r="AA199" s="110"/>
      <c r="AB199" s="911"/>
      <c r="AC199" s="110"/>
      <c r="AD199" s="911"/>
      <c r="AE199" s="110"/>
      <c r="AF199" s="911"/>
      <c r="AG199" s="111"/>
      <c r="AH199" s="878"/>
      <c r="AI199" s="878"/>
      <c r="AJ199" s="915"/>
      <c r="AK199" s="104">
        <f t="shared" si="726"/>
        <v>0</v>
      </c>
      <c r="AL199" s="112"/>
      <c r="AM199" s="113"/>
      <c r="AN199" s="113"/>
      <c r="AO199" s="113"/>
      <c r="AP199" s="113"/>
      <c r="AQ199" s="113"/>
      <c r="AR199" s="53">
        <f t="shared" si="727"/>
        <v>0</v>
      </c>
      <c r="AS199" s="114"/>
      <c r="AT199" s="113"/>
      <c r="AU199" s="53">
        <f>SUM(AS199:AT199)</f>
        <v>0</v>
      </c>
      <c r="AV199" s="114"/>
      <c r="AW199" s="113"/>
      <c r="AX199" s="113"/>
      <c r="AY199" s="113"/>
      <c r="AZ199" s="115"/>
      <c r="BA199" s="116"/>
      <c r="BB199" s="116"/>
      <c r="BC199" s="117"/>
    </row>
    <row r="200" spans="1:55" ht="9.9499999999999993" hidden="1" customHeight="1" thickBot="1" x14ac:dyDescent="0.25">
      <c r="A200" s="882"/>
      <c r="B200" s="885"/>
      <c r="C200" s="888"/>
      <c r="D200" s="891"/>
      <c r="E200" s="894"/>
      <c r="F200" s="897"/>
      <c r="G200" s="900"/>
      <c r="H200" s="903"/>
      <c r="I200" s="908"/>
      <c r="J200" s="909"/>
      <c r="K200" s="918"/>
      <c r="L200" s="921"/>
      <c r="M200" s="181"/>
      <c r="N200" s="182"/>
      <c r="O200" s="183"/>
      <c r="P200" s="118"/>
      <c r="Q200" s="118"/>
      <c r="R200" s="924"/>
      <c r="S200" s="184"/>
      <c r="T200" s="912"/>
      <c r="U200" s="185"/>
      <c r="V200" s="912"/>
      <c r="W200" s="185"/>
      <c r="X200" s="912"/>
      <c r="Y200" s="185"/>
      <c r="Z200" s="912"/>
      <c r="AA200" s="185"/>
      <c r="AB200" s="912"/>
      <c r="AC200" s="185"/>
      <c r="AD200" s="912"/>
      <c r="AE200" s="185"/>
      <c r="AF200" s="912"/>
      <c r="AG200" s="186"/>
      <c r="AH200" s="879"/>
      <c r="AI200" s="879"/>
      <c r="AJ200" s="119"/>
      <c r="AK200" s="120"/>
      <c r="AL200" s="187"/>
      <c r="AM200" s="188"/>
      <c r="AN200" s="188"/>
      <c r="AO200" s="188"/>
      <c r="AP200" s="188"/>
      <c r="AQ200" s="188"/>
      <c r="AR200" s="121"/>
      <c r="AS200" s="189"/>
      <c r="AT200" s="188"/>
      <c r="AU200" s="121"/>
      <c r="AV200" s="189"/>
      <c r="AW200" s="188"/>
      <c r="AX200" s="188"/>
      <c r="AY200" s="188"/>
      <c r="AZ200" s="190"/>
      <c r="BA200" s="191"/>
      <c r="BB200" s="191"/>
      <c r="BC200" s="192"/>
    </row>
    <row r="201" spans="1:55" ht="6" customHeight="1" x14ac:dyDescent="0.2">
      <c r="A201" s="157"/>
      <c r="B201" s="193"/>
      <c r="C201" s="193"/>
      <c r="D201" s="193"/>
      <c r="E201" s="193"/>
      <c r="F201" s="193"/>
      <c r="G201" s="193"/>
      <c r="H201" s="193"/>
      <c r="I201" s="925"/>
      <c r="J201" s="925"/>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3"/>
      <c r="AJ201" s="193"/>
      <c r="AK201" s="194"/>
      <c r="AL201" s="194"/>
      <c r="AM201" s="194"/>
      <c r="AN201" s="194"/>
      <c r="AO201" s="194"/>
      <c r="AP201" s="194"/>
      <c r="AQ201" s="195"/>
      <c r="AR201" s="194"/>
      <c r="AS201" s="194"/>
      <c r="AT201" s="194"/>
      <c r="AU201" s="194"/>
      <c r="AV201" s="194"/>
      <c r="AW201" s="194"/>
      <c r="AX201" s="194"/>
      <c r="AY201" s="194"/>
      <c r="AZ201" s="194"/>
      <c r="BA201" s="194"/>
      <c r="BB201" s="194"/>
      <c r="BC201" s="157"/>
    </row>
    <row r="203" spans="1:55" x14ac:dyDescent="0.2">
      <c r="B203" s="926"/>
      <c r="C203" s="928" t="s">
        <v>1669</v>
      </c>
      <c r="D203" s="929"/>
      <c r="E203" s="929"/>
      <c r="F203" s="929"/>
      <c r="G203" s="929"/>
      <c r="H203" s="929"/>
      <c r="I203" s="929"/>
      <c r="J203" s="929"/>
    </row>
    <row r="204" spans="1:55" x14ac:dyDescent="0.2">
      <c r="B204" s="927"/>
      <c r="C204" s="928"/>
      <c r="D204" s="929"/>
      <c r="E204" s="929"/>
      <c r="F204" s="929"/>
      <c r="G204" s="929"/>
      <c r="H204" s="929"/>
      <c r="I204" s="929"/>
      <c r="J204" s="929"/>
    </row>
    <row r="310" spans="14:15" x14ac:dyDescent="0.2">
      <c r="N310" s="122" t="s">
        <v>1909</v>
      </c>
      <c r="O310" s="122" t="s">
        <v>1910</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algorithmName="SHA-512" hashValue="PZbGlZwYOW06daMsYeKMQNU81qnmS4IAYxW/hyMKJWhBHnUJS9iX5UGJ54RCEYS6W8BKWPJWoyRouKwoL/K22w==" saltValue="dVYDIif55PE/LWlGbp/4zQ==" spinCount="100000" sheet="1" objects="1" scenarios="1"/>
  <mergeCells count="493">
    <mergeCell ref="AH22:AH29"/>
    <mergeCell ref="AH32:AH38"/>
    <mergeCell ref="AH41:AH47"/>
    <mergeCell ref="AJ13:AJ18"/>
    <mergeCell ref="R13:R19"/>
    <mergeCell ref="T13:T19"/>
    <mergeCell ref="V13:V19"/>
    <mergeCell ref="X13:X19"/>
    <mergeCell ref="Z13:Z19"/>
    <mergeCell ref="AB13:AB19"/>
    <mergeCell ref="AD13:AD19"/>
    <mergeCell ref="AF13:AF19"/>
    <mergeCell ref="AH13:AH19"/>
    <mergeCell ref="R32:R38"/>
    <mergeCell ref="T32:T38"/>
    <mergeCell ref="V32:V38"/>
    <mergeCell ref="X32:X38"/>
    <mergeCell ref="Z32:Z38"/>
    <mergeCell ref="AB32:AB38"/>
    <mergeCell ref="AD32:AD38"/>
    <mergeCell ref="AF32:AF38"/>
    <mergeCell ref="AJ32:AJ37"/>
    <mergeCell ref="R41:R47"/>
    <mergeCell ref="T41:T4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1:A38"/>
    <mergeCell ref="B32:B38"/>
    <mergeCell ref="C32:C38"/>
    <mergeCell ref="D32:D38"/>
    <mergeCell ref="E32:E38"/>
    <mergeCell ref="F32:F38"/>
    <mergeCell ref="H13:H19"/>
    <mergeCell ref="I13:J19"/>
    <mergeCell ref="K13:K19"/>
    <mergeCell ref="K22:K29"/>
    <mergeCell ref="L13:L19"/>
    <mergeCell ref="I20:J20"/>
    <mergeCell ref="G13:G19"/>
    <mergeCell ref="G32:G38"/>
    <mergeCell ref="H32:H38"/>
    <mergeCell ref="I32:J38"/>
    <mergeCell ref="K32:K38"/>
    <mergeCell ref="L32:L38"/>
    <mergeCell ref="L22:L29"/>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V41:V47"/>
    <mergeCell ref="X41:X47"/>
    <mergeCell ref="Z41:Z47"/>
    <mergeCell ref="AB41:AB47"/>
    <mergeCell ref="AD41:AD47"/>
    <mergeCell ref="AF41:AF47"/>
    <mergeCell ref="AJ41:AJ46"/>
    <mergeCell ref="R50:R56"/>
    <mergeCell ref="T50:T56"/>
    <mergeCell ref="V50:V56"/>
    <mergeCell ref="X50:X56"/>
    <mergeCell ref="Z50:Z56"/>
    <mergeCell ref="AB50:AB56"/>
    <mergeCell ref="AD50:AD56"/>
    <mergeCell ref="AF50:AF56"/>
    <mergeCell ref="AJ50:AJ55"/>
    <mergeCell ref="AF68:AF74"/>
    <mergeCell ref="AJ68:AJ73"/>
    <mergeCell ref="I75:J75"/>
    <mergeCell ref="A67:A74"/>
    <mergeCell ref="Z59:Z65"/>
    <mergeCell ref="AB59:AB65"/>
    <mergeCell ref="AD59:AD65"/>
    <mergeCell ref="AF59:AF65"/>
    <mergeCell ref="AJ59:AJ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AF113:AF119"/>
    <mergeCell ref="AJ113:AJ118"/>
    <mergeCell ref="K113:K119"/>
    <mergeCell ref="L113:L119"/>
    <mergeCell ref="R113:R119"/>
    <mergeCell ref="T113:T119"/>
    <mergeCell ref="V113:V119"/>
    <mergeCell ref="X113:X119"/>
    <mergeCell ref="Z113:Z119"/>
    <mergeCell ref="AB113:AB119"/>
    <mergeCell ref="AD113:AD119"/>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AF22:AF29"/>
    <mergeCell ref="AJ22:AJ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AF167:AF173"/>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F194:F200"/>
    <mergeCell ref="G194:G200"/>
    <mergeCell ref="H194:H200"/>
    <mergeCell ref="I194:J200"/>
    <mergeCell ref="E185:E191"/>
    <mergeCell ref="F185:F191"/>
    <mergeCell ref="G185:G191"/>
    <mergeCell ref="H185:H191"/>
    <mergeCell ref="I185:J191"/>
    <mergeCell ref="A184:A191"/>
    <mergeCell ref="B185:B191"/>
    <mergeCell ref="C185:C191"/>
    <mergeCell ref="D185:D191"/>
    <mergeCell ref="A193:A200"/>
    <mergeCell ref="B194:B200"/>
    <mergeCell ref="C194:C200"/>
    <mergeCell ref="D194:D200"/>
    <mergeCell ref="E194:E200"/>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WVO32:WVO38 WLS32:WLS38 WBW32:WBW38 VSA32:VSA38 VIE32:VIE38 UYI32:UYI38 UOM32:UOM38 UEQ32:UEQ38 TUU32:TUU38 TKY32:TKY38 TBC32:TBC38 SRG32:SRG38 SHK32:SHK38 RXO32:RXO38 RNS32:RNS38 RDW32:RDW38 QUA32:QUA38 QKE32:QKE38 QAI32:QAI38 PQM32:PQM38 PGQ32:PGQ38 OWU32:OWU38 OMY32:OMY38 ODC32:ODC38 NTG32:NTG38 NJK32:NJK38 MZO32:MZO38 MPS32:MPS38 MFW32:MFW38 LWA32:LWA38 LME32:LME38 LCI32:LCI38 KSM32:KSM38 KIQ32:KIQ38 JYU32:JYU38 JOY32:JOY38 JFC32:JFC38 IVG32:IVG38 ILK32:ILK38 IBO32:IBO38 HRS32:HRS38 HHW32:HHW38 GYA32:GYA38 GOE32:GOE38 GEI32:GEI38 FUM32:FUM38 FKQ32:FKQ38 FAU32:FAU38 EQY32:EQY38 EHC32:EHC38 DXG32:DXG38 DNK32:DNK38 DDO32:DDO38 CTS32:CTS38 CJW32:CJW38 CAA32:CAA38 BQE32:BQE38 BGI32:BGI38 AWM32:AWM38 AMQ32:AMQ38 ACU32:ACU38 SY32:SY38 JC32:JC38 JC194:JC200 WVO41:WVO47 WLS41:WLS47 WBW41:WBW47 VSA41:VSA47 VIE41:VIE47 UYI41:UYI47 UOM41:UOM47 UEQ41:UEQ47 TUU41:TUU47 TKY41:TKY47 TBC41:TBC47 SRG41:SRG47 SHK41:SHK47 RXO41:RXO47 RNS41:RNS47 RDW41:RDW47 QUA41:QUA47 QKE41:QKE47 QAI41:QAI47 PQM41:PQM47 PGQ41:PGQ47 OWU41:OWU47 OMY41:OMY47 ODC41:ODC47 NTG41:NTG47 NJK41:NJK47 MZO41:MZO47 MPS41:MPS47 MFW41:MFW47 LWA41:LWA47 LME41:LME47 LCI41:LCI47 KSM41:KSM47 KIQ41:KIQ47 JYU41:JYU47 JOY41:JOY47 JFC41:JFC47 IVG41:IVG47 ILK41:ILK47 IBO41:IBO47 HRS41:HRS47 HHW41:HHW47 GYA41:GYA47 GOE41:GOE47 GEI41:GEI47 FUM41:FUM47 FKQ41:FKQ47 FAU41:FAU47 EQY41:EQY47 EHC41:EHC47 DXG41:DXG47 DNK41:DNK47 DDO41:DDO47 CTS41:CTS47 CJW41:CJW47 CAA41:CAA47 BQE41:BQE47 BGI41:BGI47 AWM41:AWM47 AMQ41:AMQ47 ACU41:ACU47 SY41:SY47 JC41:JC47 WVO50:WVO56 WLS50:WLS56 WBW50:WBW56 VSA50:VSA56 VIE50:VIE56 UYI50:UYI56 UOM50:UOM56 UEQ50:UEQ56 TUU50:TUU56 TKY50:TKY56 TBC50:TBC56 SRG50:SRG56 SHK50:SHK56 RXO50:RXO56 RNS50:RNS56 RDW50:RDW56 QUA50:QUA56 QKE50:QKE56 QAI50:QAI56 PQM50:PQM56 PGQ50:PGQ56 OWU50:OWU56 OMY50:OMY56 ODC50:ODC56 NTG50:NTG56 NJK50:NJK56 MZO50:MZO56 MPS50:MPS56 MFW50:MFW56 LWA50:LWA56 LME50:LME56 LCI50:LCI56 KSM50:KSM56 KIQ50:KIQ56 JYU50:JYU56 JOY50:JOY56 JFC50:JFC56 IVG50:IVG56 ILK50:ILK56 IBO50:IBO56 HRS50:HRS56 HHW50:HHW56 GYA50:GYA56 GOE50:GOE56 GEI50:GEI56 FUM50:FUM56 FKQ50:FKQ56 FAU50:FAU56 EQY50:EQY56 EHC50:EHC56 DXG50:DXG56 DNK50:DNK56 DDO50:DDO56 CTS50:CTS56 CJW50:CJW56 CAA50:CAA56 BQE50:BQE56 BGI50:BGI56 AWM50:AWM56 AMQ50:AMQ56 ACU50:ACU56 SY50:SY56 JC50:JC56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9" t="s">
        <v>0</v>
      </c>
      <c r="C1" s="1029"/>
      <c r="D1" s="1029"/>
      <c r="E1" s="1029"/>
      <c r="F1" s="1029"/>
      <c r="G1" s="1029"/>
      <c r="H1" s="1029"/>
      <c r="I1" s="1029"/>
      <c r="J1" s="1029"/>
      <c r="K1" s="1029"/>
      <c r="L1" s="1029"/>
      <c r="M1" s="1029"/>
      <c r="N1" s="1029"/>
      <c r="O1" s="1029"/>
      <c r="P1" s="1029"/>
      <c r="Q1" s="1029"/>
      <c r="R1" s="1029"/>
      <c r="S1" s="1029"/>
      <c r="T1" s="1029"/>
      <c r="U1" s="102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0" t="s">
        <v>3</v>
      </c>
      <c r="B4" s="1030"/>
      <c r="C4" s="1030"/>
      <c r="D4" s="1030"/>
      <c r="E4" s="1030"/>
      <c r="F4" s="1030"/>
      <c r="G4" s="1030"/>
      <c r="H4" s="1030"/>
      <c r="I4" s="1030"/>
      <c r="J4" s="1030"/>
      <c r="K4" s="1030"/>
      <c r="L4" s="1030"/>
      <c r="M4" s="1030"/>
      <c r="N4" s="1030"/>
      <c r="O4" s="1030"/>
      <c r="P4" s="1030"/>
      <c r="Q4" s="1030"/>
      <c r="R4" s="1030"/>
      <c r="S4" s="1030"/>
      <c r="T4" s="1030"/>
      <c r="U4" s="1030"/>
      <c r="V4" s="1030"/>
      <c r="W4" s="1030"/>
      <c r="X4" s="1030"/>
      <c r="Y4" s="1030"/>
      <c r="Z4" s="1030"/>
      <c r="AA4" s="1030"/>
      <c r="AB4" s="1030"/>
      <c r="AC4" s="1030"/>
      <c r="AD4" s="1030"/>
      <c r="AE4" s="1030"/>
      <c r="AF4" s="1030"/>
      <c r="AG4" s="1030"/>
      <c r="AH4" s="1030"/>
      <c r="AI4" s="1030"/>
      <c r="AJ4" s="1030"/>
      <c r="AK4" s="1030"/>
      <c r="AL4" s="1030"/>
      <c r="AM4" s="1030"/>
      <c r="AN4" s="1030"/>
      <c r="AO4" s="1030"/>
      <c r="AP4" s="1030"/>
      <c r="AQ4" s="1030"/>
      <c r="AR4" s="1030"/>
      <c r="AS4" s="1030"/>
      <c r="AT4" s="1030"/>
      <c r="AU4" s="1030"/>
      <c r="AV4" s="1030"/>
      <c r="AW4" s="1030"/>
      <c r="AX4" s="1030"/>
      <c r="AY4" s="1030"/>
      <c r="AZ4" s="1030"/>
      <c r="BA4" s="1030"/>
      <c r="BB4" s="1030"/>
      <c r="BC4" s="1030"/>
      <c r="BD4" s="1030"/>
    </row>
    <row r="5" spans="1:150" s="206" customFormat="1" ht="72.75" customHeight="1" thickBot="1" x14ac:dyDescent="0.3">
      <c r="A5" s="1030" t="s">
        <v>4</v>
      </c>
      <c r="B5" s="1030"/>
      <c r="C5" s="1030"/>
      <c r="D5" s="1030"/>
      <c r="E5" s="1030"/>
      <c r="F5" s="1030"/>
      <c r="G5" s="1030"/>
      <c r="H5" s="1030"/>
      <c r="I5" s="1030"/>
      <c r="J5" s="1030"/>
      <c r="K5" s="1030"/>
      <c r="L5" s="1030"/>
      <c r="M5" s="1030"/>
      <c r="N5" s="1030"/>
      <c r="O5" s="1030"/>
      <c r="P5" s="1030"/>
      <c r="Q5" s="1030"/>
      <c r="R5" s="1030"/>
      <c r="S5" s="1030"/>
      <c r="T5" s="1030"/>
      <c r="U5" s="1030"/>
      <c r="V5" s="1030"/>
      <c r="W5" s="1030"/>
      <c r="X5" s="1030"/>
      <c r="Y5" s="1030"/>
      <c r="Z5" s="1030"/>
      <c r="AA5" s="1030"/>
      <c r="AB5" s="1030"/>
      <c r="AC5" s="1030"/>
      <c r="AD5" s="1030"/>
      <c r="AE5" s="1030"/>
      <c r="AF5" s="1030"/>
      <c r="AG5" s="1030"/>
      <c r="AH5" s="1030"/>
      <c r="AI5" s="1030"/>
      <c r="AJ5" s="1030"/>
      <c r="AK5" s="1030"/>
      <c r="AL5" s="1030"/>
      <c r="AM5" s="1030"/>
      <c r="AN5" s="1030"/>
      <c r="AO5" s="1030"/>
      <c r="AP5" s="1030"/>
      <c r="AQ5" s="1030"/>
      <c r="AR5" s="1030"/>
      <c r="AS5" s="1030"/>
      <c r="AT5" s="1030"/>
      <c r="AU5" s="1030"/>
      <c r="AV5" s="1030"/>
      <c r="AW5" s="1030"/>
      <c r="AX5" s="1030"/>
      <c r="AY5" s="1030"/>
      <c r="AZ5" s="1030"/>
      <c r="BA5" s="1030"/>
      <c r="BB5" s="1030"/>
      <c r="BC5" s="1030"/>
      <c r="BD5" s="1030"/>
    </row>
    <row r="6" spans="1:150" s="206" customFormat="1" ht="27" customHeight="1" thickBot="1" x14ac:dyDescent="0.3">
      <c r="A6" s="1023" t="s">
        <v>5</v>
      </c>
      <c r="B6" s="1031" t="s">
        <v>6</v>
      </c>
      <c r="C6" s="1031" t="s">
        <v>7</v>
      </c>
      <c r="D6" s="1023" t="s">
        <v>8</v>
      </c>
      <c r="E6" s="1023" t="s">
        <v>9</v>
      </c>
      <c r="F6" s="1023" t="s">
        <v>10</v>
      </c>
      <c r="G6" s="1020" t="s">
        <v>11</v>
      </c>
      <c r="H6" s="1020" t="s">
        <v>12</v>
      </c>
      <c r="I6" s="1037" t="s">
        <v>13</v>
      </c>
      <c r="J6" s="1020" t="s">
        <v>14</v>
      </c>
      <c r="K6" s="1020" t="s">
        <v>15</v>
      </c>
      <c r="L6" s="1020" t="s">
        <v>16</v>
      </c>
      <c r="M6" s="1020" t="s">
        <v>17</v>
      </c>
      <c r="N6" s="1014" t="s">
        <v>18</v>
      </c>
      <c r="O6" s="1020" t="s">
        <v>19</v>
      </c>
      <c r="P6" s="1023" t="s">
        <v>20</v>
      </c>
      <c r="Q6" s="1023" t="s">
        <v>21</v>
      </c>
      <c r="R6" s="1020" t="s">
        <v>22</v>
      </c>
      <c r="S6" s="1034" t="s">
        <v>23</v>
      </c>
      <c r="T6" s="1014" t="s">
        <v>24</v>
      </c>
      <c r="U6" s="1017" t="s">
        <v>25</v>
      </c>
      <c r="V6" s="1020" t="s">
        <v>26</v>
      </c>
      <c r="W6" s="1020" t="s">
        <v>27</v>
      </c>
      <c r="X6" s="1006" t="s">
        <v>28</v>
      </c>
      <c r="Y6" s="1020"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102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4"/>
      <c r="B7" s="1032"/>
      <c r="C7" s="1032"/>
      <c r="D7" s="1032"/>
      <c r="E7" s="1024"/>
      <c r="F7" s="1024"/>
      <c r="G7" s="1021"/>
      <c r="H7" s="1021"/>
      <c r="I7" s="1038"/>
      <c r="J7" s="1021"/>
      <c r="K7" s="1021"/>
      <c r="L7" s="1021"/>
      <c r="M7" s="1021"/>
      <c r="N7" s="1015"/>
      <c r="O7" s="1021"/>
      <c r="P7" s="1024"/>
      <c r="Q7" s="1024"/>
      <c r="R7" s="1021"/>
      <c r="S7" s="1035"/>
      <c r="T7" s="1015"/>
      <c r="U7" s="1018"/>
      <c r="V7" s="1021"/>
      <c r="W7" s="1021"/>
      <c r="X7" s="1007"/>
      <c r="Y7" s="1021"/>
      <c r="Z7" s="1007"/>
      <c r="AA7" s="1026">
        <v>2016</v>
      </c>
      <c r="AB7" s="1026"/>
      <c r="AC7" s="1026"/>
      <c r="AD7" s="1026"/>
      <c r="AE7" s="1026"/>
      <c r="AF7" s="1026"/>
      <c r="AG7" s="1027"/>
      <c r="AH7" s="1028">
        <v>2017</v>
      </c>
      <c r="AI7" s="1026"/>
      <c r="AJ7" s="1026"/>
      <c r="AK7" s="1026"/>
      <c r="AL7" s="1026"/>
      <c r="AM7" s="1026"/>
      <c r="AN7" s="1027"/>
      <c r="AO7" s="1028">
        <v>2018</v>
      </c>
      <c r="AP7" s="1026"/>
      <c r="AQ7" s="1026"/>
      <c r="AR7" s="1026"/>
      <c r="AS7" s="1026"/>
      <c r="AT7" s="1026"/>
      <c r="AU7" s="1027"/>
      <c r="AV7" s="1028">
        <v>2019</v>
      </c>
      <c r="AW7" s="1026"/>
      <c r="AX7" s="1026"/>
      <c r="AY7" s="1026"/>
      <c r="AZ7" s="1026"/>
      <c r="BA7" s="1026"/>
      <c r="BB7" s="1027"/>
      <c r="BC7" s="1012"/>
      <c r="BD7" s="102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7">
        <v>1</v>
      </c>
      <c r="EM7" s="837">
        <v>2</v>
      </c>
      <c r="EN7" s="837">
        <v>3</v>
      </c>
      <c r="EO7" s="837">
        <v>4</v>
      </c>
      <c r="EP7" s="837">
        <v>5</v>
      </c>
      <c r="EQ7" s="837">
        <v>6</v>
      </c>
      <c r="ER7" s="837">
        <v>7</v>
      </c>
      <c r="ES7" s="837">
        <v>8</v>
      </c>
      <c r="ET7" s="837">
        <v>9</v>
      </c>
    </row>
    <row r="8" spans="1:150" s="220" customFormat="1" ht="78" customHeight="1" thickBot="1" x14ac:dyDescent="0.25">
      <c r="A8" s="1025"/>
      <c r="B8" s="1033"/>
      <c r="C8" s="1033"/>
      <c r="D8" s="1033"/>
      <c r="E8" s="1025"/>
      <c r="F8" s="1025"/>
      <c r="G8" s="1022"/>
      <c r="H8" s="1022"/>
      <c r="I8" s="1039"/>
      <c r="J8" s="1022"/>
      <c r="K8" s="1022"/>
      <c r="L8" s="1022"/>
      <c r="M8" s="1022"/>
      <c r="N8" s="1016"/>
      <c r="O8" s="1022"/>
      <c r="P8" s="1025"/>
      <c r="Q8" s="1025"/>
      <c r="R8" s="1022"/>
      <c r="S8" s="1036"/>
      <c r="T8" s="1016"/>
      <c r="U8" s="1019"/>
      <c r="V8" s="1021"/>
      <c r="W8" s="1022"/>
      <c r="X8" s="1008"/>
      <c r="Y8" s="1022"/>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102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8" t="s">
        <v>21</v>
      </c>
      <c r="EM8" s="839" t="s">
        <v>22</v>
      </c>
      <c r="EN8" s="839" t="s">
        <v>23</v>
      </c>
      <c r="EO8" s="839" t="s">
        <v>24</v>
      </c>
      <c r="EP8" s="840" t="s">
        <v>25</v>
      </c>
      <c r="EQ8" s="839" t="s">
        <v>1948</v>
      </c>
      <c r="ER8" s="839" t="s">
        <v>1949</v>
      </c>
      <c r="ES8" s="839" t="s">
        <v>1950</v>
      </c>
      <c r="ET8" s="841" t="s">
        <v>1951</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2" t="s">
        <v>71</v>
      </c>
      <c r="EM9" s="843" t="s">
        <v>65</v>
      </c>
      <c r="EN9" s="275" t="s">
        <v>1896</v>
      </c>
      <c r="EO9" s="276">
        <v>0</v>
      </c>
      <c r="EP9" s="277">
        <v>30</v>
      </c>
      <c r="EQ9" s="277">
        <v>0</v>
      </c>
      <c r="ER9" s="831">
        <v>0</v>
      </c>
      <c r="ES9" s="831">
        <v>0</v>
      </c>
      <c r="ET9" s="84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2" t="s">
        <v>82</v>
      </c>
      <c r="EM10" s="843" t="s">
        <v>65</v>
      </c>
      <c r="EN10" s="275" t="s">
        <v>75</v>
      </c>
      <c r="EO10" s="276">
        <v>0</v>
      </c>
      <c r="EP10" s="825">
        <v>1</v>
      </c>
      <c r="EQ10" s="824">
        <v>0</v>
      </c>
      <c r="ER10" s="831">
        <v>0</v>
      </c>
      <c r="ES10" s="831">
        <v>0</v>
      </c>
      <c r="ET10" s="84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2" t="s">
        <v>96</v>
      </c>
      <c r="EM11" s="320" t="s">
        <v>88</v>
      </c>
      <c r="EN11" s="276" t="s">
        <v>89</v>
      </c>
      <c r="EO11" s="276">
        <v>1</v>
      </c>
      <c r="EP11" s="276">
        <v>2</v>
      </c>
      <c r="EQ11" s="277">
        <v>0</v>
      </c>
      <c r="ER11" s="831">
        <v>0.5</v>
      </c>
      <c r="ES11" s="278">
        <v>0.5</v>
      </c>
      <c r="ET11" s="84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2" t="s">
        <v>109</v>
      </c>
      <c r="EM12" s="320" t="s">
        <v>100</v>
      </c>
      <c r="EN12" s="276" t="s">
        <v>1897</v>
      </c>
      <c r="EO12" s="331">
        <v>98</v>
      </c>
      <c r="EP12" s="331">
        <v>98</v>
      </c>
      <c r="EQ12" s="331">
        <v>98</v>
      </c>
      <c r="ER12" s="331">
        <v>98</v>
      </c>
      <c r="ES12" s="331">
        <v>98</v>
      </c>
      <c r="ET12" s="84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2" t="s">
        <v>119</v>
      </c>
      <c r="EM13" s="320" t="s">
        <v>113</v>
      </c>
      <c r="EN13" s="276" t="s">
        <v>114</v>
      </c>
      <c r="EO13" s="276">
        <v>0</v>
      </c>
      <c r="EP13" s="276">
        <v>3</v>
      </c>
      <c r="EQ13" s="278">
        <v>0.5</v>
      </c>
      <c r="ER13" s="278">
        <v>0.5</v>
      </c>
      <c r="ES13" s="277">
        <v>1</v>
      </c>
      <c r="ET13" s="84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2" t="s">
        <v>129</v>
      </c>
      <c r="EM14" s="320" t="s">
        <v>123</v>
      </c>
      <c r="EN14" s="276" t="s">
        <v>124</v>
      </c>
      <c r="EO14" s="276">
        <v>3</v>
      </c>
      <c r="EP14" s="276">
        <v>3</v>
      </c>
      <c r="EQ14" s="277">
        <v>3</v>
      </c>
      <c r="ER14" s="277">
        <v>3</v>
      </c>
      <c r="ES14" s="277">
        <v>3</v>
      </c>
      <c r="ET14" s="84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2" t="s">
        <v>139</v>
      </c>
      <c r="EM15" s="320" t="s">
        <v>133</v>
      </c>
      <c r="EN15" s="276" t="s">
        <v>134</v>
      </c>
      <c r="EO15" s="276">
        <v>3</v>
      </c>
      <c r="EP15" s="276">
        <v>3</v>
      </c>
      <c r="EQ15" s="277">
        <v>3</v>
      </c>
      <c r="ER15" s="277">
        <v>3</v>
      </c>
      <c r="ES15" s="277">
        <v>3</v>
      </c>
      <c r="ET15" s="84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2" t="s">
        <v>149</v>
      </c>
      <c r="EM16" s="320" t="s">
        <v>143</v>
      </c>
      <c r="EN16" s="276" t="s">
        <v>144</v>
      </c>
      <c r="EO16" s="276">
        <v>3</v>
      </c>
      <c r="EP16" s="276">
        <v>3</v>
      </c>
      <c r="EQ16" s="277">
        <v>3</v>
      </c>
      <c r="ER16" s="277">
        <v>3</v>
      </c>
      <c r="ES16" s="277">
        <v>3</v>
      </c>
      <c r="ET16" s="84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2" t="s">
        <v>163</v>
      </c>
      <c r="EM17" s="320" t="s">
        <v>157</v>
      </c>
      <c r="EN17" s="276" t="s">
        <v>158</v>
      </c>
      <c r="EO17" s="276">
        <v>0</v>
      </c>
      <c r="EP17" s="276">
        <v>3</v>
      </c>
      <c r="EQ17" s="277">
        <v>1</v>
      </c>
      <c r="ER17" s="832">
        <v>0.66</v>
      </c>
      <c r="ES17" s="832">
        <v>0.66</v>
      </c>
      <c r="ET17" s="847">
        <v>0.68</v>
      </c>
    </row>
    <row r="18" spans="1:150" ht="49.5" customHeight="1" thickBot="1" x14ac:dyDescent="0.3">
      <c r="A18" s="279" t="s">
        <v>53</v>
      </c>
      <c r="B18" s="280" t="s">
        <v>54</v>
      </c>
      <c r="C18" s="281" t="s">
        <v>55</v>
      </c>
      <c r="D18" s="282"/>
      <c r="E18" s="8" t="s">
        <v>57</v>
      </c>
      <c r="F18" s="283" t="str">
        <f t="shared" si="4"/>
        <v>E1.P_A</v>
      </c>
      <c r="G18" s="284" t="s">
        <v>58</v>
      </c>
      <c r="H18" s="284" t="s">
        <v>59</v>
      </c>
      <c r="I18" s="1003"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8" t="s">
        <v>175</v>
      </c>
      <c r="EM18" s="320" t="s">
        <v>169</v>
      </c>
      <c r="EN18" s="276" t="s">
        <v>170</v>
      </c>
      <c r="EO18" s="276">
        <v>0</v>
      </c>
      <c r="EP18" s="276">
        <v>4</v>
      </c>
      <c r="EQ18" s="277">
        <v>0</v>
      </c>
      <c r="ER18" s="277">
        <v>1</v>
      </c>
      <c r="ES18" s="277">
        <v>2</v>
      </c>
      <c r="ET18" s="846">
        <v>1</v>
      </c>
    </row>
    <row r="19" spans="1:150" ht="33" customHeight="1" thickBot="1" x14ac:dyDescent="0.25">
      <c r="A19" s="279" t="s">
        <v>53</v>
      </c>
      <c r="B19" s="280" t="s">
        <v>54</v>
      </c>
      <c r="C19" s="281" t="s">
        <v>55</v>
      </c>
      <c r="D19" s="282"/>
      <c r="E19" s="8" t="s">
        <v>57</v>
      </c>
      <c r="F19" s="283" t="str">
        <f t="shared" si="4"/>
        <v>E1.P_A</v>
      </c>
      <c r="G19" s="284" t="s">
        <v>58</v>
      </c>
      <c r="H19" s="284" t="s">
        <v>59</v>
      </c>
      <c r="I19" s="1004"/>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8" t="s">
        <v>184</v>
      </c>
      <c r="EM19" s="320" t="s">
        <v>178</v>
      </c>
      <c r="EN19" s="276" t="s">
        <v>179</v>
      </c>
      <c r="EO19" s="276">
        <v>0</v>
      </c>
      <c r="EP19" s="276">
        <v>1</v>
      </c>
      <c r="EQ19" s="331">
        <v>0.25</v>
      </c>
      <c r="ER19" s="278">
        <v>0.25</v>
      </c>
      <c r="ES19" s="331">
        <v>0.25</v>
      </c>
      <c r="ET19" s="845">
        <v>0.25</v>
      </c>
    </row>
    <row r="20" spans="1:150" ht="49.5" customHeight="1" x14ac:dyDescent="0.2">
      <c r="A20" s="279" t="s">
        <v>53</v>
      </c>
      <c r="B20" s="280" t="s">
        <v>54</v>
      </c>
      <c r="C20" s="281" t="s">
        <v>55</v>
      </c>
      <c r="D20" s="282"/>
      <c r="E20" s="8" t="s">
        <v>57</v>
      </c>
      <c r="F20" s="283" t="str">
        <f t="shared" si="4"/>
        <v>E1.P_A</v>
      </c>
      <c r="G20" s="284" t="s">
        <v>58</v>
      </c>
      <c r="H20" s="284" t="s">
        <v>59</v>
      </c>
      <c r="I20" s="1004"/>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8" t="s">
        <v>195</v>
      </c>
      <c r="EM20" s="320" t="s">
        <v>189</v>
      </c>
      <c r="EN20" s="276" t="s">
        <v>190</v>
      </c>
      <c r="EO20" s="388">
        <v>8</v>
      </c>
      <c r="EP20" s="388">
        <v>8</v>
      </c>
      <c r="EQ20" s="277">
        <v>8</v>
      </c>
      <c r="ER20" s="277">
        <v>8</v>
      </c>
      <c r="ES20" s="277">
        <v>8</v>
      </c>
      <c r="ET20" s="846">
        <v>8</v>
      </c>
    </row>
    <row r="21" spans="1:150" ht="37.5" customHeight="1" thickBot="1" x14ac:dyDescent="0.25">
      <c r="A21" s="279" t="s">
        <v>53</v>
      </c>
      <c r="B21" s="280" t="s">
        <v>54</v>
      </c>
      <c r="C21" s="281" t="s">
        <v>55</v>
      </c>
      <c r="D21" s="282"/>
      <c r="E21" s="8" t="s">
        <v>57</v>
      </c>
      <c r="F21" s="283" t="str">
        <f t="shared" si="4"/>
        <v>E1.P_A</v>
      </c>
      <c r="G21" s="284" t="s">
        <v>58</v>
      </c>
      <c r="H21" s="284" t="s">
        <v>59</v>
      </c>
      <c r="I21" s="1005"/>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8" t="s">
        <v>206</v>
      </c>
      <c r="EM21" s="320" t="s">
        <v>200</v>
      </c>
      <c r="EN21" s="276" t="s">
        <v>201</v>
      </c>
      <c r="EO21" s="388">
        <v>0</v>
      </c>
      <c r="EP21" s="388">
        <v>3</v>
      </c>
      <c r="EQ21" s="331">
        <v>0.75</v>
      </c>
      <c r="ER21" s="331">
        <v>0.75</v>
      </c>
      <c r="ES21" s="331">
        <v>0.75</v>
      </c>
      <c r="ET21" s="845">
        <v>0.75</v>
      </c>
    </row>
    <row r="22" spans="1:150" ht="133.5" customHeight="1" x14ac:dyDescent="0.2">
      <c r="A22" s="279" t="s">
        <v>53</v>
      </c>
      <c r="B22" s="280" t="s">
        <v>54</v>
      </c>
      <c r="C22" s="281" t="s">
        <v>55</v>
      </c>
      <c r="D22" s="282"/>
      <c r="E22" s="8" t="s">
        <v>57</v>
      </c>
      <c r="F22" s="283" t="str">
        <f t="shared" si="4"/>
        <v>E1.P_A</v>
      </c>
      <c r="G22" s="284" t="s">
        <v>58</v>
      </c>
      <c r="H22" s="284" t="s">
        <v>59</v>
      </c>
      <c r="I22" s="1003"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8" t="s">
        <v>221</v>
      </c>
      <c r="EM22" s="320" t="s">
        <v>215</v>
      </c>
      <c r="EN22" s="276" t="s">
        <v>216</v>
      </c>
      <c r="EO22" s="276">
        <v>1</v>
      </c>
      <c r="EP22" s="276">
        <v>2</v>
      </c>
      <c r="EQ22" s="278">
        <v>0.5</v>
      </c>
      <c r="ER22" s="278">
        <v>0.5</v>
      </c>
      <c r="ES22" s="278">
        <v>0.5</v>
      </c>
      <c r="ET22" s="849">
        <v>0.5</v>
      </c>
    </row>
    <row r="23" spans="1:150" ht="39" customHeight="1" thickBot="1" x14ac:dyDescent="0.25">
      <c r="A23" s="279" t="s">
        <v>53</v>
      </c>
      <c r="B23" s="280" t="s">
        <v>54</v>
      </c>
      <c r="C23" s="281" t="s">
        <v>55</v>
      </c>
      <c r="D23" s="282"/>
      <c r="E23" s="8" t="s">
        <v>57</v>
      </c>
      <c r="F23" s="283" t="str">
        <f t="shared" si="4"/>
        <v>E1.P_A</v>
      </c>
      <c r="G23" s="284" t="s">
        <v>58</v>
      </c>
      <c r="H23" s="284" t="s">
        <v>59</v>
      </c>
      <c r="I23" s="1004"/>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8" t="s">
        <v>233</v>
      </c>
      <c r="EM23" s="320" t="s">
        <v>227</v>
      </c>
      <c r="EN23" s="276" t="s">
        <v>228</v>
      </c>
      <c r="EO23" s="276">
        <v>0</v>
      </c>
      <c r="EP23" s="276">
        <v>3</v>
      </c>
      <c r="EQ23" s="277">
        <v>0</v>
      </c>
      <c r="ER23" s="830">
        <v>0</v>
      </c>
      <c r="ES23" s="277">
        <v>1</v>
      </c>
      <c r="ET23" s="850">
        <v>2</v>
      </c>
    </row>
    <row r="24" spans="1:150" ht="48.75" customHeight="1" thickBot="1" x14ac:dyDescent="0.25">
      <c r="A24" s="279" t="s">
        <v>53</v>
      </c>
      <c r="B24" s="280" t="s">
        <v>54</v>
      </c>
      <c r="C24" s="281" t="s">
        <v>55</v>
      </c>
      <c r="D24" s="282"/>
      <c r="E24" s="8" t="s">
        <v>57</v>
      </c>
      <c r="F24" s="283" t="str">
        <f t="shared" si="4"/>
        <v>E1.P_A</v>
      </c>
      <c r="G24" s="284" t="s">
        <v>58</v>
      </c>
      <c r="H24" s="284" t="s">
        <v>59</v>
      </c>
      <c r="I24" s="1004"/>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8" t="s">
        <v>242</v>
      </c>
      <c r="EM24" s="320" t="s">
        <v>236</v>
      </c>
      <c r="EN24" s="276" t="s">
        <v>237</v>
      </c>
      <c r="EO24" s="277">
        <v>100</v>
      </c>
      <c r="EP24" s="277">
        <v>100</v>
      </c>
      <c r="EQ24" s="277">
        <v>100</v>
      </c>
      <c r="ER24" s="277">
        <v>100</v>
      </c>
      <c r="ES24" s="277">
        <v>100</v>
      </c>
      <c r="ET24" s="846">
        <v>100</v>
      </c>
    </row>
    <row r="25" spans="1:150" ht="54" customHeight="1" thickBot="1" x14ac:dyDescent="0.25">
      <c r="A25" s="279" t="s">
        <v>53</v>
      </c>
      <c r="B25" s="280" t="s">
        <v>54</v>
      </c>
      <c r="C25" s="281" t="s">
        <v>55</v>
      </c>
      <c r="D25" s="282"/>
      <c r="E25" s="8" t="s">
        <v>57</v>
      </c>
      <c r="F25" s="283" t="str">
        <f t="shared" si="4"/>
        <v>E1.P_A</v>
      </c>
      <c r="G25" s="284" t="s">
        <v>58</v>
      </c>
      <c r="H25" s="284" t="s">
        <v>59</v>
      </c>
      <c r="I25" s="1004"/>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8" t="s">
        <v>253</v>
      </c>
      <c r="EM25" s="320" t="s">
        <v>247</v>
      </c>
      <c r="EN25" s="276" t="s">
        <v>248</v>
      </c>
      <c r="EO25" s="276">
        <v>3</v>
      </c>
      <c r="EP25" s="276">
        <v>3</v>
      </c>
      <c r="EQ25" s="277">
        <v>3</v>
      </c>
      <c r="ER25" s="277">
        <v>3</v>
      </c>
      <c r="ES25" s="277">
        <v>3</v>
      </c>
      <c r="ET25" s="846">
        <v>3</v>
      </c>
    </row>
    <row r="26" spans="1:150" ht="37.5" customHeight="1" thickBot="1" x14ac:dyDescent="0.25">
      <c r="A26" s="279" t="s">
        <v>53</v>
      </c>
      <c r="B26" s="280" t="s">
        <v>54</v>
      </c>
      <c r="C26" s="281" t="s">
        <v>55</v>
      </c>
      <c r="D26" s="282"/>
      <c r="E26" s="8" t="s">
        <v>57</v>
      </c>
      <c r="F26" s="283" t="str">
        <f t="shared" si="4"/>
        <v>E1.P_A</v>
      </c>
      <c r="G26" s="284" t="s">
        <v>58</v>
      </c>
      <c r="H26" s="284" t="s">
        <v>59</v>
      </c>
      <c r="I26" s="1005"/>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8" t="s">
        <v>262</v>
      </c>
      <c r="EM26" s="320" t="s">
        <v>256</v>
      </c>
      <c r="EN26" s="276" t="s">
        <v>257</v>
      </c>
      <c r="EO26" s="276">
        <v>0</v>
      </c>
      <c r="EP26" s="276">
        <v>1</v>
      </c>
      <c r="EQ26" s="277">
        <v>0</v>
      </c>
      <c r="ER26" s="277">
        <v>0</v>
      </c>
      <c r="ES26" s="278">
        <v>0.5</v>
      </c>
      <c r="ET26" s="84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2" t="s">
        <v>276</v>
      </c>
      <c r="EM27" s="320" t="s">
        <v>270</v>
      </c>
      <c r="EN27" s="276" t="s">
        <v>271</v>
      </c>
      <c r="EO27" s="276">
        <v>2</v>
      </c>
      <c r="EP27" s="276">
        <v>2</v>
      </c>
      <c r="EQ27" s="823">
        <v>0.5</v>
      </c>
      <c r="ER27" s="823">
        <v>0.5</v>
      </c>
      <c r="ES27" s="823">
        <v>0.5</v>
      </c>
      <c r="ET27" s="85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2" t="s">
        <v>287</v>
      </c>
      <c r="EM28" s="320" t="s">
        <v>281</v>
      </c>
      <c r="EN28" s="276" t="s">
        <v>282</v>
      </c>
      <c r="EO28" s="276">
        <v>1</v>
      </c>
      <c r="EP28" s="276">
        <v>3</v>
      </c>
      <c r="EQ28" s="331">
        <v>0.75</v>
      </c>
      <c r="ER28" s="331">
        <v>0.75</v>
      </c>
      <c r="ES28" s="331">
        <v>0.75</v>
      </c>
      <c r="ET28" s="84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2" t="s">
        <v>298</v>
      </c>
      <c r="EM29" s="320" t="s">
        <v>292</v>
      </c>
      <c r="EN29" s="276" t="s">
        <v>293</v>
      </c>
      <c r="EO29" s="276">
        <v>1</v>
      </c>
      <c r="EP29" s="276">
        <v>3</v>
      </c>
      <c r="EQ29" s="331">
        <v>0.75</v>
      </c>
      <c r="ER29" s="331">
        <v>0.75</v>
      </c>
      <c r="ES29" s="331">
        <v>0.75</v>
      </c>
      <c r="ET29" s="84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2" t="s">
        <v>310</v>
      </c>
      <c r="EM30" s="320" t="s">
        <v>304</v>
      </c>
      <c r="EN30" s="276" t="s">
        <v>305</v>
      </c>
      <c r="EO30" s="276">
        <v>0</v>
      </c>
      <c r="EP30" s="276">
        <v>1</v>
      </c>
      <c r="EQ30" s="331">
        <v>0.25</v>
      </c>
      <c r="ER30" s="331">
        <v>0.25</v>
      </c>
      <c r="ES30" s="331">
        <v>0.25</v>
      </c>
      <c r="ET30" s="84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2" t="s">
        <v>321</v>
      </c>
      <c r="EM31" s="320" t="s">
        <v>315</v>
      </c>
      <c r="EN31" s="276" t="s">
        <v>316</v>
      </c>
      <c r="EO31" s="276">
        <v>120</v>
      </c>
      <c r="EP31" s="276">
        <v>1500</v>
      </c>
      <c r="EQ31" s="277">
        <v>375</v>
      </c>
      <c r="ER31" s="277">
        <v>375</v>
      </c>
      <c r="ES31" s="277">
        <v>375</v>
      </c>
      <c r="ET31" s="84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8" t="s">
        <v>335</v>
      </c>
      <c r="EM32" s="320" t="s">
        <v>329</v>
      </c>
      <c r="EN32" s="276" t="s">
        <v>330</v>
      </c>
      <c r="EO32" s="276">
        <v>1</v>
      </c>
      <c r="EP32" s="276">
        <v>1</v>
      </c>
      <c r="EQ32" s="331">
        <v>0.25</v>
      </c>
      <c r="ER32" s="331">
        <v>0.25</v>
      </c>
      <c r="ES32" s="331">
        <v>0.25</v>
      </c>
      <c r="ET32" s="84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8" t="s">
        <v>346</v>
      </c>
      <c r="EM33" s="320" t="s">
        <v>340</v>
      </c>
      <c r="EN33" s="276" t="s">
        <v>341</v>
      </c>
      <c r="EO33" s="276">
        <v>1</v>
      </c>
      <c r="EP33" s="276">
        <v>2</v>
      </c>
      <c r="EQ33" s="278">
        <v>0.5</v>
      </c>
      <c r="ER33" s="278">
        <v>0.5</v>
      </c>
      <c r="ES33" s="278">
        <v>0.5</v>
      </c>
      <c r="ET33" s="84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8" t="s">
        <v>357</v>
      </c>
      <c r="EM34" s="320" t="s">
        <v>351</v>
      </c>
      <c r="EN34" s="276" t="s">
        <v>352</v>
      </c>
      <c r="EO34" s="276">
        <v>5</v>
      </c>
      <c r="EP34" s="388">
        <v>6</v>
      </c>
      <c r="EQ34" s="277">
        <v>2</v>
      </c>
      <c r="ER34" s="277">
        <v>2</v>
      </c>
      <c r="ES34" s="277">
        <v>1</v>
      </c>
      <c r="ET34" s="84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8" t="s">
        <v>368</v>
      </c>
      <c r="EM35" s="320" t="s">
        <v>362</v>
      </c>
      <c r="EN35" s="276" t="s">
        <v>363</v>
      </c>
      <c r="EO35" s="276">
        <v>0</v>
      </c>
      <c r="EP35" s="276">
        <v>1</v>
      </c>
      <c r="EQ35" s="331">
        <v>0.25</v>
      </c>
      <c r="ER35" s="331">
        <v>0.25</v>
      </c>
      <c r="ES35" s="331">
        <v>0.25</v>
      </c>
      <c r="ET35" s="84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2" t="s">
        <v>382</v>
      </c>
      <c r="EM36" s="320" t="s">
        <v>375</v>
      </c>
      <c r="EN36" s="276" t="s">
        <v>1898</v>
      </c>
      <c r="EO36" s="277">
        <v>60</v>
      </c>
      <c r="EP36" s="277">
        <v>100</v>
      </c>
      <c r="EQ36" s="277">
        <v>0</v>
      </c>
      <c r="ER36" s="831">
        <v>0</v>
      </c>
      <c r="ES36" s="278">
        <v>50</v>
      </c>
      <c r="ET36" s="85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42" t="s">
        <v>394</v>
      </c>
      <c r="EM37" s="320" t="s">
        <v>388</v>
      </c>
      <c r="EN37" s="276" t="s">
        <v>389</v>
      </c>
      <c r="EO37" s="276">
        <v>0</v>
      </c>
      <c r="EP37" s="276">
        <v>1</v>
      </c>
      <c r="EQ37" s="277">
        <v>0</v>
      </c>
      <c r="ER37" s="277">
        <v>0</v>
      </c>
      <c r="ES37" s="278">
        <v>0.5</v>
      </c>
      <c r="ET37" s="84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2" t="s">
        <v>405</v>
      </c>
      <c r="EM38" s="320" t="s">
        <v>399</v>
      </c>
      <c r="EN38" s="276" t="s">
        <v>400</v>
      </c>
      <c r="EO38" s="276">
        <v>0</v>
      </c>
      <c r="EP38" s="276">
        <v>1</v>
      </c>
      <c r="EQ38" s="331">
        <v>0.25</v>
      </c>
      <c r="ER38" s="331">
        <v>0.25</v>
      </c>
      <c r="ES38" s="331">
        <v>0.25</v>
      </c>
      <c r="ET38" s="84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2" t="s">
        <v>416</v>
      </c>
      <c r="EM39" s="853" t="s">
        <v>410</v>
      </c>
      <c r="EN39" s="825" t="s">
        <v>411</v>
      </c>
      <c r="EO39" s="825">
        <v>0</v>
      </c>
      <c r="EP39" s="825">
        <v>1</v>
      </c>
      <c r="EQ39" s="824">
        <v>0</v>
      </c>
      <c r="ER39" s="824">
        <v>0</v>
      </c>
      <c r="ES39" s="823">
        <v>0.5</v>
      </c>
      <c r="ET39" s="85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8" t="s">
        <v>427</v>
      </c>
      <c r="EM40" s="320" t="s">
        <v>421</v>
      </c>
      <c r="EN40" s="276" t="s">
        <v>422</v>
      </c>
      <c r="EO40" s="276">
        <v>5295</v>
      </c>
      <c r="EP40" s="276">
        <v>5295</v>
      </c>
      <c r="EQ40" s="277">
        <v>5295</v>
      </c>
      <c r="ER40" s="277">
        <v>5295</v>
      </c>
      <c r="ES40" s="277">
        <v>5295</v>
      </c>
      <c r="ET40" s="84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8" t="s">
        <v>438</v>
      </c>
      <c r="EM41" s="320" t="s">
        <v>432</v>
      </c>
      <c r="EN41" s="276" t="s">
        <v>433</v>
      </c>
      <c r="EO41" s="276">
        <v>1</v>
      </c>
      <c r="EP41" s="276">
        <v>1</v>
      </c>
      <c r="EQ41" s="331">
        <v>1</v>
      </c>
      <c r="ER41" s="331">
        <v>1</v>
      </c>
      <c r="ES41" s="331">
        <v>1</v>
      </c>
      <c r="ET41" s="84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8" t="s">
        <v>445</v>
      </c>
      <c r="EM42" s="320" t="s">
        <v>441</v>
      </c>
      <c r="EN42" s="276" t="s">
        <v>442</v>
      </c>
      <c r="EO42" s="388">
        <v>0</v>
      </c>
      <c r="EP42" s="388">
        <v>1</v>
      </c>
      <c r="EQ42" s="331">
        <v>0.25</v>
      </c>
      <c r="ER42" s="331">
        <v>0.25</v>
      </c>
      <c r="ES42" s="331">
        <v>0.25</v>
      </c>
      <c r="ET42" s="84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8" t="s">
        <v>456</v>
      </c>
      <c r="EM43" s="320" t="s">
        <v>452</v>
      </c>
      <c r="EN43" s="276" t="s">
        <v>453</v>
      </c>
      <c r="EO43" s="276">
        <v>0</v>
      </c>
      <c r="EP43" s="276">
        <v>2</v>
      </c>
      <c r="EQ43" s="278">
        <v>0.5</v>
      </c>
      <c r="ER43" s="278">
        <v>0.5</v>
      </c>
      <c r="ES43" s="278">
        <v>0.5</v>
      </c>
      <c r="ET43" s="84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8" t="s">
        <v>464</v>
      </c>
      <c r="EM44" s="320" t="s">
        <v>461</v>
      </c>
      <c r="EN44" s="276" t="s">
        <v>453</v>
      </c>
      <c r="EO44" s="276">
        <v>0</v>
      </c>
      <c r="EP44" s="276">
        <v>2</v>
      </c>
      <c r="EQ44" s="278">
        <v>0.5</v>
      </c>
      <c r="ER44" s="278">
        <v>0.5</v>
      </c>
      <c r="ES44" s="278">
        <v>0.5</v>
      </c>
      <c r="ET44" s="84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8" t="s">
        <v>472</v>
      </c>
      <c r="EM45" s="320" t="s">
        <v>469</v>
      </c>
      <c r="EN45" s="276" t="s">
        <v>453</v>
      </c>
      <c r="EO45" s="388">
        <v>0</v>
      </c>
      <c r="EP45" s="388">
        <v>2</v>
      </c>
      <c r="EQ45" s="278">
        <v>0.5</v>
      </c>
      <c r="ER45" s="278">
        <v>0.5</v>
      </c>
      <c r="ES45" s="278">
        <v>0.5</v>
      </c>
      <c r="ET45" s="84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8" t="s">
        <v>480</v>
      </c>
      <c r="EM46" s="320" t="s">
        <v>477</v>
      </c>
      <c r="EN46" s="276" t="s">
        <v>453</v>
      </c>
      <c r="EO46" s="276">
        <v>0</v>
      </c>
      <c r="EP46" s="276">
        <v>2</v>
      </c>
      <c r="EQ46" s="278">
        <v>0.5</v>
      </c>
      <c r="ER46" s="278">
        <v>0.5</v>
      </c>
      <c r="ES46" s="278">
        <v>0.5</v>
      </c>
      <c r="ET46" s="84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8" t="s">
        <v>488</v>
      </c>
      <c r="EM47" s="320" t="s">
        <v>485</v>
      </c>
      <c r="EN47" s="276" t="s">
        <v>453</v>
      </c>
      <c r="EO47" s="276">
        <v>0</v>
      </c>
      <c r="EP47" s="276">
        <v>2</v>
      </c>
      <c r="EQ47" s="278">
        <v>0.5</v>
      </c>
      <c r="ER47" s="278">
        <v>0.5</v>
      </c>
      <c r="ES47" s="278">
        <v>0.5</v>
      </c>
      <c r="ET47" s="84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8" t="s">
        <v>496</v>
      </c>
      <c r="EM48" s="320" t="s">
        <v>493</v>
      </c>
      <c r="EN48" s="276" t="s">
        <v>453</v>
      </c>
      <c r="EO48" s="276">
        <v>0</v>
      </c>
      <c r="EP48" s="276">
        <v>3</v>
      </c>
      <c r="EQ48" s="331">
        <v>0.75</v>
      </c>
      <c r="ER48" s="331">
        <v>0.75</v>
      </c>
      <c r="ES48" s="331">
        <v>0.75</v>
      </c>
      <c r="ET48" s="84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8" t="s">
        <v>504</v>
      </c>
      <c r="EM49" s="320" t="s">
        <v>501</v>
      </c>
      <c r="EN49" s="276" t="s">
        <v>453</v>
      </c>
      <c r="EO49" s="276">
        <v>0</v>
      </c>
      <c r="EP49" s="276">
        <v>1</v>
      </c>
      <c r="EQ49" s="331">
        <v>0.25</v>
      </c>
      <c r="ER49" s="331">
        <v>0.25</v>
      </c>
      <c r="ES49" s="331">
        <v>0.25</v>
      </c>
      <c r="ET49" s="84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8" t="s">
        <v>512</v>
      </c>
      <c r="EM50" s="320" t="s">
        <v>509</v>
      </c>
      <c r="EN50" s="276" t="s">
        <v>453</v>
      </c>
      <c r="EO50" s="276">
        <v>0</v>
      </c>
      <c r="EP50" s="276">
        <v>2</v>
      </c>
      <c r="EQ50" s="278">
        <v>0.5</v>
      </c>
      <c r="ER50" s="278">
        <v>0.5</v>
      </c>
      <c r="ES50" s="278">
        <v>0.5</v>
      </c>
      <c r="ET50" s="84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8" t="s">
        <v>519</v>
      </c>
      <c r="EM51" s="320" t="s">
        <v>516</v>
      </c>
      <c r="EN51" s="276" t="s">
        <v>453</v>
      </c>
      <c r="EO51" s="276">
        <v>0</v>
      </c>
      <c r="EP51" s="276">
        <v>3</v>
      </c>
      <c r="EQ51" s="331">
        <v>0.75</v>
      </c>
      <c r="ER51" s="331">
        <v>0.75</v>
      </c>
      <c r="ES51" s="331">
        <v>0.75</v>
      </c>
      <c r="ET51" s="84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8" t="s">
        <v>526</v>
      </c>
      <c r="EM52" s="320" t="s">
        <v>523</v>
      </c>
      <c r="EN52" s="276" t="s">
        <v>453</v>
      </c>
      <c r="EO52" s="276">
        <v>0</v>
      </c>
      <c r="EP52" s="276">
        <v>1</v>
      </c>
      <c r="EQ52" s="331">
        <v>0.25</v>
      </c>
      <c r="ER52" s="331">
        <v>0.25</v>
      </c>
      <c r="ES52" s="331">
        <v>0.25</v>
      </c>
      <c r="ET52" s="84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4" t="s">
        <v>538</v>
      </c>
      <c r="EM53" s="320" t="s">
        <v>533</v>
      </c>
      <c r="EN53" s="276" t="s">
        <v>534</v>
      </c>
      <c r="EO53" s="388">
        <v>24</v>
      </c>
      <c r="EP53" s="388">
        <v>34</v>
      </c>
      <c r="EQ53" s="492">
        <v>34</v>
      </c>
      <c r="ER53" s="492">
        <v>34</v>
      </c>
      <c r="ES53" s="492">
        <v>34</v>
      </c>
      <c r="ET53" s="85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4" t="s">
        <v>548</v>
      </c>
      <c r="EM54" s="320" t="s">
        <v>544</v>
      </c>
      <c r="EN54" s="276" t="s">
        <v>545</v>
      </c>
      <c r="EO54" s="276">
        <v>3</v>
      </c>
      <c r="EP54" s="276">
        <v>5</v>
      </c>
      <c r="EQ54" s="824">
        <v>0</v>
      </c>
      <c r="ER54" s="830">
        <v>0</v>
      </c>
      <c r="ES54" s="830">
        <v>1</v>
      </c>
      <c r="ET54" s="85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4" t="s">
        <v>555</v>
      </c>
      <c r="EM55" s="320" t="s">
        <v>551</v>
      </c>
      <c r="EN55" s="276" t="s">
        <v>552</v>
      </c>
      <c r="EO55" s="276">
        <v>62</v>
      </c>
      <c r="EP55" s="276">
        <v>120</v>
      </c>
      <c r="EQ55" s="824">
        <v>30</v>
      </c>
      <c r="ER55" s="824">
        <v>30</v>
      </c>
      <c r="ES55" s="824">
        <v>30</v>
      </c>
      <c r="ET55" s="85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4" t="s">
        <v>562</v>
      </c>
      <c r="EM56" s="320" t="s">
        <v>558</v>
      </c>
      <c r="EN56" s="276" t="s">
        <v>559</v>
      </c>
      <c r="EO56" s="276">
        <v>5</v>
      </c>
      <c r="EP56" s="276">
        <v>5</v>
      </c>
      <c r="EQ56" s="824">
        <v>5</v>
      </c>
      <c r="ER56" s="824">
        <v>5</v>
      </c>
      <c r="ES56" s="824">
        <v>5</v>
      </c>
      <c r="ET56" s="85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4" t="s">
        <v>569</v>
      </c>
      <c r="EM57" s="320" t="s">
        <v>565</v>
      </c>
      <c r="EN57" s="276" t="s">
        <v>566</v>
      </c>
      <c r="EO57" s="276">
        <v>126</v>
      </c>
      <c r="EP57" s="276">
        <v>126</v>
      </c>
      <c r="EQ57" s="277">
        <v>126</v>
      </c>
      <c r="ER57" s="277">
        <v>126</v>
      </c>
      <c r="ES57" s="277">
        <v>126</v>
      </c>
      <c r="ET57" s="84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4" t="s">
        <v>578</v>
      </c>
      <c r="EM58" s="320" t="s">
        <v>574</v>
      </c>
      <c r="EN58" s="276" t="s">
        <v>575</v>
      </c>
      <c r="EO58" s="276">
        <v>0</v>
      </c>
      <c r="EP58" s="276">
        <v>25</v>
      </c>
      <c r="EQ58" s="277">
        <v>0</v>
      </c>
      <c r="ER58" s="277">
        <v>0</v>
      </c>
      <c r="ES58" s="830">
        <v>12</v>
      </c>
      <c r="ET58" s="85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4" t="s">
        <v>586</v>
      </c>
      <c r="EM59" s="320" t="s">
        <v>583</v>
      </c>
      <c r="EN59" s="276" t="s">
        <v>532</v>
      </c>
      <c r="EO59" s="388">
        <v>3630</v>
      </c>
      <c r="EP59" s="388">
        <v>3700</v>
      </c>
      <c r="EQ59" s="277">
        <v>3200</v>
      </c>
      <c r="ER59" s="277">
        <v>3300</v>
      </c>
      <c r="ES59" s="277">
        <v>3400</v>
      </c>
      <c r="ET59" s="84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4" t="s">
        <v>595</v>
      </c>
      <c r="EM60" s="320" t="s">
        <v>591</v>
      </c>
      <c r="EN60" s="276" t="s">
        <v>592</v>
      </c>
      <c r="EO60" s="857">
        <v>14</v>
      </c>
      <c r="EP60" s="857">
        <v>18</v>
      </c>
      <c r="EQ60" s="824">
        <v>1</v>
      </c>
      <c r="ER60" s="824">
        <v>1</v>
      </c>
      <c r="ES60" s="824">
        <v>1</v>
      </c>
      <c r="ET60" s="85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4" t="s">
        <v>600</v>
      </c>
      <c r="EM61" s="320" t="s">
        <v>598</v>
      </c>
      <c r="EN61" s="276" t="s">
        <v>599</v>
      </c>
      <c r="EO61" s="388">
        <v>0</v>
      </c>
      <c r="EP61" s="388">
        <v>3</v>
      </c>
      <c r="EQ61" s="277">
        <v>1</v>
      </c>
      <c r="ER61" s="830">
        <v>0</v>
      </c>
      <c r="ES61" s="830">
        <v>2</v>
      </c>
      <c r="ET61" s="84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4" t="s">
        <v>605</v>
      </c>
      <c r="EM62" s="320" t="s">
        <v>603</v>
      </c>
      <c r="EN62" s="276" t="s">
        <v>604</v>
      </c>
      <c r="EO62" s="276">
        <v>6</v>
      </c>
      <c r="EP62" s="276">
        <v>16</v>
      </c>
      <c r="EQ62" s="277">
        <v>16</v>
      </c>
      <c r="ER62" s="277">
        <v>16</v>
      </c>
      <c r="ES62" s="277">
        <v>16</v>
      </c>
      <c r="ET62" s="84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4" t="s">
        <v>613</v>
      </c>
      <c r="EM63" s="320" t="s">
        <v>611</v>
      </c>
      <c r="EN63" s="276" t="s">
        <v>612</v>
      </c>
      <c r="EO63" s="276">
        <v>0</v>
      </c>
      <c r="EP63" s="276">
        <v>1</v>
      </c>
      <c r="EQ63" s="331">
        <v>0.25</v>
      </c>
      <c r="ER63" s="331">
        <v>0.25</v>
      </c>
      <c r="ES63" s="331">
        <v>0.25</v>
      </c>
      <c r="ET63" s="84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4" t="s">
        <v>618</v>
      </c>
      <c r="EM64" s="320" t="s">
        <v>616</v>
      </c>
      <c r="EN64" s="276" t="s">
        <v>1899</v>
      </c>
      <c r="EO64" s="824">
        <v>25</v>
      </c>
      <c r="EP64" s="824">
        <v>50</v>
      </c>
      <c r="EQ64" s="824">
        <v>0</v>
      </c>
      <c r="ER64" s="824">
        <v>0</v>
      </c>
      <c r="ES64" s="832">
        <v>0</v>
      </c>
      <c r="ET64" s="84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4" t="s">
        <v>623</v>
      </c>
      <c r="EM65" s="320" t="s">
        <v>621</v>
      </c>
      <c r="EN65" s="276" t="s">
        <v>622</v>
      </c>
      <c r="EO65" s="276">
        <v>2</v>
      </c>
      <c r="EP65" s="276">
        <v>6</v>
      </c>
      <c r="EQ65" s="277">
        <v>0</v>
      </c>
      <c r="ER65" s="830">
        <v>0</v>
      </c>
      <c r="ES65" s="277">
        <v>2</v>
      </c>
      <c r="ET65" s="84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4" t="s">
        <v>628</v>
      </c>
      <c r="EM66" s="320" t="s">
        <v>626</v>
      </c>
      <c r="EN66" s="276" t="s">
        <v>627</v>
      </c>
      <c r="EO66" s="276">
        <v>1</v>
      </c>
      <c r="EP66" s="276">
        <v>1</v>
      </c>
      <c r="EQ66" s="331">
        <v>1</v>
      </c>
      <c r="ER66" s="331">
        <v>1</v>
      </c>
      <c r="ES66" s="331">
        <v>1</v>
      </c>
      <c r="ET66" s="84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4" t="s">
        <v>633</v>
      </c>
      <c r="EM67" s="320" t="s">
        <v>631</v>
      </c>
      <c r="EN67" s="276" t="s">
        <v>632</v>
      </c>
      <c r="EO67" s="276">
        <v>1</v>
      </c>
      <c r="EP67" s="276">
        <v>20</v>
      </c>
      <c r="EQ67" s="277">
        <v>0</v>
      </c>
      <c r="ER67" s="830">
        <v>3</v>
      </c>
      <c r="ES67" s="830">
        <v>8</v>
      </c>
      <c r="ET67" s="85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4" t="s">
        <v>638</v>
      </c>
      <c r="EM68" s="320" t="s">
        <v>636</v>
      </c>
      <c r="EN68" s="276" t="s">
        <v>637</v>
      </c>
      <c r="EO68" s="276">
        <v>0</v>
      </c>
      <c r="EP68" s="277">
        <v>40</v>
      </c>
      <c r="EQ68" s="277">
        <v>0</v>
      </c>
      <c r="ER68" s="832">
        <v>0</v>
      </c>
      <c r="ES68" s="331">
        <v>15</v>
      </c>
      <c r="ET68" s="84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4" t="s">
        <v>646</v>
      </c>
      <c r="EM69" s="320" t="s">
        <v>643</v>
      </c>
      <c r="EN69" s="276" t="s">
        <v>644</v>
      </c>
      <c r="EO69" s="388">
        <v>15</v>
      </c>
      <c r="EP69" s="388">
        <v>19</v>
      </c>
      <c r="EQ69" s="277">
        <v>17</v>
      </c>
      <c r="ER69" s="277">
        <v>18</v>
      </c>
      <c r="ES69" s="277">
        <v>19</v>
      </c>
      <c r="ET69" s="84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4" t="s">
        <v>650</v>
      </c>
      <c r="EM70" s="320" t="s">
        <v>648</v>
      </c>
      <c r="EN70" s="276" t="s">
        <v>649</v>
      </c>
      <c r="EO70" s="276">
        <v>4</v>
      </c>
      <c r="EP70" s="276">
        <v>8</v>
      </c>
      <c r="EQ70" s="277">
        <v>6</v>
      </c>
      <c r="ER70" s="277">
        <v>8</v>
      </c>
      <c r="ES70" s="277">
        <v>8</v>
      </c>
      <c r="ET70" s="84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4" t="s">
        <v>654</v>
      </c>
      <c r="EM71" s="320" t="s">
        <v>652</v>
      </c>
      <c r="EN71" s="276" t="s">
        <v>653</v>
      </c>
      <c r="EO71" s="276">
        <v>0</v>
      </c>
      <c r="EP71" s="276">
        <v>1</v>
      </c>
      <c r="EQ71" s="331">
        <v>0.25</v>
      </c>
      <c r="ER71" s="331">
        <v>0.25</v>
      </c>
      <c r="ES71" s="331">
        <v>0.25</v>
      </c>
      <c r="ET71" s="84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4" t="s">
        <v>658</v>
      </c>
      <c r="EM72" s="320" t="s">
        <v>656</v>
      </c>
      <c r="EN72" s="276" t="s">
        <v>657</v>
      </c>
      <c r="EO72" s="276">
        <v>2</v>
      </c>
      <c r="EP72" s="276">
        <v>4</v>
      </c>
      <c r="EQ72" s="277">
        <v>1</v>
      </c>
      <c r="ER72" s="277">
        <v>1</v>
      </c>
      <c r="ES72" s="277">
        <v>1</v>
      </c>
      <c r="ET72" s="84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4" t="s">
        <v>661</v>
      </c>
      <c r="EM73" s="320" t="s">
        <v>660</v>
      </c>
      <c r="EN73" s="276" t="s">
        <v>532</v>
      </c>
      <c r="EO73" s="276">
        <v>1</v>
      </c>
      <c r="EP73" s="276">
        <v>2</v>
      </c>
      <c r="EQ73" s="278">
        <v>0.5</v>
      </c>
      <c r="ER73" s="831">
        <v>0</v>
      </c>
      <c r="ES73" s="832">
        <v>0.25</v>
      </c>
      <c r="ET73" s="84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4" t="s">
        <v>665</v>
      </c>
      <c r="EM74" s="320" t="s">
        <v>663</v>
      </c>
      <c r="EN74" s="276" t="s">
        <v>664</v>
      </c>
      <c r="EO74" s="276">
        <v>1</v>
      </c>
      <c r="EP74" s="276">
        <v>5</v>
      </c>
      <c r="EQ74" s="277">
        <v>2</v>
      </c>
      <c r="ER74" s="277">
        <v>5</v>
      </c>
      <c r="ES74" s="277">
        <v>5</v>
      </c>
      <c r="ET74" s="84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4" t="s">
        <v>669</v>
      </c>
      <c r="EM75" s="320" t="s">
        <v>667</v>
      </c>
      <c r="EN75" s="276" t="s">
        <v>668</v>
      </c>
      <c r="EO75" s="388">
        <v>1</v>
      </c>
      <c r="EP75" s="388">
        <v>1</v>
      </c>
      <c r="EQ75" s="278">
        <v>1</v>
      </c>
      <c r="ER75" s="278">
        <v>1</v>
      </c>
      <c r="ES75" s="278">
        <v>1</v>
      </c>
      <c r="ET75" s="84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4" t="s">
        <v>673</v>
      </c>
      <c r="EM76" s="320" t="s">
        <v>671</v>
      </c>
      <c r="EN76" s="276" t="s">
        <v>672</v>
      </c>
      <c r="EO76" s="388">
        <v>200</v>
      </c>
      <c r="EP76" s="388">
        <v>240</v>
      </c>
      <c r="EQ76" s="277">
        <v>45</v>
      </c>
      <c r="ER76" s="277">
        <v>65</v>
      </c>
      <c r="ES76" s="277">
        <v>65</v>
      </c>
      <c r="ET76" s="84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4" t="s">
        <v>677</v>
      </c>
      <c r="EM77" s="320" t="s">
        <v>675</v>
      </c>
      <c r="EN77" s="276" t="s">
        <v>676</v>
      </c>
      <c r="EO77" s="388">
        <v>154</v>
      </c>
      <c r="EP77" s="388">
        <v>200</v>
      </c>
      <c r="EQ77" s="277">
        <v>50</v>
      </c>
      <c r="ER77" s="277">
        <v>50</v>
      </c>
      <c r="ES77" s="277">
        <v>50</v>
      </c>
      <c r="ET77" s="84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4" t="s">
        <v>681</v>
      </c>
      <c r="EM78" s="320" t="s">
        <v>679</v>
      </c>
      <c r="EN78" s="276" t="s">
        <v>1900</v>
      </c>
      <c r="EO78" s="331">
        <v>10</v>
      </c>
      <c r="EP78" s="331">
        <v>100</v>
      </c>
      <c r="EQ78" s="331">
        <v>25</v>
      </c>
      <c r="ER78" s="331">
        <v>25</v>
      </c>
      <c r="ES78" s="331">
        <v>25</v>
      </c>
      <c r="ET78" s="84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4" t="s">
        <v>685</v>
      </c>
      <c r="EM79" s="320" t="s">
        <v>683</v>
      </c>
      <c r="EN79" s="276" t="s">
        <v>684</v>
      </c>
      <c r="EO79" s="276">
        <v>1</v>
      </c>
      <c r="EP79" s="276">
        <v>2</v>
      </c>
      <c r="EQ79" s="277">
        <v>0</v>
      </c>
      <c r="ER79" s="830">
        <v>0</v>
      </c>
      <c r="ES79" s="831">
        <v>0.5</v>
      </c>
      <c r="ET79" s="84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4" t="s">
        <v>689</v>
      </c>
      <c r="EM80" s="320" t="s">
        <v>687</v>
      </c>
      <c r="EN80" s="276" t="s">
        <v>688</v>
      </c>
      <c r="EO80" s="857">
        <v>55</v>
      </c>
      <c r="EP80" s="857">
        <v>57</v>
      </c>
      <c r="EQ80" s="824">
        <v>0</v>
      </c>
      <c r="ER80" s="830">
        <v>1</v>
      </c>
      <c r="ES80" s="830">
        <v>1</v>
      </c>
      <c r="ET80" s="85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4" t="s">
        <v>692</v>
      </c>
      <c r="EM81" s="320" t="s">
        <v>691</v>
      </c>
      <c r="EN81" s="825" t="s">
        <v>668</v>
      </c>
      <c r="EO81" s="276">
        <v>1</v>
      </c>
      <c r="EP81" s="276">
        <v>1</v>
      </c>
      <c r="EQ81" s="331">
        <v>1</v>
      </c>
      <c r="ER81" s="331">
        <v>1</v>
      </c>
      <c r="ES81" s="331">
        <v>1</v>
      </c>
      <c r="ET81" s="84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8" t="s">
        <v>700</v>
      </c>
      <c r="EM82" s="843" t="s">
        <v>697</v>
      </c>
      <c r="EN82" s="276" t="s">
        <v>698</v>
      </c>
      <c r="EO82" s="276">
        <v>0</v>
      </c>
      <c r="EP82" s="276">
        <v>1</v>
      </c>
      <c r="EQ82" s="277">
        <v>0</v>
      </c>
      <c r="ER82" s="831">
        <v>0.1</v>
      </c>
      <c r="ES82" s="832">
        <v>0.45</v>
      </c>
      <c r="ET82" s="84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8" t="s">
        <v>704</v>
      </c>
      <c r="EM83" s="843" t="s">
        <v>702</v>
      </c>
      <c r="EN83" s="276" t="s">
        <v>703</v>
      </c>
      <c r="EO83" s="276">
        <v>0</v>
      </c>
      <c r="EP83" s="276">
        <v>1</v>
      </c>
      <c r="EQ83" s="278">
        <v>0.5</v>
      </c>
      <c r="ER83" s="278">
        <v>0.5</v>
      </c>
      <c r="ES83" s="277">
        <v>0</v>
      </c>
      <c r="ET83" s="84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8" t="s">
        <v>708</v>
      </c>
      <c r="EM84" s="843" t="s">
        <v>706</v>
      </c>
      <c r="EN84" s="276" t="s">
        <v>1901</v>
      </c>
      <c r="EO84" s="277">
        <v>40</v>
      </c>
      <c r="EP84" s="277">
        <v>100</v>
      </c>
      <c r="EQ84" s="277">
        <v>0</v>
      </c>
      <c r="ER84" s="831">
        <v>100</v>
      </c>
      <c r="ES84" s="831">
        <v>0</v>
      </c>
      <c r="ET84" s="84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8" t="s">
        <v>712</v>
      </c>
      <c r="EM85" s="843" t="s">
        <v>710</v>
      </c>
      <c r="EN85" s="276" t="s">
        <v>711</v>
      </c>
      <c r="EO85" s="276">
        <v>1</v>
      </c>
      <c r="EP85" s="276">
        <v>1</v>
      </c>
      <c r="EQ85" s="331">
        <v>1</v>
      </c>
      <c r="ER85" s="331">
        <v>1</v>
      </c>
      <c r="ES85" s="331">
        <v>1</v>
      </c>
      <c r="ET85" s="84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8" t="s">
        <v>716</v>
      </c>
      <c r="EM86" s="843" t="s">
        <v>714</v>
      </c>
      <c r="EN86" s="276" t="s">
        <v>715</v>
      </c>
      <c r="EO86" s="276">
        <v>8</v>
      </c>
      <c r="EP86" s="276">
        <v>10</v>
      </c>
      <c r="EQ86" s="277">
        <v>3</v>
      </c>
      <c r="ER86" s="830">
        <v>2</v>
      </c>
      <c r="ES86" s="830">
        <v>3</v>
      </c>
      <c r="ET86" s="84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8" t="s">
        <v>723</v>
      </c>
      <c r="EM87" s="320" t="s">
        <v>721</v>
      </c>
      <c r="EN87" s="276" t="s">
        <v>722</v>
      </c>
      <c r="EO87" s="276">
        <v>0</v>
      </c>
      <c r="EP87" s="276">
        <v>2</v>
      </c>
      <c r="EQ87" s="824">
        <v>0</v>
      </c>
      <c r="ER87" s="830">
        <v>0</v>
      </c>
      <c r="ES87" s="824">
        <v>1</v>
      </c>
      <c r="ET87" s="85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8" t="s">
        <v>727</v>
      </c>
      <c r="EM88" s="320" t="s">
        <v>725</v>
      </c>
      <c r="EN88" s="276" t="s">
        <v>726</v>
      </c>
      <c r="EO88" s="276">
        <v>0</v>
      </c>
      <c r="EP88" s="276">
        <v>3</v>
      </c>
      <c r="EQ88" s="277">
        <v>0</v>
      </c>
      <c r="ER88" s="277">
        <v>2</v>
      </c>
      <c r="ES88" s="277">
        <v>1</v>
      </c>
      <c r="ET88" s="84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8" t="s">
        <v>731</v>
      </c>
      <c r="EM89" s="320" t="s">
        <v>729</v>
      </c>
      <c r="EN89" s="276" t="s">
        <v>1902</v>
      </c>
      <c r="EO89" s="823">
        <v>70</v>
      </c>
      <c r="EP89" s="823">
        <v>100</v>
      </c>
      <c r="EQ89" s="823">
        <v>30</v>
      </c>
      <c r="ER89" s="830">
        <v>25</v>
      </c>
      <c r="ES89" s="830">
        <v>25</v>
      </c>
      <c r="ET89" s="85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8" t="s">
        <v>735</v>
      </c>
      <c r="EM90" s="320" t="s">
        <v>733</v>
      </c>
      <c r="EN90" s="276" t="s">
        <v>1903</v>
      </c>
      <c r="EO90" s="823">
        <v>90</v>
      </c>
      <c r="EP90" s="823">
        <v>100</v>
      </c>
      <c r="EQ90" s="823">
        <v>10</v>
      </c>
      <c r="ER90" s="830">
        <v>90</v>
      </c>
      <c r="ES90" s="824">
        <v>0</v>
      </c>
      <c r="ET90" s="85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8" t="s">
        <v>740</v>
      </c>
      <c r="EM91" s="320" t="s">
        <v>738</v>
      </c>
      <c r="EN91" s="276" t="s">
        <v>739</v>
      </c>
      <c r="EO91" s="276">
        <v>1</v>
      </c>
      <c r="EP91" s="276">
        <v>1</v>
      </c>
      <c r="EQ91" s="331">
        <v>1</v>
      </c>
      <c r="ER91" s="331">
        <v>1</v>
      </c>
      <c r="ES91" s="331">
        <v>1</v>
      </c>
      <c r="ET91" s="84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8" t="s">
        <v>743</v>
      </c>
      <c r="EM92" s="320" t="s">
        <v>742</v>
      </c>
      <c r="EN92" s="276" t="s">
        <v>433</v>
      </c>
      <c r="EO92" s="276">
        <v>3</v>
      </c>
      <c r="EP92" s="276">
        <v>3</v>
      </c>
      <c r="EQ92" s="278">
        <v>3</v>
      </c>
      <c r="ER92" s="278">
        <v>3</v>
      </c>
      <c r="ES92" s="277">
        <v>3</v>
      </c>
      <c r="ET92" s="84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8" t="s">
        <v>747</v>
      </c>
      <c r="EM93" s="320" t="s">
        <v>745</v>
      </c>
      <c r="EN93" s="276" t="s">
        <v>746</v>
      </c>
      <c r="EO93" s="276">
        <v>1</v>
      </c>
      <c r="EP93" s="276">
        <v>1</v>
      </c>
      <c r="EQ93" s="331">
        <v>1</v>
      </c>
      <c r="ER93" s="331">
        <v>1</v>
      </c>
      <c r="ES93" s="331">
        <v>1</v>
      </c>
      <c r="ET93" s="84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8" t="s">
        <v>750</v>
      </c>
      <c r="EM94" s="320" t="s">
        <v>749</v>
      </c>
      <c r="EN94" s="276" t="s">
        <v>532</v>
      </c>
      <c r="EO94" s="276">
        <v>492</v>
      </c>
      <c r="EP94" s="276">
        <v>600</v>
      </c>
      <c r="EQ94" s="277">
        <v>519</v>
      </c>
      <c r="ER94" s="277">
        <v>546</v>
      </c>
      <c r="ES94" s="277">
        <v>573</v>
      </c>
      <c r="ET94" s="84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8" t="s">
        <v>757</v>
      </c>
      <c r="EM95" s="320" t="s">
        <v>755</v>
      </c>
      <c r="EN95" s="276" t="s">
        <v>756</v>
      </c>
      <c r="EO95" s="276">
        <v>0</v>
      </c>
      <c r="EP95" s="276">
        <v>1</v>
      </c>
      <c r="EQ95" s="277">
        <v>0</v>
      </c>
      <c r="ER95" s="278">
        <v>0.6</v>
      </c>
      <c r="ES95" s="278">
        <v>0.4</v>
      </c>
      <c r="ET95" s="84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8" t="s">
        <v>761</v>
      </c>
      <c r="EM96" s="320" t="s">
        <v>759</v>
      </c>
      <c r="EN96" s="276" t="s">
        <v>760</v>
      </c>
      <c r="EO96" s="276">
        <v>0</v>
      </c>
      <c r="EP96" s="276">
        <v>1</v>
      </c>
      <c r="EQ96" s="277">
        <v>0</v>
      </c>
      <c r="ER96" s="331">
        <v>0.25</v>
      </c>
      <c r="ES96" s="278">
        <v>0.5</v>
      </c>
      <c r="ET96" s="84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8" t="s">
        <v>765</v>
      </c>
      <c r="EM97" s="320" t="s">
        <v>763</v>
      </c>
      <c r="EN97" s="276" t="s">
        <v>764</v>
      </c>
      <c r="EO97" s="276">
        <v>8</v>
      </c>
      <c r="EP97" s="276">
        <v>8</v>
      </c>
      <c r="EQ97" s="277">
        <v>2</v>
      </c>
      <c r="ER97" s="277">
        <v>2</v>
      </c>
      <c r="ES97" s="277">
        <v>2</v>
      </c>
      <c r="ET97" s="84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8" t="s">
        <v>770</v>
      </c>
      <c r="EM98" s="320" t="s">
        <v>768</v>
      </c>
      <c r="EN98" s="276" t="s">
        <v>769</v>
      </c>
      <c r="EO98" s="276">
        <v>0</v>
      </c>
      <c r="EP98" s="276">
        <v>1</v>
      </c>
      <c r="EQ98" s="331">
        <v>0.25</v>
      </c>
      <c r="ER98" s="331">
        <v>0.25</v>
      </c>
      <c r="ES98" s="331">
        <v>0.25</v>
      </c>
      <c r="ET98" s="84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8" t="s">
        <v>777</v>
      </c>
      <c r="EM99" s="320" t="s">
        <v>775</v>
      </c>
      <c r="EN99" s="276" t="s">
        <v>776</v>
      </c>
      <c r="EO99" s="276">
        <v>0</v>
      </c>
      <c r="EP99" s="276">
        <v>1</v>
      </c>
      <c r="EQ99" s="331">
        <v>0.25</v>
      </c>
      <c r="ER99" s="331">
        <v>0.25</v>
      </c>
      <c r="ES99" s="331">
        <v>0.25</v>
      </c>
      <c r="ET99" s="84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8" t="s">
        <v>781</v>
      </c>
      <c r="EM100" s="320" t="s">
        <v>779</v>
      </c>
      <c r="EN100" s="276" t="s">
        <v>780</v>
      </c>
      <c r="EO100" s="276">
        <v>0</v>
      </c>
      <c r="EP100" s="276">
        <v>1</v>
      </c>
      <c r="EQ100" s="331">
        <v>0.25</v>
      </c>
      <c r="ER100" s="331">
        <v>0.25</v>
      </c>
      <c r="ES100" s="331">
        <v>0.25</v>
      </c>
      <c r="ET100" s="84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8" t="s">
        <v>785</v>
      </c>
      <c r="EM101" s="320" t="s">
        <v>783</v>
      </c>
      <c r="EN101" s="276" t="s">
        <v>784</v>
      </c>
      <c r="EO101" s="276">
        <v>0</v>
      </c>
      <c r="EP101" s="331">
        <v>100</v>
      </c>
      <c r="EQ101" s="331">
        <v>25</v>
      </c>
      <c r="ER101" s="331">
        <v>25</v>
      </c>
      <c r="ES101" s="331">
        <v>25</v>
      </c>
      <c r="ET101" s="84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8" t="s">
        <v>789</v>
      </c>
      <c r="EM102" s="320" t="s">
        <v>787</v>
      </c>
      <c r="EN102" s="276" t="s">
        <v>788</v>
      </c>
      <c r="EO102" s="276">
        <v>1</v>
      </c>
      <c r="EP102" s="276">
        <v>1</v>
      </c>
      <c r="EQ102" s="331">
        <v>1</v>
      </c>
      <c r="ER102" s="331">
        <v>1</v>
      </c>
      <c r="ES102" s="331">
        <v>1</v>
      </c>
      <c r="ET102" s="84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8" t="s">
        <v>793</v>
      </c>
      <c r="EM103" s="320" t="s">
        <v>791</v>
      </c>
      <c r="EN103" s="276" t="s">
        <v>792</v>
      </c>
      <c r="EO103" s="276">
        <v>3</v>
      </c>
      <c r="EP103" s="276">
        <v>3</v>
      </c>
      <c r="EQ103" s="278">
        <v>3</v>
      </c>
      <c r="ER103" s="278">
        <v>3</v>
      </c>
      <c r="ES103" s="277">
        <v>3</v>
      </c>
      <c r="ET103" s="84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8" t="s">
        <v>797</v>
      </c>
      <c r="EM104" s="320" t="s">
        <v>795</v>
      </c>
      <c r="EN104" s="276" t="s">
        <v>796</v>
      </c>
      <c r="EO104" s="276">
        <v>0</v>
      </c>
      <c r="EP104" s="331">
        <v>100</v>
      </c>
      <c r="EQ104" s="331">
        <v>25</v>
      </c>
      <c r="ER104" s="331">
        <v>25</v>
      </c>
      <c r="ES104" s="331">
        <v>25</v>
      </c>
      <c r="ET104" s="84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8" t="s">
        <v>800</v>
      </c>
      <c r="EM105" s="320" t="s">
        <v>799</v>
      </c>
      <c r="EN105" s="276" t="s">
        <v>653</v>
      </c>
      <c r="EO105" s="276">
        <v>0</v>
      </c>
      <c r="EP105" s="276">
        <v>1</v>
      </c>
      <c r="EQ105" s="331">
        <v>0.25</v>
      </c>
      <c r="ER105" s="331">
        <v>0.25</v>
      </c>
      <c r="ES105" s="331">
        <v>0.25</v>
      </c>
      <c r="ET105" s="84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8" t="s">
        <v>808</v>
      </c>
      <c r="EM106" s="320" t="s">
        <v>805</v>
      </c>
      <c r="EN106" s="276" t="s">
        <v>806</v>
      </c>
      <c r="EO106" s="276">
        <v>164</v>
      </c>
      <c r="EP106" s="276">
        <v>131</v>
      </c>
      <c r="EQ106" s="277">
        <v>164</v>
      </c>
      <c r="ER106" s="277">
        <v>154</v>
      </c>
      <c r="ES106" s="277">
        <v>144</v>
      </c>
      <c r="ET106" s="84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8" t="s">
        <v>812</v>
      </c>
      <c r="EM107" s="320" t="s">
        <v>810</v>
      </c>
      <c r="EN107" s="276" t="s">
        <v>811</v>
      </c>
      <c r="EO107" s="276">
        <v>1</v>
      </c>
      <c r="EP107" s="276">
        <v>1</v>
      </c>
      <c r="EQ107" s="331">
        <v>1</v>
      </c>
      <c r="ER107" s="331">
        <v>1</v>
      </c>
      <c r="ES107" s="331">
        <v>1</v>
      </c>
      <c r="ET107" s="84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8" t="s">
        <v>816</v>
      </c>
      <c r="EM108" s="320" t="s">
        <v>814</v>
      </c>
      <c r="EN108" s="276" t="s">
        <v>815</v>
      </c>
      <c r="EO108" s="276">
        <v>1</v>
      </c>
      <c r="EP108" s="276">
        <v>1</v>
      </c>
      <c r="EQ108" s="331">
        <v>1</v>
      </c>
      <c r="ER108" s="331">
        <v>1</v>
      </c>
      <c r="ES108" s="331">
        <v>1</v>
      </c>
      <c r="ET108" s="84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8" t="s">
        <v>821</v>
      </c>
      <c r="EM109" s="320" t="s">
        <v>820</v>
      </c>
      <c r="EN109" s="276" t="s">
        <v>653</v>
      </c>
      <c r="EO109" s="276">
        <v>0</v>
      </c>
      <c r="EP109" s="276">
        <v>1</v>
      </c>
      <c r="EQ109" s="278">
        <v>0.2</v>
      </c>
      <c r="ER109" s="278">
        <v>0.3</v>
      </c>
      <c r="ES109" s="331">
        <v>0.25</v>
      </c>
      <c r="ET109" s="84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8" t="s">
        <v>824</v>
      </c>
      <c r="EM110" s="320" t="s">
        <v>823</v>
      </c>
      <c r="EN110" s="276" t="s">
        <v>653</v>
      </c>
      <c r="EO110" s="276">
        <v>1</v>
      </c>
      <c r="EP110" s="276">
        <v>1</v>
      </c>
      <c r="EQ110" s="331">
        <v>1</v>
      </c>
      <c r="ER110" s="331">
        <v>1</v>
      </c>
      <c r="ES110" s="331">
        <v>1</v>
      </c>
      <c r="ET110" s="84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8" t="s">
        <v>833</v>
      </c>
      <c r="EM111" s="320" t="s">
        <v>830</v>
      </c>
      <c r="EN111" s="276" t="s">
        <v>831</v>
      </c>
      <c r="EO111" s="276">
        <v>0</v>
      </c>
      <c r="EP111" s="276">
        <v>1</v>
      </c>
      <c r="EQ111" s="277">
        <v>1</v>
      </c>
      <c r="ER111" s="277">
        <v>1</v>
      </c>
      <c r="ES111" s="277">
        <v>1</v>
      </c>
      <c r="ET111" s="84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8" t="s">
        <v>837</v>
      </c>
      <c r="EM112" s="320" t="s">
        <v>835</v>
      </c>
      <c r="EN112" s="276" t="s">
        <v>836</v>
      </c>
      <c r="EO112" s="276">
        <v>0</v>
      </c>
      <c r="EP112" s="276">
        <v>1</v>
      </c>
      <c r="EQ112" s="277">
        <v>0</v>
      </c>
      <c r="ER112" s="277">
        <v>1</v>
      </c>
      <c r="ES112" s="277">
        <v>1</v>
      </c>
      <c r="ET112" s="84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8" t="s">
        <v>841</v>
      </c>
      <c r="EM113" s="320" t="s">
        <v>839</v>
      </c>
      <c r="EN113" s="276" t="s">
        <v>1904</v>
      </c>
      <c r="EO113" s="331">
        <v>25</v>
      </c>
      <c r="EP113" s="331">
        <v>30</v>
      </c>
      <c r="EQ113" s="331">
        <v>25</v>
      </c>
      <c r="ER113" s="331">
        <v>26</v>
      </c>
      <c r="ES113" s="331">
        <v>29</v>
      </c>
      <c r="ET113" s="84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8" t="s">
        <v>845</v>
      </c>
      <c r="EM114" s="320" t="s">
        <v>843</v>
      </c>
      <c r="EN114" s="276" t="s">
        <v>1905</v>
      </c>
      <c r="EO114" s="278">
        <v>38</v>
      </c>
      <c r="EP114" s="278">
        <v>58</v>
      </c>
      <c r="EQ114" s="278">
        <v>40</v>
      </c>
      <c r="ER114" s="331">
        <v>45</v>
      </c>
      <c r="ES114" s="278">
        <v>50</v>
      </c>
      <c r="ET114" s="84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8" t="s">
        <v>849</v>
      </c>
      <c r="EM115" s="320" t="s">
        <v>847</v>
      </c>
      <c r="EN115" s="276" t="s">
        <v>1906</v>
      </c>
      <c r="EO115" s="277">
        <v>2</v>
      </c>
      <c r="EP115" s="824">
        <v>10</v>
      </c>
      <c r="EQ115" s="824">
        <v>2</v>
      </c>
      <c r="ER115" s="824">
        <v>4</v>
      </c>
      <c r="ES115" s="824">
        <v>6</v>
      </c>
      <c r="ET115" s="85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8" t="s">
        <v>853</v>
      </c>
      <c r="EM116" s="320" t="s">
        <v>851</v>
      </c>
      <c r="EN116" s="276" t="s">
        <v>852</v>
      </c>
      <c r="EO116" s="276">
        <v>2</v>
      </c>
      <c r="EP116" s="276">
        <v>3</v>
      </c>
      <c r="EQ116" s="277">
        <v>1</v>
      </c>
      <c r="ER116" s="277">
        <v>1</v>
      </c>
      <c r="ES116" s="278">
        <v>0.5</v>
      </c>
      <c r="ET116" s="84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8" t="s">
        <v>857</v>
      </c>
      <c r="EM117" s="320" t="s">
        <v>855</v>
      </c>
      <c r="EN117" s="276" t="s">
        <v>1907</v>
      </c>
      <c r="EO117" s="277">
        <v>5</v>
      </c>
      <c r="EP117" s="824">
        <v>30</v>
      </c>
      <c r="EQ117" s="824">
        <v>5</v>
      </c>
      <c r="ER117" s="824">
        <v>15</v>
      </c>
      <c r="ES117" s="824">
        <v>25</v>
      </c>
      <c r="ET117" s="85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8" t="s">
        <v>861</v>
      </c>
      <c r="EM118" s="320" t="s">
        <v>859</v>
      </c>
      <c r="EN118" s="276" t="s">
        <v>860</v>
      </c>
      <c r="EO118" s="276">
        <v>1</v>
      </c>
      <c r="EP118" s="825">
        <v>2</v>
      </c>
      <c r="EQ118" s="824">
        <v>0</v>
      </c>
      <c r="ER118" s="830">
        <v>0</v>
      </c>
      <c r="ES118" s="824">
        <v>1</v>
      </c>
      <c r="ET118" s="85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8" t="s">
        <v>865</v>
      </c>
      <c r="EM119" s="320" t="s">
        <v>863</v>
      </c>
      <c r="EN119" s="276" t="s">
        <v>864</v>
      </c>
      <c r="EO119" s="277">
        <v>0</v>
      </c>
      <c r="EP119" s="824">
        <v>40</v>
      </c>
      <c r="EQ119" s="824">
        <v>5</v>
      </c>
      <c r="ER119" s="824">
        <v>15</v>
      </c>
      <c r="ES119" s="824">
        <v>30</v>
      </c>
      <c r="ET119" s="85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8" t="s">
        <v>869</v>
      </c>
      <c r="EM120" s="320" t="s">
        <v>867</v>
      </c>
      <c r="EN120" s="276" t="s">
        <v>868</v>
      </c>
      <c r="EO120" s="277">
        <v>0</v>
      </c>
      <c r="EP120" s="824">
        <v>90</v>
      </c>
      <c r="EQ120" s="824">
        <v>0</v>
      </c>
      <c r="ER120" s="824">
        <v>5</v>
      </c>
      <c r="ES120" s="824">
        <v>40</v>
      </c>
      <c r="ET120" s="85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8" t="s">
        <v>875</v>
      </c>
      <c r="EM121" s="320" t="s">
        <v>873</v>
      </c>
      <c r="EN121" s="276" t="s">
        <v>874</v>
      </c>
      <c r="EO121" s="276">
        <v>1</v>
      </c>
      <c r="EP121" s="278">
        <v>2</v>
      </c>
      <c r="EQ121" s="278">
        <v>0.5</v>
      </c>
      <c r="ER121" s="278">
        <v>0.5</v>
      </c>
      <c r="ES121" s="278">
        <v>0.5</v>
      </c>
      <c r="ET121" s="84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8" t="s">
        <v>879</v>
      </c>
      <c r="EM122" s="320" t="s">
        <v>877</v>
      </c>
      <c r="EN122" s="276" t="s">
        <v>878</v>
      </c>
      <c r="EO122" s="276">
        <v>281</v>
      </c>
      <c r="EP122" s="276">
        <v>600</v>
      </c>
      <c r="EQ122" s="277">
        <v>150</v>
      </c>
      <c r="ER122" s="277">
        <v>150</v>
      </c>
      <c r="ES122" s="277">
        <v>150</v>
      </c>
      <c r="ET122" s="84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8" t="s">
        <v>883</v>
      </c>
      <c r="EM123" s="320" t="s">
        <v>881</v>
      </c>
      <c r="EN123" s="276" t="s">
        <v>882</v>
      </c>
      <c r="EO123" s="388">
        <v>0</v>
      </c>
      <c r="EP123" s="388">
        <v>1</v>
      </c>
      <c r="EQ123" s="278">
        <v>0.2</v>
      </c>
      <c r="ER123" s="831">
        <v>0</v>
      </c>
      <c r="ES123" s="831">
        <v>0.4</v>
      </c>
      <c r="ET123" s="84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8" t="s">
        <v>887</v>
      </c>
      <c r="EM124" s="320" t="s">
        <v>885</v>
      </c>
      <c r="EN124" s="276" t="s">
        <v>886</v>
      </c>
      <c r="EO124" s="388">
        <v>1</v>
      </c>
      <c r="EP124" s="388">
        <v>3</v>
      </c>
      <c r="EQ124" s="278">
        <v>0.5</v>
      </c>
      <c r="ER124" s="278">
        <v>0.5</v>
      </c>
      <c r="ES124" s="277">
        <v>1</v>
      </c>
      <c r="ET124" s="84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8" t="s">
        <v>893</v>
      </c>
      <c r="EM125" s="320" t="s">
        <v>891</v>
      </c>
      <c r="EN125" s="276" t="s">
        <v>892</v>
      </c>
      <c r="EO125" s="278">
        <v>0</v>
      </c>
      <c r="EP125" s="278">
        <v>70</v>
      </c>
      <c r="EQ125" s="278">
        <v>10</v>
      </c>
      <c r="ER125" s="831">
        <v>0</v>
      </c>
      <c r="ES125" s="831">
        <v>30</v>
      </c>
      <c r="ET125" s="84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8" t="s">
        <v>897</v>
      </c>
      <c r="EM126" s="320" t="s">
        <v>895</v>
      </c>
      <c r="EN126" s="276" t="s">
        <v>896</v>
      </c>
      <c r="EO126" s="276">
        <v>0</v>
      </c>
      <c r="EP126" s="276">
        <v>1</v>
      </c>
      <c r="EQ126" s="278">
        <v>0.2</v>
      </c>
      <c r="ER126" s="831">
        <v>0.2</v>
      </c>
      <c r="ES126" s="278">
        <v>0.3</v>
      </c>
      <c r="ET126" s="84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8" t="s">
        <v>901</v>
      </c>
      <c r="EM127" s="320" t="s">
        <v>899</v>
      </c>
      <c r="EN127" s="276" t="s">
        <v>900</v>
      </c>
      <c r="EO127" s="276">
        <v>0</v>
      </c>
      <c r="EP127" s="276">
        <v>4</v>
      </c>
      <c r="EQ127" s="277">
        <v>1</v>
      </c>
      <c r="ER127" s="277">
        <v>1</v>
      </c>
      <c r="ES127" s="277">
        <v>1</v>
      </c>
      <c r="ET127" s="84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8" t="s">
        <v>907</v>
      </c>
      <c r="EM128" s="320" t="s">
        <v>905</v>
      </c>
      <c r="EN128" s="276" t="s">
        <v>906</v>
      </c>
      <c r="EO128" s="276">
        <v>0</v>
      </c>
      <c r="EP128" s="276">
        <v>2</v>
      </c>
      <c r="EQ128" s="278">
        <v>0.5</v>
      </c>
      <c r="ER128" s="278">
        <v>0.5</v>
      </c>
      <c r="ES128" s="278">
        <v>0.5</v>
      </c>
      <c r="ET128" s="84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8" t="s">
        <v>911</v>
      </c>
      <c r="EM129" s="320" t="s">
        <v>909</v>
      </c>
      <c r="EN129" s="276" t="s">
        <v>910</v>
      </c>
      <c r="EO129" s="276">
        <v>0</v>
      </c>
      <c r="EP129" s="276">
        <v>200</v>
      </c>
      <c r="EQ129" s="277">
        <v>50</v>
      </c>
      <c r="ER129" s="277">
        <v>50</v>
      </c>
      <c r="ES129" s="277">
        <v>50</v>
      </c>
      <c r="ET129" s="84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8" t="s">
        <v>915</v>
      </c>
      <c r="EM130" s="320" t="s">
        <v>913</v>
      </c>
      <c r="EN130" s="276" t="s">
        <v>914</v>
      </c>
      <c r="EO130" s="276">
        <v>0</v>
      </c>
      <c r="EP130" s="276">
        <v>1</v>
      </c>
      <c r="EQ130" s="278">
        <v>0.2</v>
      </c>
      <c r="ER130" s="278">
        <v>0.3</v>
      </c>
      <c r="ES130" s="278">
        <v>0.3</v>
      </c>
      <c r="ET130" s="84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8" t="s">
        <v>919</v>
      </c>
      <c r="EM131" s="320" t="s">
        <v>917</v>
      </c>
      <c r="EN131" s="276" t="s">
        <v>918</v>
      </c>
      <c r="EO131" s="276">
        <v>0</v>
      </c>
      <c r="EP131" s="276">
        <v>1</v>
      </c>
      <c r="EQ131" s="278">
        <v>0.2</v>
      </c>
      <c r="ER131" s="278">
        <v>0.3</v>
      </c>
      <c r="ES131" s="278">
        <v>0.3</v>
      </c>
      <c r="ET131" s="84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8" t="s">
        <v>923</v>
      </c>
      <c r="EM132" s="320" t="s">
        <v>921</v>
      </c>
      <c r="EN132" s="276" t="s">
        <v>922</v>
      </c>
      <c r="EO132" s="276">
        <v>0</v>
      </c>
      <c r="EP132" s="276">
        <v>1</v>
      </c>
      <c r="EQ132" s="278">
        <v>0.2</v>
      </c>
      <c r="ER132" s="278">
        <v>0.3</v>
      </c>
      <c r="ES132" s="278">
        <v>0.3</v>
      </c>
      <c r="ET132" s="84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8" t="s">
        <v>930</v>
      </c>
      <c r="EM133" s="320" t="s">
        <v>928</v>
      </c>
      <c r="EN133" s="276" t="s">
        <v>929</v>
      </c>
      <c r="EO133" s="276">
        <v>0</v>
      </c>
      <c r="EP133" s="276">
        <v>2</v>
      </c>
      <c r="EQ133" s="278">
        <v>0.5</v>
      </c>
      <c r="ER133" s="278">
        <v>0.5</v>
      </c>
      <c r="ES133" s="278">
        <v>0.5</v>
      </c>
      <c r="ET133" s="84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8" t="s">
        <v>934</v>
      </c>
      <c r="EM134" s="320" t="s">
        <v>932</v>
      </c>
      <c r="EN134" s="276" t="s">
        <v>933</v>
      </c>
      <c r="EO134" s="276">
        <v>300</v>
      </c>
      <c r="EP134" s="276">
        <v>500</v>
      </c>
      <c r="EQ134" s="277">
        <v>125</v>
      </c>
      <c r="ER134" s="277">
        <v>125</v>
      </c>
      <c r="ES134" s="277">
        <v>125</v>
      </c>
      <c r="ET134" s="84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8" t="s">
        <v>938</v>
      </c>
      <c r="EM135" s="320" t="s">
        <v>936</v>
      </c>
      <c r="EN135" s="276" t="s">
        <v>937</v>
      </c>
      <c r="EO135" s="276">
        <v>0</v>
      </c>
      <c r="EP135" s="388">
        <v>1</v>
      </c>
      <c r="EQ135" s="331">
        <v>0.25</v>
      </c>
      <c r="ER135" s="832">
        <v>0.05</v>
      </c>
      <c r="ES135" s="832">
        <v>0.35</v>
      </c>
      <c r="ET135" s="84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8" t="s">
        <v>942</v>
      </c>
      <c r="EM136" s="320" t="s">
        <v>940</v>
      </c>
      <c r="EN136" s="276" t="s">
        <v>941</v>
      </c>
      <c r="EO136" s="276">
        <v>0</v>
      </c>
      <c r="EP136" s="276">
        <v>8</v>
      </c>
      <c r="EQ136" s="277">
        <v>2</v>
      </c>
      <c r="ER136" s="277">
        <v>2</v>
      </c>
      <c r="ES136" s="277">
        <v>2</v>
      </c>
      <c r="ET136" s="84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8" t="s">
        <v>946</v>
      </c>
      <c r="EM137" s="320" t="s">
        <v>944</v>
      </c>
      <c r="EN137" s="276" t="s">
        <v>945</v>
      </c>
      <c r="EO137" s="276">
        <v>6</v>
      </c>
      <c r="EP137" s="276">
        <v>194</v>
      </c>
      <c r="EQ137" s="277">
        <v>48</v>
      </c>
      <c r="ER137" s="277">
        <v>48</v>
      </c>
      <c r="ES137" s="277">
        <v>48</v>
      </c>
      <c r="ET137" s="84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8" t="s">
        <v>950</v>
      </c>
      <c r="EM138" s="320" t="s">
        <v>948</v>
      </c>
      <c r="EN138" s="276" t="s">
        <v>949</v>
      </c>
      <c r="EO138" s="276">
        <v>0</v>
      </c>
      <c r="EP138" s="388">
        <v>1</v>
      </c>
      <c r="EQ138" s="331">
        <v>0.25</v>
      </c>
      <c r="ER138" s="331">
        <v>0.25</v>
      </c>
      <c r="ES138" s="331">
        <v>0.25</v>
      </c>
      <c r="ET138" s="84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8" t="s">
        <v>956</v>
      </c>
      <c r="EM139" s="320" t="s">
        <v>954</v>
      </c>
      <c r="EN139" s="276" t="s">
        <v>955</v>
      </c>
      <c r="EO139" s="276">
        <v>0</v>
      </c>
      <c r="EP139" s="276">
        <v>1</v>
      </c>
      <c r="EQ139" s="277">
        <v>0</v>
      </c>
      <c r="ER139" s="831">
        <v>0</v>
      </c>
      <c r="ES139" s="832">
        <v>0.5</v>
      </c>
      <c r="ET139" s="84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8" t="s">
        <v>960</v>
      </c>
      <c r="EM140" s="320" t="s">
        <v>958</v>
      </c>
      <c r="EN140" s="276" t="s">
        <v>959</v>
      </c>
      <c r="EO140" s="276">
        <v>0</v>
      </c>
      <c r="EP140" s="276">
        <v>1</v>
      </c>
      <c r="EQ140" s="331">
        <v>0.25</v>
      </c>
      <c r="ER140" s="331">
        <v>0.25</v>
      </c>
      <c r="ES140" s="331">
        <v>0.25</v>
      </c>
      <c r="ET140" s="84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8" t="s">
        <v>964</v>
      </c>
      <c r="EM141" s="320" t="s">
        <v>962</v>
      </c>
      <c r="EN141" s="276" t="s">
        <v>963</v>
      </c>
      <c r="EO141" s="276">
        <v>1</v>
      </c>
      <c r="EP141" s="276">
        <v>2</v>
      </c>
      <c r="EQ141" s="278">
        <v>0.5</v>
      </c>
      <c r="ER141" s="278">
        <v>0.5</v>
      </c>
      <c r="ES141" s="278">
        <v>0.5</v>
      </c>
      <c r="ET141" s="84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8" t="s">
        <v>968</v>
      </c>
      <c r="EM142" s="320" t="s">
        <v>966</v>
      </c>
      <c r="EN142" s="276" t="s">
        <v>967</v>
      </c>
      <c r="EO142" s="276">
        <v>10</v>
      </c>
      <c r="EP142" s="276">
        <v>20</v>
      </c>
      <c r="EQ142" s="277">
        <v>6</v>
      </c>
      <c r="ER142" s="277">
        <v>6</v>
      </c>
      <c r="ES142" s="277">
        <v>4</v>
      </c>
      <c r="ET142" s="84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8" t="s">
        <v>972</v>
      </c>
      <c r="EM143" s="320" t="s">
        <v>970</v>
      </c>
      <c r="EN143" s="276" t="s">
        <v>971</v>
      </c>
      <c r="EO143" s="277">
        <v>15</v>
      </c>
      <c r="EP143" s="277">
        <v>65</v>
      </c>
      <c r="EQ143" s="277">
        <v>0</v>
      </c>
      <c r="ER143" s="278">
        <v>30</v>
      </c>
      <c r="ES143" s="278">
        <v>30</v>
      </c>
      <c r="ET143" s="84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8" t="s">
        <v>978</v>
      </c>
      <c r="EM144" s="320" t="s">
        <v>976</v>
      </c>
      <c r="EN144" s="276" t="s">
        <v>977</v>
      </c>
      <c r="EO144" s="388">
        <v>0</v>
      </c>
      <c r="EP144" s="388">
        <v>1</v>
      </c>
      <c r="EQ144" s="331">
        <v>0.25</v>
      </c>
      <c r="ER144" s="832">
        <v>0</v>
      </c>
      <c r="ES144" s="832">
        <v>0.35</v>
      </c>
      <c r="ET144" s="84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8" t="s">
        <v>982</v>
      </c>
      <c r="EM145" s="320" t="s">
        <v>980</v>
      </c>
      <c r="EN145" s="276" t="s">
        <v>981</v>
      </c>
      <c r="EO145" s="388">
        <v>0</v>
      </c>
      <c r="EP145" s="388">
        <v>4</v>
      </c>
      <c r="EQ145" s="277">
        <v>1</v>
      </c>
      <c r="ER145" s="277">
        <v>1</v>
      </c>
      <c r="ES145" s="277">
        <v>1</v>
      </c>
      <c r="ET145" s="84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8" t="s">
        <v>986</v>
      </c>
      <c r="EM146" s="320" t="s">
        <v>984</v>
      </c>
      <c r="EN146" s="276" t="s">
        <v>985</v>
      </c>
      <c r="EO146" s="388">
        <v>1</v>
      </c>
      <c r="EP146" s="388">
        <v>3</v>
      </c>
      <c r="EQ146" s="277">
        <v>1</v>
      </c>
      <c r="ER146" s="277">
        <v>1</v>
      </c>
      <c r="ES146" s="277">
        <v>1</v>
      </c>
      <c r="ET146" s="84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8" t="s">
        <v>990</v>
      </c>
      <c r="EM147" s="320" t="s">
        <v>988</v>
      </c>
      <c r="EN147" s="276" t="s">
        <v>989</v>
      </c>
      <c r="EO147" s="388">
        <v>0</v>
      </c>
      <c r="EP147" s="388">
        <v>1</v>
      </c>
      <c r="EQ147" s="278">
        <v>0.2</v>
      </c>
      <c r="ER147" s="278">
        <v>0.2</v>
      </c>
      <c r="ES147" s="278">
        <v>0.3</v>
      </c>
      <c r="ET147" s="84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4" t="s">
        <v>999</v>
      </c>
      <c r="EM148" s="320" t="s">
        <v>996</v>
      </c>
      <c r="EN148" s="276" t="s">
        <v>997</v>
      </c>
      <c r="EO148" s="825">
        <v>12</v>
      </c>
      <c r="EP148" s="825">
        <v>17</v>
      </c>
      <c r="EQ148" s="824">
        <v>0</v>
      </c>
      <c r="ER148" s="824">
        <v>3</v>
      </c>
      <c r="ES148" s="824">
        <v>2</v>
      </c>
      <c r="ET148" s="85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4" t="s">
        <v>1003</v>
      </c>
      <c r="EM149" s="320" t="s">
        <v>1001</v>
      </c>
      <c r="EN149" s="276" t="s">
        <v>1002</v>
      </c>
      <c r="EO149" s="276">
        <v>0</v>
      </c>
      <c r="EP149" s="276">
        <v>3</v>
      </c>
      <c r="EQ149" s="278">
        <v>0.2</v>
      </c>
      <c r="ER149" s="859">
        <v>0.2</v>
      </c>
      <c r="ES149" s="859">
        <v>1.6</v>
      </c>
      <c r="ET149" s="84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4" t="s">
        <v>1007</v>
      </c>
      <c r="EM150" s="320" t="s">
        <v>1005</v>
      </c>
      <c r="EN150" s="276" t="s">
        <v>1006</v>
      </c>
      <c r="EO150" s="388">
        <v>12</v>
      </c>
      <c r="EP150" s="388">
        <v>12</v>
      </c>
      <c r="EQ150" s="277">
        <v>12</v>
      </c>
      <c r="ER150" s="860">
        <v>4</v>
      </c>
      <c r="ES150" s="860">
        <v>4</v>
      </c>
      <c r="ET150" s="86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4" t="s">
        <v>1011</v>
      </c>
      <c r="EM151" s="320" t="s">
        <v>1009</v>
      </c>
      <c r="EN151" s="276" t="s">
        <v>1010</v>
      </c>
      <c r="EO151" s="857">
        <v>26</v>
      </c>
      <c r="EP151" s="857">
        <v>28</v>
      </c>
      <c r="EQ151" s="824">
        <v>0</v>
      </c>
      <c r="ER151" s="859">
        <v>0.5</v>
      </c>
      <c r="ES151" s="859">
        <v>0.5</v>
      </c>
      <c r="ET151" s="86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4" t="s">
        <v>1015</v>
      </c>
      <c r="EM152" s="320" t="s">
        <v>1013</v>
      </c>
      <c r="EN152" s="276" t="s">
        <v>1014</v>
      </c>
      <c r="EO152" s="388">
        <v>0</v>
      </c>
      <c r="EP152" s="388">
        <v>3</v>
      </c>
      <c r="EQ152" s="277">
        <v>0</v>
      </c>
      <c r="ER152" s="860">
        <v>0</v>
      </c>
      <c r="ES152" s="860">
        <v>2</v>
      </c>
      <c r="ET152" s="84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4" t="s">
        <v>1019</v>
      </c>
      <c r="EM153" s="320" t="s">
        <v>1017</v>
      </c>
      <c r="EN153" s="276" t="s">
        <v>1018</v>
      </c>
      <c r="EO153" s="388">
        <v>26</v>
      </c>
      <c r="EP153" s="388">
        <v>26</v>
      </c>
      <c r="EQ153" s="278">
        <v>0.2</v>
      </c>
      <c r="ER153" s="278">
        <v>7.8</v>
      </c>
      <c r="ES153" s="277">
        <v>10</v>
      </c>
      <c r="ET153" s="84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4" t="s">
        <v>1022</v>
      </c>
      <c r="EM154" s="320" t="s">
        <v>1021</v>
      </c>
      <c r="EN154" s="276" t="s">
        <v>1010</v>
      </c>
      <c r="EO154" s="655">
        <v>0.6</v>
      </c>
      <c r="EP154" s="388">
        <v>1</v>
      </c>
      <c r="EQ154" s="278">
        <v>0.5</v>
      </c>
      <c r="ER154" s="859">
        <v>0.4</v>
      </c>
      <c r="ES154" s="859">
        <v>0.1</v>
      </c>
      <c r="ET154" s="84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4" t="s">
        <v>1025</v>
      </c>
      <c r="EM155" s="320" t="s">
        <v>1024</v>
      </c>
      <c r="EN155" s="276" t="s">
        <v>1018</v>
      </c>
      <c r="EO155" s="388">
        <v>1</v>
      </c>
      <c r="EP155" s="388">
        <v>1</v>
      </c>
      <c r="EQ155" s="277">
        <v>0</v>
      </c>
      <c r="ER155" s="860">
        <v>0</v>
      </c>
      <c r="ES155" s="859">
        <v>0.5</v>
      </c>
      <c r="ET155" s="86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4" t="s">
        <v>1028</v>
      </c>
      <c r="EM156" s="320" t="s">
        <v>1027</v>
      </c>
      <c r="EN156" s="276" t="s">
        <v>1010</v>
      </c>
      <c r="EO156" s="388">
        <v>1</v>
      </c>
      <c r="EP156" s="388">
        <v>2</v>
      </c>
      <c r="EQ156" s="278">
        <v>0.4</v>
      </c>
      <c r="ER156" s="863">
        <v>0.08</v>
      </c>
      <c r="ES156" s="863">
        <v>0.6</v>
      </c>
      <c r="ET156" s="86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4" t="s">
        <v>1031</v>
      </c>
      <c r="EM157" s="320" t="s">
        <v>1030</v>
      </c>
      <c r="EN157" s="276" t="s">
        <v>1018</v>
      </c>
      <c r="EO157" s="388">
        <v>3</v>
      </c>
      <c r="EP157" s="388">
        <v>3</v>
      </c>
      <c r="EQ157" s="278">
        <v>2</v>
      </c>
      <c r="ER157" s="860">
        <v>1</v>
      </c>
      <c r="ES157" s="860">
        <v>1</v>
      </c>
      <c r="ET157" s="86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4" t="s">
        <v>1034</v>
      </c>
      <c r="EM158" s="320" t="s">
        <v>1033</v>
      </c>
      <c r="EN158" s="276" t="s">
        <v>1010</v>
      </c>
      <c r="EO158" s="857">
        <v>2</v>
      </c>
      <c r="EP158" s="857">
        <v>6</v>
      </c>
      <c r="EQ158" s="824">
        <v>1</v>
      </c>
      <c r="ER158" s="860">
        <v>1</v>
      </c>
      <c r="ES158" s="860">
        <v>2</v>
      </c>
      <c r="ET158" s="85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4" t="s">
        <v>1037</v>
      </c>
      <c r="EM159" s="320" t="s">
        <v>1036</v>
      </c>
      <c r="EN159" s="276" t="s">
        <v>1018</v>
      </c>
      <c r="EO159" s="388">
        <v>6</v>
      </c>
      <c r="EP159" s="388">
        <v>7</v>
      </c>
      <c r="EQ159" s="278">
        <v>0.2</v>
      </c>
      <c r="ER159" s="859">
        <v>0.4</v>
      </c>
      <c r="ES159" s="859">
        <v>0.4</v>
      </c>
      <c r="ET159" s="86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4" t="s">
        <v>1040</v>
      </c>
      <c r="EM160" s="320" t="s">
        <v>1039</v>
      </c>
      <c r="EN160" s="276" t="s">
        <v>1010</v>
      </c>
      <c r="EO160" s="388">
        <v>0</v>
      </c>
      <c r="EP160" s="388">
        <v>1</v>
      </c>
      <c r="EQ160" s="277">
        <v>0</v>
      </c>
      <c r="ER160" s="859">
        <v>0.7</v>
      </c>
      <c r="ES160" s="859">
        <v>0.3</v>
      </c>
      <c r="ET160" s="84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4" t="s">
        <v>1043</v>
      </c>
      <c r="EM161" s="320" t="s">
        <v>1042</v>
      </c>
      <c r="EN161" s="276" t="s">
        <v>1018</v>
      </c>
      <c r="EO161" s="388">
        <v>1</v>
      </c>
      <c r="EP161" s="388">
        <v>1</v>
      </c>
      <c r="EQ161" s="277">
        <v>0</v>
      </c>
      <c r="ER161" s="277">
        <v>0</v>
      </c>
      <c r="ES161" s="277">
        <v>0</v>
      </c>
      <c r="ET161" s="84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4" t="s">
        <v>1047</v>
      </c>
      <c r="EM162" s="320" t="s">
        <v>1046</v>
      </c>
      <c r="EN162" s="276" t="s">
        <v>1010</v>
      </c>
      <c r="EO162" s="388">
        <v>0</v>
      </c>
      <c r="EP162" s="388">
        <v>3</v>
      </c>
      <c r="EQ162" s="278">
        <v>0.5</v>
      </c>
      <c r="ER162" s="859">
        <v>0.5</v>
      </c>
      <c r="ES162" s="277">
        <v>1</v>
      </c>
      <c r="ET162" s="86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4" t="s">
        <v>1050</v>
      </c>
      <c r="EM163" s="320" t="s">
        <v>1049</v>
      </c>
      <c r="EN163" s="276" t="s">
        <v>1018</v>
      </c>
      <c r="EO163" s="388">
        <v>19</v>
      </c>
      <c r="EP163" s="388">
        <v>22</v>
      </c>
      <c r="EQ163" s="277">
        <v>4</v>
      </c>
      <c r="ER163" s="860">
        <v>6</v>
      </c>
      <c r="ES163" s="860">
        <v>8</v>
      </c>
      <c r="ET163" s="84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4" t="s">
        <v>1055</v>
      </c>
      <c r="EM164" s="320" t="s">
        <v>1053</v>
      </c>
      <c r="EN164" s="276" t="s">
        <v>1054</v>
      </c>
      <c r="EO164" s="388">
        <v>0</v>
      </c>
      <c r="EP164" s="388">
        <v>1</v>
      </c>
      <c r="EQ164" s="278">
        <v>0</v>
      </c>
      <c r="ER164" s="859">
        <v>0</v>
      </c>
      <c r="ES164" s="859">
        <v>0.8</v>
      </c>
      <c r="ET164" s="86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4" t="s">
        <v>1058</v>
      </c>
      <c r="EM165" s="320" t="s">
        <v>65</v>
      </c>
      <c r="EN165" s="825" t="s">
        <v>1054</v>
      </c>
      <c r="EO165" s="857">
        <v>0</v>
      </c>
      <c r="EP165" s="826">
        <v>0.3</v>
      </c>
      <c r="EQ165" s="823">
        <v>0</v>
      </c>
      <c r="ER165" s="859">
        <v>0</v>
      </c>
      <c r="ES165" s="859">
        <v>0</v>
      </c>
      <c r="ET165" s="86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4" t="s">
        <v>1062</v>
      </c>
      <c r="EM166" s="320" t="s">
        <v>1061</v>
      </c>
      <c r="EN166" s="276" t="s">
        <v>1054</v>
      </c>
      <c r="EO166" s="388">
        <v>0</v>
      </c>
      <c r="EP166" s="388">
        <v>1</v>
      </c>
      <c r="EQ166" s="331">
        <v>0.15</v>
      </c>
      <c r="ER166" s="863">
        <v>0.1</v>
      </c>
      <c r="ES166" s="863">
        <v>0.75</v>
      </c>
      <c r="ET166" s="86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4" t="s">
        <v>1066</v>
      </c>
      <c r="EM167" s="320" t="s">
        <v>1065</v>
      </c>
      <c r="EN167" s="276" t="s">
        <v>1054</v>
      </c>
      <c r="EO167" s="388">
        <v>0</v>
      </c>
      <c r="EP167" s="388">
        <v>1</v>
      </c>
      <c r="EQ167" s="331">
        <v>0</v>
      </c>
      <c r="ER167" s="863">
        <v>0.05</v>
      </c>
      <c r="ES167" s="331">
        <v>0.4</v>
      </c>
      <c r="ET167" s="86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4" t="s">
        <v>1070</v>
      </c>
      <c r="EM168" s="320" t="s">
        <v>1069</v>
      </c>
      <c r="EN168" s="276" t="s">
        <v>1054</v>
      </c>
      <c r="EO168" s="388">
        <v>0</v>
      </c>
      <c r="EP168" s="388">
        <v>1</v>
      </c>
      <c r="EQ168" s="823">
        <v>0</v>
      </c>
      <c r="ER168" s="859">
        <v>0</v>
      </c>
      <c r="ES168" s="859">
        <v>1</v>
      </c>
      <c r="ET168" s="86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8" t="s">
        <v>1078</v>
      </c>
      <c r="EM169" s="320" t="s">
        <v>1076</v>
      </c>
      <c r="EN169" s="276" t="s">
        <v>1077</v>
      </c>
      <c r="EO169" s="276">
        <v>0.3</v>
      </c>
      <c r="EP169" s="276">
        <v>1</v>
      </c>
      <c r="EQ169" s="277">
        <v>0</v>
      </c>
      <c r="ER169" s="860">
        <v>0</v>
      </c>
      <c r="ES169" s="860">
        <v>1</v>
      </c>
      <c r="ET169" s="84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8" t="s">
        <v>1082</v>
      </c>
      <c r="EM170" s="320" t="s">
        <v>1080</v>
      </c>
      <c r="EN170" s="276" t="s">
        <v>1081</v>
      </c>
      <c r="EO170" s="276">
        <v>6</v>
      </c>
      <c r="EP170" s="825">
        <v>8</v>
      </c>
      <c r="EQ170" s="823">
        <v>0</v>
      </c>
      <c r="ER170" s="859">
        <v>0</v>
      </c>
      <c r="ES170" s="859">
        <v>2</v>
      </c>
      <c r="ET170" s="85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8" t="s">
        <v>1086</v>
      </c>
      <c r="EM171" s="320" t="s">
        <v>1084</v>
      </c>
      <c r="EN171" s="276" t="s">
        <v>1085</v>
      </c>
      <c r="EO171" s="388">
        <v>15</v>
      </c>
      <c r="EP171" s="857">
        <v>35</v>
      </c>
      <c r="EQ171" s="823">
        <v>0</v>
      </c>
      <c r="ER171" s="859">
        <v>14</v>
      </c>
      <c r="ES171" s="859">
        <v>14</v>
      </c>
      <c r="ET171" s="86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8" t="s">
        <v>1090</v>
      </c>
      <c r="EM172" s="320" t="s">
        <v>1088</v>
      </c>
      <c r="EN172" s="276" t="s">
        <v>1089</v>
      </c>
      <c r="EO172" s="388">
        <v>140</v>
      </c>
      <c r="EP172" s="388">
        <v>140</v>
      </c>
      <c r="EQ172" s="277">
        <v>20</v>
      </c>
      <c r="ER172" s="277">
        <v>40</v>
      </c>
      <c r="ES172" s="277">
        <v>40</v>
      </c>
      <c r="ET172" s="84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8" t="s">
        <v>1094</v>
      </c>
      <c r="EM173" s="320" t="s">
        <v>1092</v>
      </c>
      <c r="EN173" s="276" t="s">
        <v>1093</v>
      </c>
      <c r="EO173" s="857">
        <v>12</v>
      </c>
      <c r="EP173" s="857">
        <v>30</v>
      </c>
      <c r="EQ173" s="824">
        <v>2</v>
      </c>
      <c r="ER173" s="824">
        <v>6</v>
      </c>
      <c r="ES173" s="824">
        <v>5</v>
      </c>
      <c r="ET173" s="85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8" t="s">
        <v>1098</v>
      </c>
      <c r="EM174" s="320" t="s">
        <v>1096</v>
      </c>
      <c r="EN174" s="276" t="s">
        <v>1097</v>
      </c>
      <c r="EO174" s="857">
        <v>4</v>
      </c>
      <c r="EP174" s="857">
        <v>9</v>
      </c>
      <c r="EQ174" s="824">
        <v>1</v>
      </c>
      <c r="ER174" s="860">
        <v>3</v>
      </c>
      <c r="ES174" s="860">
        <v>5</v>
      </c>
      <c r="ET174" s="86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8" t="s">
        <v>1102</v>
      </c>
      <c r="EM175" s="320" t="s">
        <v>1100</v>
      </c>
      <c r="EN175" s="276" t="s">
        <v>1101</v>
      </c>
      <c r="EO175" s="388">
        <v>0</v>
      </c>
      <c r="EP175" s="388">
        <v>5</v>
      </c>
      <c r="EQ175" s="277">
        <v>0</v>
      </c>
      <c r="ER175" s="865">
        <v>5</v>
      </c>
      <c r="ES175" s="865">
        <v>0</v>
      </c>
      <c r="ET175" s="86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8" t="s">
        <v>1106</v>
      </c>
      <c r="EM176" s="320" t="s">
        <v>1104</v>
      </c>
      <c r="EN176" s="276" t="s">
        <v>1105</v>
      </c>
      <c r="EO176" s="857">
        <v>64</v>
      </c>
      <c r="EP176" s="857">
        <v>89</v>
      </c>
      <c r="EQ176" s="824">
        <v>7</v>
      </c>
      <c r="ER176" s="860">
        <v>8</v>
      </c>
      <c r="ES176" s="860">
        <v>9</v>
      </c>
      <c r="ET176" s="86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8" t="s">
        <v>1110</v>
      </c>
      <c r="EM177" s="320" t="s">
        <v>1108</v>
      </c>
      <c r="EN177" s="276" t="s">
        <v>1109</v>
      </c>
      <c r="EO177" s="857">
        <v>1</v>
      </c>
      <c r="EP177" s="857">
        <v>6</v>
      </c>
      <c r="EQ177" s="823">
        <v>0.5</v>
      </c>
      <c r="ER177" s="823">
        <v>1.5</v>
      </c>
      <c r="ES177" s="823">
        <v>1.5</v>
      </c>
      <c r="ET177" s="85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8" t="s">
        <v>1114</v>
      </c>
      <c r="EM178" s="320" t="s">
        <v>1112</v>
      </c>
      <c r="EN178" s="276" t="s">
        <v>1113</v>
      </c>
      <c r="EO178" s="388">
        <v>0</v>
      </c>
      <c r="EP178" s="388">
        <v>1</v>
      </c>
      <c r="EQ178" s="277">
        <v>0</v>
      </c>
      <c r="ER178" s="278">
        <v>0.5</v>
      </c>
      <c r="ES178" s="278">
        <v>0.5</v>
      </c>
      <c r="ET178" s="84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8" t="s">
        <v>1118</v>
      </c>
      <c r="EM179" s="320" t="s">
        <v>1116</v>
      </c>
      <c r="EN179" s="276" t="s">
        <v>1117</v>
      </c>
      <c r="EO179" s="388">
        <v>0</v>
      </c>
      <c r="EP179" s="388">
        <v>1</v>
      </c>
      <c r="EQ179" s="277">
        <v>0</v>
      </c>
      <c r="ER179" s="859">
        <v>0.1</v>
      </c>
      <c r="ES179" s="859">
        <v>0.9</v>
      </c>
      <c r="ET179" s="84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8" t="s">
        <v>1121</v>
      </c>
      <c r="EM180" s="320" t="s">
        <v>1120</v>
      </c>
      <c r="EN180" s="276" t="s">
        <v>906</v>
      </c>
      <c r="EO180" s="388">
        <v>0</v>
      </c>
      <c r="EP180" s="388">
        <v>1</v>
      </c>
      <c r="EQ180" s="331">
        <v>0.02</v>
      </c>
      <c r="ER180" s="859">
        <v>0</v>
      </c>
      <c r="ES180" s="331">
        <v>0.08</v>
      </c>
      <c r="ET180" s="86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8" t="s">
        <v>1125</v>
      </c>
      <c r="EM181" s="320" t="s">
        <v>1123</v>
      </c>
      <c r="EN181" s="276" t="s">
        <v>1124</v>
      </c>
      <c r="EO181" s="388">
        <v>0</v>
      </c>
      <c r="EP181" s="388">
        <v>1</v>
      </c>
      <c r="EQ181" s="277">
        <v>0</v>
      </c>
      <c r="ER181" s="863">
        <v>0</v>
      </c>
      <c r="ES181" s="331">
        <v>0.35</v>
      </c>
      <c r="ET181" s="86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8" t="s">
        <v>1132</v>
      </c>
      <c r="EM182" s="320" t="s">
        <v>1130</v>
      </c>
      <c r="EN182" s="276" t="s">
        <v>1131</v>
      </c>
      <c r="EO182" s="276">
        <v>184</v>
      </c>
      <c r="EP182" s="276">
        <v>300</v>
      </c>
      <c r="EQ182" s="277">
        <v>0</v>
      </c>
      <c r="ER182" s="860">
        <v>58</v>
      </c>
      <c r="ES182" s="860">
        <v>58</v>
      </c>
      <c r="ET182" s="84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8" t="s">
        <v>1136</v>
      </c>
      <c r="EM183" s="320" t="s">
        <v>1134</v>
      </c>
      <c r="EN183" s="276" t="s">
        <v>1135</v>
      </c>
      <c r="EO183" s="276">
        <v>1</v>
      </c>
      <c r="EP183" s="276">
        <v>1</v>
      </c>
      <c r="EQ183" s="331">
        <v>0.25</v>
      </c>
      <c r="ER183" s="331">
        <v>0.25</v>
      </c>
      <c r="ES183" s="331">
        <v>0.25</v>
      </c>
      <c r="ET183" s="84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8" t="s">
        <v>1140</v>
      </c>
      <c r="EM184" s="320" t="s">
        <v>1138</v>
      </c>
      <c r="EN184" s="276" t="s">
        <v>1139</v>
      </c>
      <c r="EO184" s="650">
        <v>3610</v>
      </c>
      <c r="EP184" s="825">
        <v>3610</v>
      </c>
      <c r="EQ184" s="824">
        <v>3610</v>
      </c>
      <c r="ER184" s="824">
        <v>3610</v>
      </c>
      <c r="ES184" s="824">
        <v>3610</v>
      </c>
      <c r="ET184" s="85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8" t="s">
        <v>1145</v>
      </c>
      <c r="EM185" s="320" t="s">
        <v>1144</v>
      </c>
      <c r="EN185" s="276" t="s">
        <v>305</v>
      </c>
      <c r="EO185" s="276">
        <v>0</v>
      </c>
      <c r="EP185" s="276">
        <v>1</v>
      </c>
      <c r="EQ185" s="331">
        <v>0.25</v>
      </c>
      <c r="ER185" s="863">
        <v>0</v>
      </c>
      <c r="ES185" s="863">
        <v>0</v>
      </c>
      <c r="ET185" s="86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4" t="s">
        <v>1152</v>
      </c>
      <c r="EM186" s="320" t="s">
        <v>1149</v>
      </c>
      <c r="EN186" s="276" t="s">
        <v>1150</v>
      </c>
      <c r="EO186" s="276">
        <v>0</v>
      </c>
      <c r="EP186" s="276">
        <v>1</v>
      </c>
      <c r="EQ186" s="278">
        <v>0.5</v>
      </c>
      <c r="ER186" s="831">
        <v>0.3</v>
      </c>
      <c r="ES186" s="831">
        <v>0.2</v>
      </c>
      <c r="ET186" s="84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4" t="s">
        <v>1156</v>
      </c>
      <c r="EM187" s="320" t="s">
        <v>1154</v>
      </c>
      <c r="EN187" s="276" t="s">
        <v>1155</v>
      </c>
      <c r="EO187" s="276">
        <v>0</v>
      </c>
      <c r="EP187" s="278">
        <v>100</v>
      </c>
      <c r="EQ187" s="278">
        <v>10</v>
      </c>
      <c r="ER187" s="278">
        <v>30</v>
      </c>
      <c r="ES187" s="278">
        <v>30</v>
      </c>
      <c r="ET187" s="84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4" t="s">
        <v>1160</v>
      </c>
      <c r="EM188" s="320" t="s">
        <v>1158</v>
      </c>
      <c r="EN188" s="276" t="s">
        <v>1159</v>
      </c>
      <c r="EO188" s="388">
        <v>0</v>
      </c>
      <c r="EP188" s="388">
        <v>1</v>
      </c>
      <c r="EQ188" s="277">
        <v>0</v>
      </c>
      <c r="ER188" s="831">
        <v>0.3</v>
      </c>
      <c r="ES188" s="831">
        <v>0.4</v>
      </c>
      <c r="ET188" s="84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4" t="s">
        <v>1164</v>
      </c>
      <c r="EM189" s="320" t="s">
        <v>1162</v>
      </c>
      <c r="EN189" s="276" t="s">
        <v>1163</v>
      </c>
      <c r="EO189" s="388">
        <v>0</v>
      </c>
      <c r="EP189" s="388">
        <v>2</v>
      </c>
      <c r="EQ189" s="278">
        <v>0</v>
      </c>
      <c r="ER189" s="831">
        <v>0.5</v>
      </c>
      <c r="ES189" s="278">
        <v>1</v>
      </c>
      <c r="ET189" s="84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4" t="s">
        <v>1168</v>
      </c>
      <c r="EM190" s="320" t="s">
        <v>1166</v>
      </c>
      <c r="EN190" s="276" t="s">
        <v>1167</v>
      </c>
      <c r="EO190" s="388">
        <v>0</v>
      </c>
      <c r="EP190" s="388">
        <v>1</v>
      </c>
      <c r="EQ190" s="331">
        <v>0.25</v>
      </c>
      <c r="ER190" s="331">
        <v>0.25</v>
      </c>
      <c r="ES190" s="331">
        <v>0.25</v>
      </c>
      <c r="ET190" s="84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4" t="s">
        <v>1172</v>
      </c>
      <c r="EM191" s="320" t="s">
        <v>1170</v>
      </c>
      <c r="EN191" s="276" t="s">
        <v>1171</v>
      </c>
      <c r="EO191" s="857">
        <v>435</v>
      </c>
      <c r="EP191" s="857">
        <v>450</v>
      </c>
      <c r="EQ191" s="824">
        <v>1</v>
      </c>
      <c r="ER191" s="830">
        <v>3</v>
      </c>
      <c r="ES191" s="830">
        <v>9</v>
      </c>
      <c r="ET191" s="85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8" t="s">
        <v>1178</v>
      </c>
      <c r="EM192" s="320" t="s">
        <v>1176</v>
      </c>
      <c r="EN192" s="276" t="s">
        <v>1177</v>
      </c>
      <c r="EO192" s="276">
        <v>0</v>
      </c>
      <c r="EP192" s="276">
        <v>1</v>
      </c>
      <c r="EQ192" s="277">
        <v>1</v>
      </c>
      <c r="ER192" s="277">
        <v>1</v>
      </c>
      <c r="ES192" s="277">
        <v>1</v>
      </c>
      <c r="ET192" s="84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8" t="s">
        <v>1182</v>
      </c>
      <c r="EM193" s="320" t="s">
        <v>1180</v>
      </c>
      <c r="EN193" s="276" t="s">
        <v>1181</v>
      </c>
      <c r="EO193" s="276">
        <v>0</v>
      </c>
      <c r="EP193" s="276">
        <v>1</v>
      </c>
      <c r="EQ193" s="277">
        <v>1</v>
      </c>
      <c r="ER193" s="277">
        <v>1</v>
      </c>
      <c r="ES193" s="277">
        <v>1</v>
      </c>
      <c r="ET193" s="84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8" t="s">
        <v>1186</v>
      </c>
      <c r="EM194" s="320" t="s">
        <v>1184</v>
      </c>
      <c r="EN194" s="276" t="s">
        <v>1185</v>
      </c>
      <c r="EO194" s="388">
        <v>2</v>
      </c>
      <c r="EP194" s="388">
        <v>2</v>
      </c>
      <c r="EQ194" s="824">
        <v>0</v>
      </c>
      <c r="ER194" s="830">
        <v>0</v>
      </c>
      <c r="ES194" s="824">
        <v>1</v>
      </c>
      <c r="ET194" s="85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8" t="s">
        <v>1193</v>
      </c>
      <c r="EM195" s="320" t="s">
        <v>1191</v>
      </c>
      <c r="EN195" s="276" t="s">
        <v>1192</v>
      </c>
      <c r="EO195" s="276">
        <v>800</v>
      </c>
      <c r="EP195" s="825">
        <v>2800</v>
      </c>
      <c r="EQ195" s="824">
        <v>100</v>
      </c>
      <c r="ER195" s="831">
        <v>1</v>
      </c>
      <c r="ES195" s="830">
        <v>50</v>
      </c>
      <c r="ET195" s="85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8" t="s">
        <v>1198</v>
      </c>
      <c r="EM196" s="320" t="s">
        <v>1196</v>
      </c>
      <c r="EN196" s="276" t="s">
        <v>1197</v>
      </c>
      <c r="EO196" s="276">
        <v>0</v>
      </c>
      <c r="EP196" s="276">
        <v>400</v>
      </c>
      <c r="EQ196" s="277">
        <v>0</v>
      </c>
      <c r="ER196" s="830">
        <v>0</v>
      </c>
      <c r="ES196" s="830">
        <v>100</v>
      </c>
      <c r="ET196" s="85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8" t="s">
        <v>1202</v>
      </c>
      <c r="EM197" s="320" t="s">
        <v>1200</v>
      </c>
      <c r="EN197" s="276" t="s">
        <v>1201</v>
      </c>
      <c r="EO197" s="276">
        <v>0</v>
      </c>
      <c r="EP197" s="276">
        <v>100</v>
      </c>
      <c r="EQ197" s="277">
        <v>0</v>
      </c>
      <c r="ER197" s="830">
        <v>0</v>
      </c>
      <c r="ES197" s="830">
        <v>30</v>
      </c>
      <c r="ET197" s="85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8" t="s">
        <v>1207</v>
      </c>
      <c r="EM198" s="320" t="s">
        <v>1205</v>
      </c>
      <c r="EN198" s="276" t="s">
        <v>1206</v>
      </c>
      <c r="EO198" s="276">
        <v>0</v>
      </c>
      <c r="EP198" s="276">
        <v>1</v>
      </c>
      <c r="EQ198" s="331">
        <v>0</v>
      </c>
      <c r="ER198" s="832">
        <v>0</v>
      </c>
      <c r="ES198" s="331">
        <v>0.5</v>
      </c>
      <c r="ET198" s="84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8" t="s">
        <v>1211</v>
      </c>
      <c r="EM199" s="320" t="s">
        <v>1209</v>
      </c>
      <c r="EN199" s="276" t="s">
        <v>1908</v>
      </c>
      <c r="EO199" s="278">
        <v>30</v>
      </c>
      <c r="EP199" s="823">
        <v>100</v>
      </c>
      <c r="EQ199" s="823">
        <v>0</v>
      </c>
      <c r="ER199" s="832">
        <v>80</v>
      </c>
      <c r="ES199" s="830">
        <v>20</v>
      </c>
      <c r="ET199" s="84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8" t="s">
        <v>1215</v>
      </c>
      <c r="EM200" s="320" t="s">
        <v>1213</v>
      </c>
      <c r="EN200" s="276" t="s">
        <v>1214</v>
      </c>
      <c r="EO200" s="276">
        <v>0</v>
      </c>
      <c r="EP200" s="276">
        <v>1</v>
      </c>
      <c r="EQ200" s="331">
        <v>0.51</v>
      </c>
      <c r="ER200" s="331">
        <v>0.16</v>
      </c>
      <c r="ES200" s="331">
        <v>0.16</v>
      </c>
      <c r="ET200" s="84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2" t="s">
        <v>1222</v>
      </c>
      <c r="EM201" s="320" t="s">
        <v>1220</v>
      </c>
      <c r="EN201" s="276" t="s">
        <v>282</v>
      </c>
      <c r="EO201" s="276">
        <v>0</v>
      </c>
      <c r="EP201" s="276">
        <v>1</v>
      </c>
      <c r="EQ201" s="331">
        <v>0.25</v>
      </c>
      <c r="ER201" s="832">
        <v>0.13</v>
      </c>
      <c r="ES201" s="832">
        <v>0.37</v>
      </c>
      <c r="ET201" s="84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2" t="s">
        <v>1226</v>
      </c>
      <c r="EM202" s="320" t="s">
        <v>1224</v>
      </c>
      <c r="EN202" s="276" t="s">
        <v>1225</v>
      </c>
      <c r="EO202" s="276">
        <v>2</v>
      </c>
      <c r="EP202" s="276">
        <v>2</v>
      </c>
      <c r="EQ202" s="278">
        <v>0</v>
      </c>
      <c r="ER202" s="331">
        <v>0.75</v>
      </c>
      <c r="ES202" s="331">
        <v>0.75</v>
      </c>
      <c r="ET202" s="84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2" t="s">
        <v>1230</v>
      </c>
      <c r="EM203" s="320" t="s">
        <v>1228</v>
      </c>
      <c r="EN203" s="276" t="s">
        <v>1229</v>
      </c>
      <c r="EO203" s="690">
        <v>0.25</v>
      </c>
      <c r="EP203" s="388">
        <v>1</v>
      </c>
      <c r="EQ203" s="277">
        <v>0</v>
      </c>
      <c r="ER203" s="832">
        <v>0</v>
      </c>
      <c r="ES203" s="278">
        <v>0.5</v>
      </c>
      <c r="ET203" s="84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2" t="s">
        <v>1234</v>
      </c>
      <c r="EM204" s="320" t="s">
        <v>1232</v>
      </c>
      <c r="EN204" s="276" t="s">
        <v>1233</v>
      </c>
      <c r="EO204" s="388">
        <v>20</v>
      </c>
      <c r="EP204" s="388">
        <v>20</v>
      </c>
      <c r="EQ204" s="277">
        <v>4</v>
      </c>
      <c r="ER204" s="277">
        <v>6</v>
      </c>
      <c r="ES204" s="830">
        <v>6</v>
      </c>
      <c r="ET204" s="85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2" t="s">
        <v>1238</v>
      </c>
      <c r="EM205" s="320" t="s">
        <v>1236</v>
      </c>
      <c r="EN205" s="276" t="s">
        <v>1237</v>
      </c>
      <c r="EO205" s="388">
        <v>1</v>
      </c>
      <c r="EP205" s="388">
        <v>1</v>
      </c>
      <c r="EQ205" s="277">
        <v>0</v>
      </c>
      <c r="ER205" s="832">
        <v>0.25</v>
      </c>
      <c r="ES205" s="832">
        <v>0.38</v>
      </c>
      <c r="ET205" s="84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8" t="s">
        <v>1244</v>
      </c>
      <c r="EM206" s="320" t="s">
        <v>1242</v>
      </c>
      <c r="EN206" s="276" t="s">
        <v>1243</v>
      </c>
      <c r="EO206" s="276">
        <v>0</v>
      </c>
      <c r="EP206" s="276">
        <v>1</v>
      </c>
      <c r="EQ206" s="277">
        <v>0</v>
      </c>
      <c r="ER206" s="831">
        <v>0</v>
      </c>
      <c r="ES206" s="831">
        <v>0.5</v>
      </c>
      <c r="ET206" s="84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8" t="s">
        <v>1247</v>
      </c>
      <c r="EM207" s="320" t="s">
        <v>1246</v>
      </c>
      <c r="EN207" s="276" t="s">
        <v>874</v>
      </c>
      <c r="EO207" s="276">
        <v>1</v>
      </c>
      <c r="EP207" s="276">
        <v>1</v>
      </c>
      <c r="EQ207" s="278">
        <v>0.2</v>
      </c>
      <c r="ER207" s="278">
        <v>0.3</v>
      </c>
      <c r="ES207" s="278">
        <v>0.3</v>
      </c>
      <c r="ET207" s="84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8" t="s">
        <v>1251</v>
      </c>
      <c r="EM208" s="320" t="s">
        <v>1249</v>
      </c>
      <c r="EN208" s="276" t="s">
        <v>1250</v>
      </c>
      <c r="EO208" s="388">
        <v>24</v>
      </c>
      <c r="EP208" s="388">
        <v>80</v>
      </c>
      <c r="EQ208" s="277">
        <v>0</v>
      </c>
      <c r="ER208" s="830">
        <v>4</v>
      </c>
      <c r="ES208" s="830">
        <v>26</v>
      </c>
      <c r="ET208" s="85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8" t="s">
        <v>1255</v>
      </c>
      <c r="EM209" s="320" t="s">
        <v>1253</v>
      </c>
      <c r="EN209" s="276" t="s">
        <v>1254</v>
      </c>
      <c r="EO209" s="857">
        <v>51</v>
      </c>
      <c r="EP209" s="857">
        <v>65</v>
      </c>
      <c r="EQ209" s="824">
        <v>0</v>
      </c>
      <c r="ER209" s="830">
        <v>3</v>
      </c>
      <c r="ES209" s="824">
        <v>6</v>
      </c>
      <c r="ET209" s="85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8" t="s">
        <v>1259</v>
      </c>
      <c r="EM210" s="320" t="s">
        <v>1257</v>
      </c>
      <c r="EN210" s="276" t="s">
        <v>1258</v>
      </c>
      <c r="EO210" s="388">
        <v>0</v>
      </c>
      <c r="EP210" s="388">
        <v>1</v>
      </c>
      <c r="EQ210" s="277">
        <v>0</v>
      </c>
      <c r="ER210" s="278">
        <v>0.2</v>
      </c>
      <c r="ES210" s="278">
        <v>0.5</v>
      </c>
      <c r="ET210" s="84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8" t="s">
        <v>1265</v>
      </c>
      <c r="EM211" s="320" t="s">
        <v>1263</v>
      </c>
      <c r="EN211" s="276" t="s">
        <v>1264</v>
      </c>
      <c r="EO211" s="276">
        <v>1</v>
      </c>
      <c r="EP211" s="276">
        <v>1</v>
      </c>
      <c r="EQ211" s="277">
        <v>0</v>
      </c>
      <c r="ER211" s="832">
        <v>0.25</v>
      </c>
      <c r="ES211" s="831">
        <v>0.5</v>
      </c>
      <c r="ET211" s="84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8" t="s">
        <v>1269</v>
      </c>
      <c r="EM212" s="320" t="s">
        <v>1267</v>
      </c>
      <c r="EN212" s="276" t="s">
        <v>1268</v>
      </c>
      <c r="EO212" s="276">
        <v>0</v>
      </c>
      <c r="EP212" s="276">
        <v>1</v>
      </c>
      <c r="EQ212" s="278">
        <v>0.1</v>
      </c>
      <c r="ER212" s="832">
        <v>0.9</v>
      </c>
      <c r="ES212" s="331">
        <v>0</v>
      </c>
      <c r="ET212" s="84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8" t="s">
        <v>1273</v>
      </c>
      <c r="EM213" s="320" t="s">
        <v>1267</v>
      </c>
      <c r="EN213" s="276" t="s">
        <v>1272</v>
      </c>
      <c r="EO213" s="276">
        <v>0</v>
      </c>
      <c r="EP213" s="825">
        <v>1</v>
      </c>
      <c r="EQ213" s="827">
        <v>0</v>
      </c>
      <c r="ER213" s="832">
        <v>0.3</v>
      </c>
      <c r="ES213" s="827">
        <v>0.35</v>
      </c>
      <c r="ET213" s="86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8" t="s">
        <v>1277</v>
      </c>
      <c r="EM214" s="843" t="s">
        <v>1275</v>
      </c>
      <c r="EN214" s="275" t="s">
        <v>1276</v>
      </c>
      <c r="EO214" s="275">
        <v>2</v>
      </c>
      <c r="EP214" s="275">
        <v>2</v>
      </c>
      <c r="EQ214" s="492">
        <v>0</v>
      </c>
      <c r="ER214" s="492">
        <v>0</v>
      </c>
      <c r="ES214" s="830">
        <v>1</v>
      </c>
      <c r="ET214" s="85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8" t="s">
        <v>1281</v>
      </c>
      <c r="EM215" s="320" t="s">
        <v>1279</v>
      </c>
      <c r="EN215" s="276" t="s">
        <v>1280</v>
      </c>
      <c r="EO215" s="276">
        <v>6</v>
      </c>
      <c r="EP215" s="276">
        <v>8</v>
      </c>
      <c r="EQ215" s="277">
        <v>2</v>
      </c>
      <c r="ER215" s="277">
        <v>2</v>
      </c>
      <c r="ES215" s="277">
        <v>2</v>
      </c>
      <c r="ET215" s="84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8" t="s">
        <v>1284</v>
      </c>
      <c r="EM216" s="320" t="s">
        <v>1283</v>
      </c>
      <c r="EN216" s="276" t="s">
        <v>305</v>
      </c>
      <c r="EO216" s="276">
        <v>1</v>
      </c>
      <c r="EP216" s="276">
        <v>1</v>
      </c>
      <c r="EQ216" s="331">
        <v>0.25</v>
      </c>
      <c r="ER216" s="331">
        <v>0.25</v>
      </c>
      <c r="ES216" s="331">
        <v>0.25</v>
      </c>
      <c r="ET216" s="84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8" t="s">
        <v>1288</v>
      </c>
      <c r="EM217" s="320" t="s">
        <v>1286</v>
      </c>
      <c r="EN217" s="276" t="s">
        <v>1287</v>
      </c>
      <c r="EO217" s="276">
        <v>0.05</v>
      </c>
      <c r="EP217" s="825">
        <v>0.7</v>
      </c>
      <c r="EQ217" s="823">
        <v>0.1</v>
      </c>
      <c r="ER217" s="832">
        <v>0.2</v>
      </c>
      <c r="ES217" s="831">
        <v>0.2</v>
      </c>
      <c r="ET217" s="84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2" t="s">
        <v>1294</v>
      </c>
      <c r="EM218" s="320" t="s">
        <v>1292</v>
      </c>
      <c r="EN218" s="276" t="s">
        <v>1293</v>
      </c>
      <c r="EO218" s="276">
        <v>0</v>
      </c>
      <c r="EP218" s="276">
        <v>1</v>
      </c>
      <c r="EQ218" s="331">
        <v>0</v>
      </c>
      <c r="ER218" s="832">
        <v>0</v>
      </c>
      <c r="ES218" s="278">
        <v>0.5</v>
      </c>
      <c r="ET218" s="84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2" t="s">
        <v>1298</v>
      </c>
      <c r="EM219" s="320" t="s">
        <v>1296</v>
      </c>
      <c r="EN219" s="276" t="s">
        <v>1297</v>
      </c>
      <c r="EO219" s="276">
        <v>35</v>
      </c>
      <c r="EP219" s="276">
        <v>40</v>
      </c>
      <c r="EQ219" s="277">
        <v>10</v>
      </c>
      <c r="ER219" s="277">
        <v>10</v>
      </c>
      <c r="ES219" s="277">
        <v>10</v>
      </c>
      <c r="ET219" s="84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2" t="s">
        <v>1301</v>
      </c>
      <c r="EM220" s="320" t="s">
        <v>1300</v>
      </c>
      <c r="EN220" s="276" t="s">
        <v>170</v>
      </c>
      <c r="EO220" s="276">
        <v>0</v>
      </c>
      <c r="EP220" s="276">
        <v>4</v>
      </c>
      <c r="EQ220" s="277">
        <v>1</v>
      </c>
      <c r="ER220" s="277">
        <v>1</v>
      </c>
      <c r="ES220" s="277">
        <v>1</v>
      </c>
      <c r="ET220" s="84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2" t="s">
        <v>1307</v>
      </c>
      <c r="EM221" s="843" t="s">
        <v>1305</v>
      </c>
      <c r="EN221" s="275" t="s">
        <v>1306</v>
      </c>
      <c r="EO221" s="276">
        <v>1</v>
      </c>
      <c r="EP221" s="276">
        <v>1</v>
      </c>
      <c r="EQ221" s="331">
        <v>0.25</v>
      </c>
      <c r="ER221" s="331">
        <v>0.75</v>
      </c>
      <c r="ES221" s="277">
        <v>0</v>
      </c>
      <c r="ET221" s="84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2" t="s">
        <v>1310</v>
      </c>
      <c r="EM222" s="843" t="s">
        <v>1305</v>
      </c>
      <c r="EN222" s="275" t="s">
        <v>1309</v>
      </c>
      <c r="EO222" s="276">
        <v>1</v>
      </c>
      <c r="EP222" s="276">
        <v>1</v>
      </c>
      <c r="EQ222" s="331">
        <v>0.25</v>
      </c>
      <c r="ER222" s="331">
        <v>0.25</v>
      </c>
      <c r="ES222" s="331">
        <v>0.25</v>
      </c>
      <c r="ET222" s="84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2" t="s">
        <v>1314</v>
      </c>
      <c r="EM223" s="320" t="s">
        <v>1312</v>
      </c>
      <c r="EN223" s="276" t="s">
        <v>1313</v>
      </c>
      <c r="EO223" s="276">
        <v>3</v>
      </c>
      <c r="EP223" s="276">
        <v>3</v>
      </c>
      <c r="EQ223" s="277">
        <v>0</v>
      </c>
      <c r="ER223" s="277">
        <v>1</v>
      </c>
      <c r="ES223" s="277">
        <v>1</v>
      </c>
      <c r="ET223" s="84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2" t="s">
        <v>1318</v>
      </c>
      <c r="EM224" s="843" t="s">
        <v>1316</v>
      </c>
      <c r="EN224" s="275" t="s">
        <v>1317</v>
      </c>
      <c r="EO224" s="276">
        <v>0.3</v>
      </c>
      <c r="EP224" s="276">
        <v>1</v>
      </c>
      <c r="EQ224" s="278">
        <v>0.2</v>
      </c>
      <c r="ER224" s="831">
        <v>0.2</v>
      </c>
      <c r="ES224" s="832">
        <v>0.3</v>
      </c>
      <c r="ET224" s="84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2" t="s">
        <v>1322</v>
      </c>
      <c r="EM225" s="843" t="s">
        <v>1316</v>
      </c>
      <c r="EN225" s="275" t="s">
        <v>1321</v>
      </c>
      <c r="EO225" s="276">
        <v>0</v>
      </c>
      <c r="EP225" s="276">
        <v>1</v>
      </c>
      <c r="EQ225" s="331">
        <v>0</v>
      </c>
      <c r="ER225" s="832">
        <v>0</v>
      </c>
      <c r="ES225" s="832">
        <v>0.5</v>
      </c>
      <c r="ET225" s="84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2" t="s">
        <v>1326</v>
      </c>
      <c r="EM226" s="320" t="s">
        <v>1324</v>
      </c>
      <c r="EN226" s="276" t="s">
        <v>1325</v>
      </c>
      <c r="EO226" s="276">
        <v>1</v>
      </c>
      <c r="EP226" s="276">
        <v>1</v>
      </c>
      <c r="EQ226" s="331">
        <v>0.25</v>
      </c>
      <c r="ER226" s="331">
        <v>0.25</v>
      </c>
      <c r="ES226" s="331">
        <v>0.25</v>
      </c>
      <c r="ET226" s="84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2" t="s">
        <v>1330</v>
      </c>
      <c r="EM227" s="320" t="s">
        <v>1328</v>
      </c>
      <c r="EN227" s="276" t="s">
        <v>1329</v>
      </c>
      <c r="EO227" s="276">
        <v>0.25</v>
      </c>
      <c r="EP227" s="276">
        <v>1</v>
      </c>
      <c r="EQ227" s="278">
        <v>0.2</v>
      </c>
      <c r="ER227" s="278">
        <v>0.3</v>
      </c>
      <c r="ES227" s="331">
        <v>0.25</v>
      </c>
      <c r="ET227" s="84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2" t="s">
        <v>1334</v>
      </c>
      <c r="EM228" s="320" t="s">
        <v>1332</v>
      </c>
      <c r="EN228" s="276" t="s">
        <v>1333</v>
      </c>
      <c r="EO228" s="276">
        <v>1</v>
      </c>
      <c r="EP228" s="276">
        <v>4</v>
      </c>
      <c r="EQ228" s="277">
        <v>0</v>
      </c>
      <c r="ER228" s="830">
        <v>1</v>
      </c>
      <c r="ES228" s="830">
        <v>3</v>
      </c>
      <c r="ET228" s="85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8" t="s">
        <v>1341</v>
      </c>
      <c r="EM229" s="320" t="s">
        <v>1339</v>
      </c>
      <c r="EN229" s="276" t="s">
        <v>1340</v>
      </c>
      <c r="EO229" s="276">
        <v>0</v>
      </c>
      <c r="EP229" s="276">
        <v>23</v>
      </c>
      <c r="EQ229" s="277">
        <v>4</v>
      </c>
      <c r="ER229" s="830">
        <v>10</v>
      </c>
      <c r="ES229" s="830">
        <v>6</v>
      </c>
      <c r="ET229" s="85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2" t="s">
        <v>1350</v>
      </c>
      <c r="EM230" s="320" t="s">
        <v>1348</v>
      </c>
      <c r="EN230" s="276" t="s">
        <v>1349</v>
      </c>
      <c r="EO230" s="276">
        <v>3</v>
      </c>
      <c r="EP230" s="276">
        <v>3</v>
      </c>
      <c r="EQ230" s="278">
        <v>0.2</v>
      </c>
      <c r="ER230" s="831">
        <v>0.2</v>
      </c>
      <c r="ES230" s="831">
        <v>1.4</v>
      </c>
      <c r="ET230" s="84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2" t="s">
        <v>1355</v>
      </c>
      <c r="EM231" s="320" t="s">
        <v>1353</v>
      </c>
      <c r="EN231" s="276" t="s">
        <v>1354</v>
      </c>
      <c r="EO231" s="276">
        <v>0</v>
      </c>
      <c r="EP231" s="277">
        <v>80</v>
      </c>
      <c r="EQ231" s="277">
        <v>0</v>
      </c>
      <c r="ER231" s="831">
        <v>0</v>
      </c>
      <c r="ES231" s="278">
        <v>20</v>
      </c>
      <c r="ET231" s="84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2" t="s">
        <v>1358</v>
      </c>
      <c r="EM232" s="320" t="s">
        <v>1357</v>
      </c>
      <c r="EN232" s="276" t="s">
        <v>305</v>
      </c>
      <c r="EO232" s="388">
        <v>1</v>
      </c>
      <c r="EP232" s="388">
        <v>1</v>
      </c>
      <c r="EQ232" s="278">
        <v>0.5</v>
      </c>
      <c r="ER232" s="831">
        <v>0.2</v>
      </c>
      <c r="ES232" s="831">
        <v>0.2</v>
      </c>
      <c r="ET232" s="84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2" t="s">
        <v>1362</v>
      </c>
      <c r="EM233" s="843" t="s">
        <v>1360</v>
      </c>
      <c r="EN233" s="275" t="s">
        <v>1361</v>
      </c>
      <c r="EO233" s="388">
        <v>0</v>
      </c>
      <c r="EP233" s="388">
        <v>1</v>
      </c>
      <c r="EQ233" s="277">
        <v>0</v>
      </c>
      <c r="ER233" s="831">
        <v>0.4</v>
      </c>
      <c r="ES233" s="831">
        <v>0.6</v>
      </c>
      <c r="ET233" s="84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2" t="s">
        <v>1366</v>
      </c>
      <c r="EM234" s="843" t="s">
        <v>1360</v>
      </c>
      <c r="EN234" s="275" t="s">
        <v>1365</v>
      </c>
      <c r="EO234" s="388">
        <v>0</v>
      </c>
      <c r="EP234" s="388">
        <v>1</v>
      </c>
      <c r="EQ234" s="278">
        <v>0.1</v>
      </c>
      <c r="ER234" s="278">
        <v>0.9</v>
      </c>
      <c r="ES234" s="277">
        <v>0</v>
      </c>
      <c r="ET234" s="84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2" t="s">
        <v>1370</v>
      </c>
      <c r="EM235" s="843" t="s">
        <v>1360</v>
      </c>
      <c r="EN235" s="275" t="s">
        <v>1369</v>
      </c>
      <c r="EO235" s="388">
        <v>0</v>
      </c>
      <c r="EP235" s="388">
        <v>1</v>
      </c>
      <c r="EQ235" s="277">
        <v>0</v>
      </c>
      <c r="ER235" s="277">
        <v>1</v>
      </c>
      <c r="ES235" s="277">
        <v>0</v>
      </c>
      <c r="ET235" s="84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2" t="s">
        <v>1374</v>
      </c>
      <c r="EM236" s="843" t="s">
        <v>1372</v>
      </c>
      <c r="EN236" s="275" t="s">
        <v>1373</v>
      </c>
      <c r="EO236" s="388">
        <v>0</v>
      </c>
      <c r="EP236" s="826">
        <v>0.3</v>
      </c>
      <c r="EQ236" s="827">
        <v>0.05</v>
      </c>
      <c r="ER236" s="827">
        <v>0.05</v>
      </c>
      <c r="ES236" s="823">
        <v>0.1</v>
      </c>
      <c r="ET236" s="85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2" t="s">
        <v>1378</v>
      </c>
      <c r="EM237" s="843" t="s">
        <v>1376</v>
      </c>
      <c r="EN237" s="275" t="s">
        <v>1377</v>
      </c>
      <c r="EO237" s="388">
        <v>0</v>
      </c>
      <c r="EP237" s="388">
        <v>1</v>
      </c>
      <c r="EQ237" s="278">
        <v>0.3</v>
      </c>
      <c r="ER237" s="831">
        <v>0</v>
      </c>
      <c r="ES237" s="831">
        <v>0.3</v>
      </c>
      <c r="ET237" s="84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2" t="s">
        <v>1382</v>
      </c>
      <c r="EM238" s="843" t="s">
        <v>1376</v>
      </c>
      <c r="EN238" s="275" t="s">
        <v>1381</v>
      </c>
      <c r="EO238" s="388">
        <v>0</v>
      </c>
      <c r="EP238" s="388">
        <v>1</v>
      </c>
      <c r="EQ238" s="277">
        <v>0</v>
      </c>
      <c r="ER238" s="830">
        <v>0</v>
      </c>
      <c r="ES238" s="277">
        <v>0</v>
      </c>
      <c r="ET238" s="85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2" t="s">
        <v>1386</v>
      </c>
      <c r="EM239" s="320" t="s">
        <v>1384</v>
      </c>
      <c r="EN239" s="276" t="s">
        <v>1385</v>
      </c>
      <c r="EO239" s="388">
        <v>1</v>
      </c>
      <c r="EP239" s="857">
        <v>4</v>
      </c>
      <c r="EQ239" s="277">
        <v>1</v>
      </c>
      <c r="ER239" s="277">
        <v>1</v>
      </c>
      <c r="ES239" s="277">
        <v>1</v>
      </c>
      <c r="ET239" s="84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8" t="s">
        <v>1393</v>
      </c>
      <c r="EM240" s="320" t="s">
        <v>1391</v>
      </c>
      <c r="EN240" s="276" t="s">
        <v>1392</v>
      </c>
      <c r="EO240" s="276">
        <v>0</v>
      </c>
      <c r="EP240" s="276">
        <v>5</v>
      </c>
      <c r="EQ240" s="277">
        <v>1</v>
      </c>
      <c r="ER240" s="830">
        <v>3</v>
      </c>
      <c r="ES240" s="831">
        <v>0.9</v>
      </c>
      <c r="ET240" s="84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8" t="s">
        <v>1397</v>
      </c>
      <c r="EM241" s="843" t="s">
        <v>1395</v>
      </c>
      <c r="EN241" s="275" t="s">
        <v>1396</v>
      </c>
      <c r="EO241" s="276">
        <v>0</v>
      </c>
      <c r="EP241" s="276">
        <v>1</v>
      </c>
      <c r="EQ241" s="277">
        <v>0</v>
      </c>
      <c r="ER241" s="831">
        <v>0.5</v>
      </c>
      <c r="ES241" s="831">
        <v>0.5</v>
      </c>
      <c r="ET241" s="84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8" t="s">
        <v>1400</v>
      </c>
      <c r="EM242" s="843" t="s">
        <v>1395</v>
      </c>
      <c r="EN242" s="825" t="s">
        <v>1399</v>
      </c>
      <c r="EO242" s="825">
        <v>5</v>
      </c>
      <c r="EP242" s="825">
        <v>1</v>
      </c>
      <c r="EQ242" s="824">
        <v>0</v>
      </c>
      <c r="ER242" s="831">
        <v>0.2</v>
      </c>
      <c r="ES242" s="831">
        <v>0.8</v>
      </c>
      <c r="ET242" s="85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8" t="s">
        <v>1404</v>
      </c>
      <c r="EM243" s="320" t="s">
        <v>1402</v>
      </c>
      <c r="EN243" s="276" t="s">
        <v>1403</v>
      </c>
      <c r="EO243" s="690">
        <v>0.01</v>
      </c>
      <c r="EP243" s="655">
        <v>0.5</v>
      </c>
      <c r="EQ243" s="277">
        <v>0</v>
      </c>
      <c r="ER243" s="278">
        <v>0.2</v>
      </c>
      <c r="ES243" s="278">
        <v>0.2</v>
      </c>
      <c r="ET243" s="84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8" t="s">
        <v>1407</v>
      </c>
      <c r="EM244" s="843" t="s">
        <v>1406</v>
      </c>
      <c r="EN244" s="275" t="s">
        <v>1377</v>
      </c>
      <c r="EO244" s="388">
        <v>0</v>
      </c>
      <c r="EP244" s="388">
        <v>1</v>
      </c>
      <c r="EQ244" s="278">
        <v>0.3</v>
      </c>
      <c r="ER244" s="831">
        <v>0.1</v>
      </c>
      <c r="ES244" s="831">
        <v>0.6</v>
      </c>
      <c r="ET244" s="84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8" t="s">
        <v>1409</v>
      </c>
      <c r="EM245" s="843" t="s">
        <v>1406</v>
      </c>
      <c r="EN245" s="275" t="s">
        <v>1381</v>
      </c>
      <c r="EO245" s="388">
        <v>0</v>
      </c>
      <c r="EP245" s="388">
        <v>1</v>
      </c>
      <c r="EQ245" s="278">
        <v>0.1</v>
      </c>
      <c r="ER245" s="831">
        <v>0</v>
      </c>
      <c r="ES245" s="831">
        <v>0.2</v>
      </c>
      <c r="ET245" s="84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8" t="s">
        <v>1413</v>
      </c>
      <c r="EM246" s="843" t="s">
        <v>1411</v>
      </c>
      <c r="EN246" s="275" t="s">
        <v>1412</v>
      </c>
      <c r="EO246" s="655">
        <v>0.4</v>
      </c>
      <c r="EP246" s="388">
        <v>1</v>
      </c>
      <c r="EQ246" s="278">
        <v>0.8</v>
      </c>
      <c r="ER246" s="278">
        <v>0.2</v>
      </c>
      <c r="ES246" s="277">
        <v>0</v>
      </c>
      <c r="ET246" s="84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8" t="s">
        <v>1417</v>
      </c>
      <c r="EM247" s="843" t="s">
        <v>1411</v>
      </c>
      <c r="EN247" s="275" t="s">
        <v>1416</v>
      </c>
      <c r="EO247" s="388">
        <v>0</v>
      </c>
      <c r="EP247" s="388">
        <v>1</v>
      </c>
      <c r="EQ247" s="277">
        <v>0</v>
      </c>
      <c r="ER247" s="831">
        <v>0.2</v>
      </c>
      <c r="ES247" s="831">
        <v>0.6</v>
      </c>
      <c r="ET247" s="84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8" t="s">
        <v>1420</v>
      </c>
      <c r="EM248" s="320" t="s">
        <v>1419</v>
      </c>
      <c r="EN248" s="276" t="s">
        <v>1385</v>
      </c>
      <c r="EO248" s="388">
        <v>0</v>
      </c>
      <c r="EP248" s="388">
        <v>4</v>
      </c>
      <c r="EQ248" s="277">
        <v>1</v>
      </c>
      <c r="ER248" s="277">
        <v>1</v>
      </c>
      <c r="ES248" s="277">
        <v>1</v>
      </c>
      <c r="ET248" s="84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8" t="s">
        <v>1426</v>
      </c>
      <c r="EM249" s="320" t="s">
        <v>1425</v>
      </c>
      <c r="EN249" s="276" t="s">
        <v>1385</v>
      </c>
      <c r="EO249" s="276">
        <v>0</v>
      </c>
      <c r="EP249" s="276">
        <v>4</v>
      </c>
      <c r="EQ249" s="277">
        <v>1</v>
      </c>
      <c r="ER249" s="277">
        <v>1</v>
      </c>
      <c r="ES249" s="277">
        <v>1</v>
      </c>
      <c r="ET249" s="84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8" t="s">
        <v>1430</v>
      </c>
      <c r="EM250" s="320" t="s">
        <v>1428</v>
      </c>
      <c r="EN250" s="276" t="s">
        <v>1429</v>
      </c>
      <c r="EO250" s="276">
        <v>7</v>
      </c>
      <c r="EP250" s="276">
        <v>3</v>
      </c>
      <c r="EQ250" s="278">
        <v>0.5</v>
      </c>
      <c r="ER250" s="830">
        <v>1</v>
      </c>
      <c r="ES250" s="277">
        <v>1</v>
      </c>
      <c r="ET250" s="84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8" t="s">
        <v>1434</v>
      </c>
      <c r="EM251" s="320" t="s">
        <v>1432</v>
      </c>
      <c r="EN251" s="276" t="s">
        <v>1433</v>
      </c>
      <c r="EO251" s="276">
        <v>0</v>
      </c>
      <c r="EP251" s="276">
        <v>2</v>
      </c>
      <c r="EQ251" s="277">
        <v>0</v>
      </c>
      <c r="ER251" s="277">
        <v>1</v>
      </c>
      <c r="ES251" s="277">
        <v>1</v>
      </c>
      <c r="ET251" s="84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4" t="s">
        <v>1440</v>
      </c>
      <c r="EM252" s="843" t="s">
        <v>1438</v>
      </c>
      <c r="EN252" s="275" t="s">
        <v>1439</v>
      </c>
      <c r="EO252" s="276">
        <v>0</v>
      </c>
      <c r="EP252" s="276">
        <v>1</v>
      </c>
      <c r="EQ252" s="277">
        <v>1</v>
      </c>
      <c r="ER252" s="277">
        <v>0</v>
      </c>
      <c r="ES252" s="277">
        <v>0</v>
      </c>
      <c r="ET252" s="84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4" t="s">
        <v>1443</v>
      </c>
      <c r="EM253" s="843" t="s">
        <v>1438</v>
      </c>
      <c r="EN253" s="275" t="s">
        <v>1442</v>
      </c>
      <c r="EO253" s="276">
        <v>0</v>
      </c>
      <c r="EP253" s="276">
        <v>1</v>
      </c>
      <c r="EQ253" s="277">
        <v>0</v>
      </c>
      <c r="ER253" s="830">
        <v>0</v>
      </c>
      <c r="ES253" s="831">
        <v>0.4</v>
      </c>
      <c r="ET253" s="84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4" t="s">
        <v>1447</v>
      </c>
      <c r="EM254" s="843" t="s">
        <v>1445</v>
      </c>
      <c r="EN254" s="275" t="s">
        <v>1446</v>
      </c>
      <c r="EO254" s="276">
        <v>0</v>
      </c>
      <c r="EP254" s="276">
        <v>1</v>
      </c>
      <c r="EQ254" s="278">
        <v>0.2</v>
      </c>
      <c r="ER254" s="831">
        <v>0.3</v>
      </c>
      <c r="ES254" s="831">
        <v>0.5</v>
      </c>
      <c r="ET254" s="84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4" t="s">
        <v>1450</v>
      </c>
      <c r="EM255" s="843" t="s">
        <v>1445</v>
      </c>
      <c r="EN255" s="275" t="s">
        <v>1449</v>
      </c>
      <c r="EO255" s="276">
        <v>0</v>
      </c>
      <c r="EP255" s="276">
        <v>1</v>
      </c>
      <c r="EQ255" s="277">
        <v>0</v>
      </c>
      <c r="ER255" s="830">
        <v>0</v>
      </c>
      <c r="ES255" s="831">
        <v>0.4</v>
      </c>
      <c r="ET255" s="84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4" t="s">
        <v>1459</v>
      </c>
      <c r="EM256" s="320" t="s">
        <v>1456</v>
      </c>
      <c r="EN256" s="276" t="s">
        <v>1457</v>
      </c>
      <c r="EO256" s="276">
        <v>10</v>
      </c>
      <c r="EP256" s="276">
        <v>100</v>
      </c>
      <c r="EQ256" s="277">
        <v>25</v>
      </c>
      <c r="ER256" s="277">
        <v>25</v>
      </c>
      <c r="ES256" s="277">
        <v>25</v>
      </c>
      <c r="ET256" s="84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4" t="s">
        <v>1463</v>
      </c>
      <c r="EM257" s="320" t="s">
        <v>1461</v>
      </c>
      <c r="EN257" s="276" t="s">
        <v>1462</v>
      </c>
      <c r="EO257" s="331">
        <v>17</v>
      </c>
      <c r="EP257" s="827">
        <v>100</v>
      </c>
      <c r="EQ257" s="827">
        <v>25</v>
      </c>
      <c r="ER257" s="827">
        <v>25</v>
      </c>
      <c r="ES257" s="827">
        <v>25</v>
      </c>
      <c r="ET257" s="86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4" t="s">
        <v>1467</v>
      </c>
      <c r="EM258" s="320" t="s">
        <v>1465</v>
      </c>
      <c r="EN258" s="276" t="s">
        <v>1466</v>
      </c>
      <c r="EO258" s="388">
        <v>1</v>
      </c>
      <c r="EP258" s="388">
        <v>2</v>
      </c>
      <c r="EQ258" s="278">
        <v>0.6</v>
      </c>
      <c r="ER258" s="278">
        <v>0.8</v>
      </c>
      <c r="ES258" s="278">
        <v>0.6</v>
      </c>
      <c r="ET258" s="84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4" t="s">
        <v>1471</v>
      </c>
      <c r="EM259" s="320" t="s">
        <v>1469</v>
      </c>
      <c r="EN259" s="276" t="s">
        <v>1470</v>
      </c>
      <c r="EO259" s="388">
        <v>2</v>
      </c>
      <c r="EP259" s="388">
        <v>2</v>
      </c>
      <c r="EQ259" s="278">
        <v>0.5</v>
      </c>
      <c r="ER259" s="278">
        <v>0.5</v>
      </c>
      <c r="ES259" s="278">
        <v>0.5</v>
      </c>
      <c r="ET259" s="84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4" t="s">
        <v>1475</v>
      </c>
      <c r="EM260" s="320" t="s">
        <v>1473</v>
      </c>
      <c r="EN260" s="276" t="s">
        <v>1474</v>
      </c>
      <c r="EO260" s="388">
        <v>0</v>
      </c>
      <c r="EP260" s="388">
        <v>1</v>
      </c>
      <c r="EQ260" s="331">
        <v>0.25</v>
      </c>
      <c r="ER260" s="331">
        <v>0.25</v>
      </c>
      <c r="ES260" s="331">
        <v>0.25</v>
      </c>
      <c r="ET260" s="84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4" t="s">
        <v>1479</v>
      </c>
      <c r="EM261" s="320" t="s">
        <v>1477</v>
      </c>
      <c r="EN261" s="276" t="s">
        <v>1478</v>
      </c>
      <c r="EO261" s="388">
        <v>0</v>
      </c>
      <c r="EP261" s="388">
        <v>2</v>
      </c>
      <c r="EQ261" s="277">
        <v>0</v>
      </c>
      <c r="ER261" s="277">
        <v>1</v>
      </c>
      <c r="ES261" s="278">
        <v>0.5</v>
      </c>
      <c r="ET261" s="84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4" t="s">
        <v>1483</v>
      </c>
      <c r="EM262" s="320" t="s">
        <v>1481</v>
      </c>
      <c r="EN262" s="276" t="s">
        <v>1482</v>
      </c>
      <c r="EO262" s="388">
        <v>9</v>
      </c>
      <c r="EP262" s="388">
        <v>11</v>
      </c>
      <c r="EQ262" s="331">
        <v>2.75</v>
      </c>
      <c r="ER262" s="331">
        <v>2.75</v>
      </c>
      <c r="ES262" s="331">
        <v>2.75</v>
      </c>
      <c r="ET262" s="84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8" t="s">
        <v>1489</v>
      </c>
      <c r="EM263" s="320" t="s">
        <v>1487</v>
      </c>
      <c r="EN263" s="276" t="s">
        <v>1488</v>
      </c>
      <c r="EO263" s="276">
        <v>0</v>
      </c>
      <c r="EP263" s="276">
        <v>1</v>
      </c>
      <c r="EQ263" s="331">
        <v>0.25</v>
      </c>
      <c r="ER263" s="331">
        <v>0.25</v>
      </c>
      <c r="ES263" s="331">
        <v>0.25</v>
      </c>
      <c r="ET263" s="84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8" t="s">
        <v>1493</v>
      </c>
      <c r="EM264" s="320" t="s">
        <v>1491</v>
      </c>
      <c r="EN264" s="276" t="s">
        <v>1492</v>
      </c>
      <c r="EO264" s="276">
        <v>1</v>
      </c>
      <c r="EP264" s="276">
        <v>1</v>
      </c>
      <c r="EQ264" s="331">
        <v>0.25</v>
      </c>
      <c r="ER264" s="331">
        <v>0.25</v>
      </c>
      <c r="ES264" s="331">
        <v>0.25</v>
      </c>
      <c r="ET264" s="84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8" t="s">
        <v>1497</v>
      </c>
      <c r="EM265" s="320" t="s">
        <v>1495</v>
      </c>
      <c r="EN265" s="276" t="s">
        <v>1496</v>
      </c>
      <c r="EO265" s="388">
        <v>1</v>
      </c>
      <c r="EP265" s="388">
        <v>1</v>
      </c>
      <c r="EQ265" s="277">
        <v>1</v>
      </c>
      <c r="ER265" s="277">
        <v>0</v>
      </c>
      <c r="ES265" s="277">
        <v>0</v>
      </c>
      <c r="ET265" s="84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8" t="s">
        <v>1501</v>
      </c>
      <c r="EM266" s="320" t="s">
        <v>1499</v>
      </c>
      <c r="EN266" s="276" t="s">
        <v>1500</v>
      </c>
      <c r="EO266" s="388">
        <v>1</v>
      </c>
      <c r="EP266" s="388">
        <v>1</v>
      </c>
      <c r="EQ266" s="277">
        <v>0</v>
      </c>
      <c r="ER266" s="277">
        <v>1</v>
      </c>
      <c r="ES266" s="277">
        <v>0</v>
      </c>
      <c r="ET266" s="84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8" t="s">
        <v>1505</v>
      </c>
      <c r="EM267" s="320" t="s">
        <v>1503</v>
      </c>
      <c r="EN267" s="276" t="s">
        <v>1504</v>
      </c>
      <c r="EO267" s="388">
        <v>0</v>
      </c>
      <c r="EP267" s="388">
        <v>1</v>
      </c>
      <c r="EQ267" s="277">
        <v>0</v>
      </c>
      <c r="ER267" s="277">
        <v>0</v>
      </c>
      <c r="ES267" s="278">
        <v>0.5</v>
      </c>
      <c r="ET267" s="84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8" t="s">
        <v>1509</v>
      </c>
      <c r="EM268" s="320" t="s">
        <v>1507</v>
      </c>
      <c r="EN268" s="276" t="s">
        <v>1508</v>
      </c>
      <c r="EO268" s="388">
        <v>0</v>
      </c>
      <c r="EP268" s="388">
        <v>1</v>
      </c>
      <c r="EQ268" s="278">
        <v>0.3</v>
      </c>
      <c r="ER268" s="278">
        <v>0</v>
      </c>
      <c r="ES268" s="278">
        <v>0.3</v>
      </c>
      <c r="ET268" s="84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2" t="s">
        <v>1514</v>
      </c>
      <c r="EM269" s="320" t="s">
        <v>1513</v>
      </c>
      <c r="EN269" s="276" t="s">
        <v>1488</v>
      </c>
      <c r="EO269" s="276">
        <v>0</v>
      </c>
      <c r="EP269" s="276">
        <v>1</v>
      </c>
      <c r="EQ269" s="331">
        <v>0.25</v>
      </c>
      <c r="ER269" s="331">
        <v>0.25</v>
      </c>
      <c r="ES269" s="331">
        <v>0.25</v>
      </c>
      <c r="ET269" s="84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8" t="s">
        <v>1518</v>
      </c>
      <c r="EM270" s="320" t="s">
        <v>1516</v>
      </c>
      <c r="EN270" s="276" t="s">
        <v>1517</v>
      </c>
      <c r="EO270" s="276">
        <v>5</v>
      </c>
      <c r="EP270" s="276">
        <v>10</v>
      </c>
      <c r="EQ270" s="277">
        <v>0</v>
      </c>
      <c r="ER270" s="277">
        <v>5</v>
      </c>
      <c r="ES270" s="830">
        <v>3</v>
      </c>
      <c r="ET270" s="85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8" t="s">
        <v>1522</v>
      </c>
      <c r="EM271" s="320" t="s">
        <v>1520</v>
      </c>
      <c r="EN271" s="276" t="s">
        <v>1521</v>
      </c>
      <c r="EO271" s="276">
        <v>1</v>
      </c>
      <c r="EP271" s="276">
        <v>2</v>
      </c>
      <c r="EQ271" s="278">
        <v>0.3</v>
      </c>
      <c r="ER271" s="278">
        <v>0.3</v>
      </c>
      <c r="ES271" s="278">
        <v>1.1000000000000001</v>
      </c>
      <c r="ET271" s="84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4" t="s">
        <v>1528</v>
      </c>
      <c r="EM272" s="320" t="s">
        <v>1526</v>
      </c>
      <c r="EN272" s="276" t="s">
        <v>1527</v>
      </c>
      <c r="EO272" s="276">
        <v>0</v>
      </c>
      <c r="EP272" s="276">
        <v>1</v>
      </c>
      <c r="EQ272" s="331">
        <v>0.25</v>
      </c>
      <c r="ER272" s="331">
        <v>0.25</v>
      </c>
      <c r="ES272" s="331">
        <v>0.25</v>
      </c>
      <c r="ET272" s="84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4" t="s">
        <v>1532</v>
      </c>
      <c r="EM273" s="320" t="s">
        <v>1530</v>
      </c>
      <c r="EN273" s="276" t="s">
        <v>1531</v>
      </c>
      <c r="EO273" s="276">
        <v>1</v>
      </c>
      <c r="EP273" s="276">
        <v>3</v>
      </c>
      <c r="EQ273" s="277">
        <v>0</v>
      </c>
      <c r="ER273" s="277">
        <v>1</v>
      </c>
      <c r="ES273" s="277">
        <v>1</v>
      </c>
      <c r="ET273" s="84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4" t="s">
        <v>1535</v>
      </c>
      <c r="EM274" s="320" t="s">
        <v>1534</v>
      </c>
      <c r="EN274" s="276" t="s">
        <v>1488</v>
      </c>
      <c r="EO274" s="276">
        <v>0</v>
      </c>
      <c r="EP274" s="276">
        <v>1</v>
      </c>
      <c r="EQ274" s="277">
        <v>0</v>
      </c>
      <c r="ER274" s="278">
        <v>0.5</v>
      </c>
      <c r="ES274" s="278">
        <v>0</v>
      </c>
      <c r="ET274" s="84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8" t="s">
        <v>1542</v>
      </c>
      <c r="EM275" s="320" t="s">
        <v>1540</v>
      </c>
      <c r="EN275" s="276" t="s">
        <v>1541</v>
      </c>
      <c r="EO275" s="276">
        <v>0</v>
      </c>
      <c r="EP275" s="276">
        <v>1</v>
      </c>
      <c r="EQ275" s="277">
        <v>0</v>
      </c>
      <c r="ER275" s="277">
        <v>1</v>
      </c>
      <c r="ES275" s="277">
        <v>0</v>
      </c>
      <c r="ET275" s="84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8" t="s">
        <v>1546</v>
      </c>
      <c r="EM276" s="320" t="s">
        <v>1544</v>
      </c>
      <c r="EN276" s="276" t="s">
        <v>1545</v>
      </c>
      <c r="EO276" s="276">
        <v>1</v>
      </c>
      <c r="EP276" s="276">
        <v>1</v>
      </c>
      <c r="EQ276" s="331">
        <v>0.25</v>
      </c>
      <c r="ER276" s="331">
        <v>0.75</v>
      </c>
      <c r="ES276" s="277">
        <v>0</v>
      </c>
      <c r="ET276" s="84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8" t="s">
        <v>1549</v>
      </c>
      <c r="EM277" s="320" t="s">
        <v>1548</v>
      </c>
      <c r="EN277" s="276" t="s">
        <v>1539</v>
      </c>
      <c r="EO277" s="276">
        <v>2</v>
      </c>
      <c r="EP277" s="276">
        <v>4</v>
      </c>
      <c r="EQ277" s="277">
        <v>1</v>
      </c>
      <c r="ER277" s="277">
        <v>1</v>
      </c>
      <c r="ES277" s="277">
        <v>1</v>
      </c>
      <c r="ET277" s="84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8" t="s">
        <v>1553</v>
      </c>
      <c r="EM278" s="320" t="s">
        <v>1551</v>
      </c>
      <c r="EN278" s="276" t="s">
        <v>1552</v>
      </c>
      <c r="EO278" s="276">
        <v>0</v>
      </c>
      <c r="EP278" s="276">
        <v>1</v>
      </c>
      <c r="EQ278" s="277">
        <v>0</v>
      </c>
      <c r="ER278" s="331">
        <v>0.56999999999999995</v>
      </c>
      <c r="ES278" s="278">
        <v>0.2</v>
      </c>
      <c r="ET278" s="84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8" t="s">
        <v>1557</v>
      </c>
      <c r="EM279" s="320" t="s">
        <v>1555</v>
      </c>
      <c r="EN279" s="276" t="s">
        <v>1556</v>
      </c>
      <c r="EO279" s="276">
        <v>0</v>
      </c>
      <c r="EP279" s="492">
        <v>50</v>
      </c>
      <c r="EQ279" s="824">
        <v>0</v>
      </c>
      <c r="ER279" s="827">
        <v>10</v>
      </c>
      <c r="ES279" s="827">
        <v>20</v>
      </c>
      <c r="ET279" s="86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8" t="s">
        <v>1561</v>
      </c>
      <c r="EM280" s="320" t="s">
        <v>1559</v>
      </c>
      <c r="EN280" s="276" t="s">
        <v>1560</v>
      </c>
      <c r="EO280" s="276">
        <v>0</v>
      </c>
      <c r="EP280" s="331">
        <v>100</v>
      </c>
      <c r="EQ280" s="331">
        <v>17</v>
      </c>
      <c r="ER280" s="278">
        <v>50</v>
      </c>
      <c r="ES280" s="331">
        <v>17</v>
      </c>
      <c r="ET280" s="84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8" t="s">
        <v>1568</v>
      </c>
      <c r="EM281" s="320" t="s">
        <v>1566</v>
      </c>
      <c r="EN281" s="276" t="s">
        <v>1567</v>
      </c>
      <c r="EO281" s="276">
        <v>32</v>
      </c>
      <c r="EP281" s="276">
        <v>32</v>
      </c>
      <c r="EQ281" s="277">
        <v>32</v>
      </c>
      <c r="ER281" s="277">
        <v>32</v>
      </c>
      <c r="ES281" s="277">
        <v>32</v>
      </c>
      <c r="ET281" s="84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8" t="s">
        <v>1572</v>
      </c>
      <c r="EM282" s="320" t="s">
        <v>1570</v>
      </c>
      <c r="EN282" s="276" t="s">
        <v>1571</v>
      </c>
      <c r="EO282" s="650">
        <v>4</v>
      </c>
      <c r="EP282" s="825">
        <v>5</v>
      </c>
      <c r="EQ282" s="824">
        <v>1</v>
      </c>
      <c r="ER282" s="824">
        <v>1</v>
      </c>
      <c r="ES282" s="824">
        <v>2</v>
      </c>
      <c r="ET282" s="85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4" t="s">
        <v>1579</v>
      </c>
      <c r="EM283" s="320" t="s">
        <v>1576</v>
      </c>
      <c r="EN283" s="276" t="s">
        <v>1577</v>
      </c>
      <c r="EO283" s="276">
        <v>1</v>
      </c>
      <c r="EP283" s="276">
        <v>1</v>
      </c>
      <c r="EQ283" s="278">
        <v>0.5</v>
      </c>
      <c r="ER283" s="831">
        <v>0</v>
      </c>
      <c r="ES283" s="277">
        <v>0</v>
      </c>
      <c r="ET283" s="84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4" t="s">
        <v>1582</v>
      </c>
      <c r="EM284" s="320" t="s">
        <v>1576</v>
      </c>
      <c r="EN284" s="276" t="s">
        <v>1581</v>
      </c>
      <c r="EO284" s="276">
        <v>1</v>
      </c>
      <c r="EP284" s="825">
        <v>1</v>
      </c>
      <c r="EQ284" s="824">
        <v>0</v>
      </c>
      <c r="ER284" s="830">
        <v>0</v>
      </c>
      <c r="ES284" s="824">
        <v>0</v>
      </c>
      <c r="ET284" s="85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4" t="s">
        <v>1586</v>
      </c>
      <c r="EM285" s="843" t="s">
        <v>1584</v>
      </c>
      <c r="EN285" s="275" t="s">
        <v>1585</v>
      </c>
      <c r="EO285" s="655">
        <v>0.5</v>
      </c>
      <c r="EP285" s="388">
        <v>1</v>
      </c>
      <c r="EQ285" s="277">
        <v>0</v>
      </c>
      <c r="ER285" s="278">
        <v>0.5</v>
      </c>
      <c r="ES285" s="331">
        <v>0.25</v>
      </c>
      <c r="ET285" s="84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4" t="s">
        <v>1589</v>
      </c>
      <c r="EM286" s="843" t="s">
        <v>1584</v>
      </c>
      <c r="EN286" s="275" t="s">
        <v>1588</v>
      </c>
      <c r="EO286" s="276">
        <v>0.7</v>
      </c>
      <c r="EP286" s="276">
        <v>1</v>
      </c>
      <c r="EQ286" s="278">
        <v>0.5</v>
      </c>
      <c r="ER286" s="832">
        <v>0.25</v>
      </c>
      <c r="ES286" s="832">
        <v>0.25</v>
      </c>
      <c r="ET286" s="84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4" t="s">
        <v>1592</v>
      </c>
      <c r="EM287" s="320" t="s">
        <v>1591</v>
      </c>
      <c r="EN287" s="276" t="s">
        <v>1531</v>
      </c>
      <c r="EO287" s="655">
        <v>0.5</v>
      </c>
      <c r="EP287" s="388">
        <v>1</v>
      </c>
      <c r="EQ287" s="331">
        <v>0.25</v>
      </c>
      <c r="ER287" s="331">
        <v>0.25</v>
      </c>
      <c r="ES287" s="331">
        <v>0.25</v>
      </c>
      <c r="ET287" s="84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4" t="s">
        <v>1596</v>
      </c>
      <c r="EM288" s="843" t="s">
        <v>1594</v>
      </c>
      <c r="EN288" s="275" t="s">
        <v>1595</v>
      </c>
      <c r="EO288" s="388">
        <v>1</v>
      </c>
      <c r="EP288" s="388">
        <v>4</v>
      </c>
      <c r="EQ288" s="277">
        <v>1</v>
      </c>
      <c r="ER288" s="277">
        <v>1</v>
      </c>
      <c r="ES288" s="277">
        <v>1</v>
      </c>
      <c r="ET288" s="84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4" t="s">
        <v>1599</v>
      </c>
      <c r="EM289" s="843" t="s">
        <v>1594</v>
      </c>
      <c r="EN289" s="275" t="s">
        <v>1598</v>
      </c>
      <c r="EO289" s="388">
        <v>1</v>
      </c>
      <c r="EP289" s="388">
        <v>4</v>
      </c>
      <c r="EQ289" s="277">
        <v>1</v>
      </c>
      <c r="ER289" s="277">
        <v>1</v>
      </c>
      <c r="ES289" s="277">
        <v>1</v>
      </c>
      <c r="ET289" s="84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4" t="s">
        <v>1603</v>
      </c>
      <c r="EM290" s="843" t="s">
        <v>1601</v>
      </c>
      <c r="EN290" s="275" t="s">
        <v>1602</v>
      </c>
      <c r="EO290" s="388">
        <v>1</v>
      </c>
      <c r="EP290" s="388">
        <v>4</v>
      </c>
      <c r="EQ290" s="277">
        <v>1</v>
      </c>
      <c r="ER290" s="277">
        <v>1</v>
      </c>
      <c r="ES290" s="277">
        <v>1</v>
      </c>
      <c r="ET290" s="84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4" t="s">
        <v>1606</v>
      </c>
      <c r="EM291" s="843" t="s">
        <v>1601</v>
      </c>
      <c r="EN291" s="275" t="s">
        <v>1605</v>
      </c>
      <c r="EO291" s="388">
        <v>1</v>
      </c>
      <c r="EP291" s="388">
        <v>4</v>
      </c>
      <c r="EQ291" s="277">
        <v>1</v>
      </c>
      <c r="ER291" s="277">
        <v>1</v>
      </c>
      <c r="ES291" s="277">
        <v>1</v>
      </c>
      <c r="ET291" s="84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4" t="s">
        <v>1610</v>
      </c>
      <c r="EM292" s="843" t="s">
        <v>1608</v>
      </c>
      <c r="EN292" s="275" t="s">
        <v>1609</v>
      </c>
      <c r="EO292" s="655">
        <v>0.5</v>
      </c>
      <c r="EP292" s="388">
        <v>1</v>
      </c>
      <c r="EQ292" s="331">
        <v>0.25</v>
      </c>
      <c r="ER292" s="331">
        <v>0.25</v>
      </c>
      <c r="ES292" s="331">
        <v>0.25</v>
      </c>
      <c r="ET292" s="84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4" t="s">
        <v>1614</v>
      </c>
      <c r="EM293" s="843" t="s">
        <v>1612</v>
      </c>
      <c r="EN293" s="275" t="s">
        <v>1613</v>
      </c>
      <c r="EO293" s="655">
        <v>0.5</v>
      </c>
      <c r="EP293" s="388">
        <v>1</v>
      </c>
      <c r="EQ293" s="331">
        <v>0.25</v>
      </c>
      <c r="ER293" s="331">
        <v>0.25</v>
      </c>
      <c r="ES293" s="331">
        <v>0.25</v>
      </c>
      <c r="ET293" s="84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4" t="s">
        <v>1618</v>
      </c>
      <c r="EM294" s="320" t="s">
        <v>1616</v>
      </c>
      <c r="EN294" s="276" t="s">
        <v>1617</v>
      </c>
      <c r="EO294" s="388">
        <v>0</v>
      </c>
      <c r="EP294" s="388">
        <v>1</v>
      </c>
      <c r="EQ294" s="277">
        <v>0</v>
      </c>
      <c r="ER294" s="277">
        <v>1</v>
      </c>
      <c r="ES294" s="277">
        <v>0</v>
      </c>
      <c r="ET294" s="84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4" t="s">
        <v>1624</v>
      </c>
      <c r="EM295" s="320" t="s">
        <v>1622</v>
      </c>
      <c r="EN295" s="276" t="s">
        <v>1621</v>
      </c>
      <c r="EO295" s="276">
        <v>0</v>
      </c>
      <c r="EP295" s="276">
        <v>1</v>
      </c>
      <c r="EQ295" s="331">
        <v>0.25</v>
      </c>
      <c r="ER295" s="331">
        <v>0.25</v>
      </c>
      <c r="ES295" s="331">
        <v>0.25</v>
      </c>
      <c r="ET295" s="84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4" t="s">
        <v>1628</v>
      </c>
      <c r="EM296" s="320" t="s">
        <v>1626</v>
      </c>
      <c r="EN296" s="276" t="s">
        <v>1627</v>
      </c>
      <c r="EO296" s="388">
        <v>0</v>
      </c>
      <c r="EP296" s="388">
        <v>1</v>
      </c>
      <c r="EQ296" s="331">
        <v>0.25</v>
      </c>
      <c r="ER296" s="331">
        <v>0.25</v>
      </c>
      <c r="ES296" s="331">
        <v>0.25</v>
      </c>
      <c r="ET296" s="84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8" t="s">
        <v>1634</v>
      </c>
      <c r="EM297" s="320" t="s">
        <v>1632</v>
      </c>
      <c r="EN297" s="276" t="s">
        <v>1633</v>
      </c>
      <c r="EO297" s="276">
        <v>1</v>
      </c>
      <c r="EP297" s="276">
        <v>1</v>
      </c>
      <c r="EQ297" s="331">
        <v>1</v>
      </c>
      <c r="ER297" s="331">
        <v>1</v>
      </c>
      <c r="ES297" s="331">
        <v>1</v>
      </c>
      <c r="ET297" s="84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8" t="s">
        <v>1638</v>
      </c>
      <c r="EM298" s="320" t="s">
        <v>1636</v>
      </c>
      <c r="EN298" s="276" t="s">
        <v>1637</v>
      </c>
      <c r="EO298" s="276">
        <v>198</v>
      </c>
      <c r="EP298" s="276">
        <v>230</v>
      </c>
      <c r="EQ298" s="277">
        <v>50</v>
      </c>
      <c r="ER298" s="277">
        <v>60</v>
      </c>
      <c r="ES298" s="277">
        <v>60</v>
      </c>
      <c r="ET298" s="84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4" t="s">
        <v>1646</v>
      </c>
      <c r="EM299" s="320" t="s">
        <v>1643</v>
      </c>
      <c r="EN299" s="276" t="s">
        <v>1644</v>
      </c>
      <c r="EO299" s="276">
        <v>1</v>
      </c>
      <c r="EP299" s="276">
        <v>1</v>
      </c>
      <c r="EQ299" s="277">
        <v>1</v>
      </c>
      <c r="ER299" s="277">
        <v>0</v>
      </c>
      <c r="ES299" s="277">
        <v>0</v>
      </c>
      <c r="ET299" s="84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4" t="s">
        <v>1650</v>
      </c>
      <c r="EM300" s="320" t="s">
        <v>1648</v>
      </c>
      <c r="EN300" s="276" t="s">
        <v>1649</v>
      </c>
      <c r="EO300" s="276">
        <v>0</v>
      </c>
      <c r="EP300" s="276">
        <v>1</v>
      </c>
      <c r="EQ300" s="331">
        <v>0.25</v>
      </c>
      <c r="ER300" s="331">
        <v>0.25</v>
      </c>
      <c r="ES300" s="331">
        <v>0.25</v>
      </c>
      <c r="ET300" s="84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4" t="s">
        <v>1654</v>
      </c>
      <c r="EM301" s="320" t="s">
        <v>1652</v>
      </c>
      <c r="EN301" s="276" t="s">
        <v>1653</v>
      </c>
      <c r="EO301" s="276">
        <v>3500</v>
      </c>
      <c r="EP301" s="276">
        <v>1500</v>
      </c>
      <c r="EQ301" s="824">
        <v>3000</v>
      </c>
      <c r="ER301" s="824">
        <v>2500</v>
      </c>
      <c r="ES301" s="824">
        <v>2000</v>
      </c>
      <c r="ET301" s="85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4" t="s">
        <v>1658</v>
      </c>
      <c r="EM302" s="320" t="s">
        <v>1656</v>
      </c>
      <c r="EN302" s="276" t="s">
        <v>1657</v>
      </c>
      <c r="EO302" s="276">
        <v>1</v>
      </c>
      <c r="EP302" s="276">
        <v>1</v>
      </c>
      <c r="EQ302" s="331">
        <v>0.25</v>
      </c>
      <c r="ER302" s="331">
        <v>0.25</v>
      </c>
      <c r="ES302" s="331">
        <v>0.25</v>
      </c>
      <c r="ET302" s="84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4" t="s">
        <v>1662</v>
      </c>
      <c r="EM303" s="320" t="s">
        <v>1660</v>
      </c>
      <c r="EN303" s="276" t="s">
        <v>1661</v>
      </c>
      <c r="EO303" s="276">
        <v>0</v>
      </c>
      <c r="EP303" s="276">
        <v>1</v>
      </c>
      <c r="EQ303" s="331">
        <v>0.25</v>
      </c>
      <c r="ER303" s="331">
        <v>0.25</v>
      </c>
      <c r="ES303" s="331">
        <v>0.25</v>
      </c>
      <c r="ET303" s="84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8" t="s">
        <v>1666</v>
      </c>
      <c r="EM304" s="869" t="s">
        <v>1664</v>
      </c>
      <c r="EN304" s="870" t="s">
        <v>1665</v>
      </c>
      <c r="EO304" s="871">
        <v>2</v>
      </c>
      <c r="EP304" s="871">
        <v>3</v>
      </c>
      <c r="EQ304" s="872">
        <v>0.75</v>
      </c>
      <c r="ER304" s="872">
        <v>0.75</v>
      </c>
      <c r="ES304" s="872">
        <v>0.75</v>
      </c>
      <c r="ET304" s="87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4IR0wXxHaybMgMsWx61eRxEWE2VFvfB7j/Vu/bS5V/CZ68TAcAW6ApD4M98hcFTH+cTFc8SyPhaFg9CSDdjWQ==" saltValue="go7erIvynIot5PEmfCsXg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D3" sqref="D3"/>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0" t="s">
        <v>1767</v>
      </c>
      <c r="B1" s="1040"/>
      <c r="C1" s="1040"/>
      <c r="D1" s="1040"/>
      <c r="E1" s="1040"/>
      <c r="F1" s="1040"/>
      <c r="G1" s="1040"/>
      <c r="H1" s="1040"/>
      <c r="I1" s="1040"/>
      <c r="J1" s="1040"/>
      <c r="K1" s="1040"/>
      <c r="L1" s="1040"/>
      <c r="M1" s="1040"/>
      <c r="N1" s="1040"/>
      <c r="O1" s="1040"/>
      <c r="P1" s="1040"/>
    </row>
    <row r="2" spans="1:18" s="68" customFormat="1" ht="48" customHeight="1" x14ac:dyDescent="0.2">
      <c r="A2" s="67" t="s">
        <v>1768</v>
      </c>
      <c r="B2" s="1041" t="s">
        <v>1769</v>
      </c>
      <c r="C2" s="1042"/>
      <c r="D2" s="1042"/>
      <c r="E2" s="1042"/>
      <c r="F2" s="1042"/>
      <c r="G2" s="1042"/>
      <c r="H2" s="1043"/>
      <c r="I2" s="1041" t="s">
        <v>1770</v>
      </c>
      <c r="J2" s="1042"/>
      <c r="K2" s="1043"/>
      <c r="L2" s="1044" t="s">
        <v>1771</v>
      </c>
      <c r="M2" s="1044"/>
      <c r="N2" s="1044"/>
      <c r="O2" s="1044"/>
      <c r="P2" s="1045"/>
    </row>
    <row r="3" spans="1:18" ht="51" x14ac:dyDescent="0.2">
      <c r="A3" s="69" t="s">
        <v>1772</v>
      </c>
      <c r="B3" s="70" t="s">
        <v>1773</v>
      </c>
      <c r="C3" s="71" t="s">
        <v>1774</v>
      </c>
      <c r="D3" s="71" t="s">
        <v>1923</v>
      </c>
      <c r="E3" s="71" t="s">
        <v>1922</v>
      </c>
      <c r="F3" s="71" t="s">
        <v>1924</v>
      </c>
      <c r="G3" s="71" t="s">
        <v>1925</v>
      </c>
      <c r="H3" s="1046" t="s">
        <v>1695</v>
      </c>
      <c r="I3" s="70" t="s">
        <v>1775</v>
      </c>
      <c r="J3" s="71" t="s">
        <v>1776</v>
      </c>
      <c r="K3" s="1046"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46"/>
      <c r="I4" s="75" t="s">
        <v>1696</v>
      </c>
      <c r="J4" s="76" t="s">
        <v>1697</v>
      </c>
      <c r="K4" s="1046"/>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15CAC8DD-ACD7-42A9-9669-610ED283DDAF}"/>
</file>

<file path=customXml/itemProps2.xml><?xml version="1.0" encoding="utf-8"?>
<ds:datastoreItem xmlns:ds="http://schemas.openxmlformats.org/officeDocument/2006/customXml" ds:itemID="{A2DBDB99-1467-4818-85CC-392C83BFB46F}"/>
</file>

<file path=customXml/itemProps3.xml><?xml version="1.0" encoding="utf-8"?>
<ds:datastoreItem xmlns:ds="http://schemas.openxmlformats.org/officeDocument/2006/customXml" ds:itemID="{F7D2C78D-A936-488C-BDF1-F6D9D30AB7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admin</cp:lastModifiedBy>
  <dcterms:created xsi:type="dcterms:W3CDTF">2017-01-16T16:29:25Z</dcterms:created>
  <dcterms:modified xsi:type="dcterms:W3CDTF">2018-01-15T19:07:01Z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