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157" i="6"/>
  <c r="AB157"/>
  <c r="Z157"/>
  <c r="X157"/>
  <c r="V157"/>
  <c r="T157"/>
  <c r="R157"/>
  <c r="AD148"/>
  <c r="AB148"/>
  <c r="Z148"/>
  <c r="X148"/>
  <c r="V148"/>
  <c r="T148"/>
  <c r="R148"/>
  <c r="AD139"/>
  <c r="AB139"/>
  <c r="Z139"/>
  <c r="X139"/>
  <c r="V139"/>
  <c r="T139"/>
  <c r="R139"/>
  <c r="AD130"/>
  <c r="AB130"/>
  <c r="Z130"/>
  <c r="X130"/>
  <c r="V130"/>
  <c r="T130"/>
  <c r="R130"/>
  <c r="AD121"/>
  <c r="AB121"/>
  <c r="Z121"/>
  <c r="X121"/>
  <c r="V121"/>
  <c r="T121"/>
  <c r="R121"/>
  <c r="AD112"/>
  <c r="AB112"/>
  <c r="Z112"/>
  <c r="X112"/>
  <c r="V112"/>
  <c r="T112"/>
  <c r="R112"/>
  <c r="AD103"/>
  <c r="AB103"/>
  <c r="Z103"/>
  <c r="X103"/>
  <c r="V103"/>
  <c r="T103"/>
  <c r="R103"/>
  <c r="AD94"/>
  <c r="AB94"/>
  <c r="Z94"/>
  <c r="X94"/>
  <c r="V94"/>
  <c r="T94"/>
  <c r="R94"/>
  <c r="AD85"/>
  <c r="AB85"/>
  <c r="Z85"/>
  <c r="X85"/>
  <c r="V85"/>
  <c r="T85"/>
  <c r="R85"/>
  <c r="AD76"/>
  <c r="AB76"/>
  <c r="Z76"/>
  <c r="X76"/>
  <c r="V76"/>
  <c r="T76"/>
  <c r="R76"/>
  <c r="AD67"/>
  <c r="AB67"/>
  <c r="Z67"/>
  <c r="X67"/>
  <c r="V67"/>
  <c r="T67"/>
  <c r="R67"/>
  <c r="AD58"/>
  <c r="AB58"/>
  <c r="Z58"/>
  <c r="X58"/>
  <c r="V58"/>
  <c r="T58"/>
  <c r="R58"/>
  <c r="AD40"/>
  <c r="AB40"/>
  <c r="Z40"/>
  <c r="X40"/>
  <c r="V40"/>
  <c r="T40"/>
  <c r="R40"/>
  <c r="AD31"/>
  <c r="AB31"/>
  <c r="Z31"/>
  <c r="X31"/>
  <c r="V31"/>
  <c r="T31"/>
  <c r="R31"/>
  <c r="AD22"/>
  <c r="AB22"/>
  <c r="Z22"/>
  <c r="X22"/>
  <c r="V22"/>
  <c r="T22"/>
  <c r="R22"/>
  <c r="AD13"/>
  <c r="AB13"/>
  <c r="Z13"/>
  <c r="X13"/>
  <c r="V13"/>
  <c r="T13"/>
  <c r="R13"/>
  <c r="AZ12" l="1"/>
  <c r="AY12"/>
  <c r="AX12"/>
  <c r="AW12"/>
  <c r="AV12"/>
  <c r="AU12"/>
  <c r="AT12"/>
  <c r="AS12"/>
  <c r="AQ12"/>
  <c r="AP12"/>
  <c r="AO12"/>
  <c r="AN12"/>
  <c r="AM12"/>
  <c r="AL12"/>
  <c r="AU13"/>
  <c r="K5" i="10" l="1"/>
  <c r="H5"/>
  <c r="AI39" i="6" l="1"/>
  <c r="AH39"/>
  <c r="AG39"/>
  <c r="AF39"/>
  <c r="AE39"/>
  <c r="AC39"/>
  <c r="AA39"/>
  <c r="Y39"/>
  <c r="W39"/>
  <c r="U39"/>
  <c r="S39"/>
  <c r="AK156"/>
  <c r="AI156"/>
  <c r="AH156"/>
  <c r="AG156"/>
  <c r="AF156"/>
  <c r="AE156"/>
  <c r="AC156"/>
  <c r="AA156"/>
  <c r="Y156"/>
  <c r="W156"/>
  <c r="U156"/>
  <c r="S156"/>
  <c r="J156"/>
  <c r="AK147"/>
  <c r="AI147"/>
  <c r="AH147"/>
  <c r="AG147"/>
  <c r="AF147"/>
  <c r="AE147"/>
  <c r="AC147"/>
  <c r="AA147"/>
  <c r="Y147"/>
  <c r="W147"/>
  <c r="U147"/>
  <c r="S147"/>
  <c r="J147"/>
  <c r="AI138"/>
  <c r="AH138"/>
  <c r="AG138"/>
  <c r="AF138"/>
  <c r="AE138"/>
  <c r="AC138"/>
  <c r="AA138"/>
  <c r="Y138"/>
  <c r="W138"/>
  <c r="U138"/>
  <c r="S138"/>
  <c r="J138"/>
  <c r="AK129"/>
  <c r="AI129"/>
  <c r="AH129"/>
  <c r="AG129"/>
  <c r="AF129"/>
  <c r="AE129"/>
  <c r="AC129"/>
  <c r="AA129"/>
  <c r="Y129"/>
  <c r="W129"/>
  <c r="U129"/>
  <c r="S129"/>
  <c r="J129"/>
  <c r="AK120"/>
  <c r="AI120"/>
  <c r="AH120"/>
  <c r="AG120"/>
  <c r="AF120"/>
  <c r="AE120"/>
  <c r="AC120"/>
  <c r="AA120"/>
  <c r="Y120"/>
  <c r="W120"/>
  <c r="U120"/>
  <c r="S120"/>
  <c r="J120"/>
  <c r="AK111"/>
  <c r="AI111"/>
  <c r="AH111"/>
  <c r="AG111"/>
  <c r="AF111"/>
  <c r="AE111"/>
  <c r="AC111"/>
  <c r="AA111"/>
  <c r="Y111"/>
  <c r="W111"/>
  <c r="U111"/>
  <c r="S111"/>
  <c r="J111"/>
  <c r="AK102"/>
  <c r="AI102"/>
  <c r="AH102"/>
  <c r="AG102"/>
  <c r="AF102"/>
  <c r="AE102"/>
  <c r="AC102"/>
  <c r="AA102"/>
  <c r="Y102"/>
  <c r="W102"/>
  <c r="U102"/>
  <c r="S102"/>
  <c r="J102"/>
  <c r="AK93"/>
  <c r="AI93"/>
  <c r="AH93"/>
  <c r="AG93"/>
  <c r="AF93"/>
  <c r="AE93"/>
  <c r="AC93"/>
  <c r="AA93"/>
  <c r="Y93"/>
  <c r="W93"/>
  <c r="U93"/>
  <c r="S93"/>
  <c r="J93"/>
  <c r="AK84"/>
  <c r="AI84"/>
  <c r="AH84"/>
  <c r="AG84"/>
  <c r="AF84"/>
  <c r="AE84"/>
  <c r="AC84"/>
  <c r="AA84"/>
  <c r="Y84"/>
  <c r="W84"/>
  <c r="U84"/>
  <c r="S84"/>
  <c r="J84"/>
  <c r="AK75"/>
  <c r="AI75"/>
  <c r="AH75"/>
  <c r="AG75"/>
  <c r="AF75"/>
  <c r="AE75"/>
  <c r="AC75"/>
  <c r="AA75"/>
  <c r="Y75"/>
  <c r="W75"/>
  <c r="U75"/>
  <c r="S75"/>
  <c r="J75"/>
  <c r="AK66"/>
  <c r="AI66"/>
  <c r="AH66"/>
  <c r="AG66"/>
  <c r="AF66"/>
  <c r="AE66"/>
  <c r="AC66"/>
  <c r="AA66"/>
  <c r="Y66"/>
  <c r="W66"/>
  <c r="U66"/>
  <c r="S66"/>
  <c r="J66"/>
  <c r="AI57"/>
  <c r="AH57"/>
  <c r="AG57"/>
  <c r="AF57"/>
  <c r="AE57"/>
  <c r="AC57"/>
  <c r="AA57"/>
  <c r="Y57"/>
  <c r="W57"/>
  <c r="U57"/>
  <c r="S57"/>
  <c r="J57"/>
  <c r="J39"/>
  <c r="AI30"/>
  <c r="AH30"/>
  <c r="AG30"/>
  <c r="AF30"/>
  <c r="AE30"/>
  <c r="AC30"/>
  <c r="AA30"/>
  <c r="Y30"/>
  <c r="W30"/>
  <c r="U30"/>
  <c r="S30"/>
  <c r="J30"/>
  <c r="AI21"/>
  <c r="AH21"/>
  <c r="AG21"/>
  <c r="AF21"/>
  <c r="AE21"/>
  <c r="AC21"/>
  <c r="AA21"/>
  <c r="Y21"/>
  <c r="W21"/>
  <c r="U21"/>
  <c r="S21"/>
  <c r="J21"/>
  <c r="AI12"/>
  <c r="AH12"/>
  <c r="AG12"/>
  <c r="AF12"/>
  <c r="AE12"/>
  <c r="AC12"/>
  <c r="AA12"/>
  <c r="Y12"/>
  <c r="W12"/>
  <c r="U12"/>
  <c r="S12"/>
  <c r="J12"/>
  <c r="AK162" l="1"/>
  <c r="AK161"/>
  <c r="AK160"/>
  <c r="AK159"/>
  <c r="AK158"/>
  <c r="AK157"/>
  <c r="AK153"/>
  <c r="AK152"/>
  <c r="AK151"/>
  <c r="AK150"/>
  <c r="AK149"/>
  <c r="AK148"/>
  <c r="AK144"/>
  <c r="AK143"/>
  <c r="AK142"/>
  <c r="AK141"/>
  <c r="AK140"/>
  <c r="AK139"/>
  <c r="AK135"/>
  <c r="AK134"/>
  <c r="AK133"/>
  <c r="AK132"/>
  <c r="AK131"/>
  <c r="AK130"/>
  <c r="AK126"/>
  <c r="AK125"/>
  <c r="AK124"/>
  <c r="AK123"/>
  <c r="AK122"/>
  <c r="AK121"/>
  <c r="AK117"/>
  <c r="AK116"/>
  <c r="AK115"/>
  <c r="AK114"/>
  <c r="AK113"/>
  <c r="AK112"/>
  <c r="AK108"/>
  <c r="AK107"/>
  <c r="AK106"/>
  <c r="AK105"/>
  <c r="AK104"/>
  <c r="AK103"/>
  <c r="AK99"/>
  <c r="AK98"/>
  <c r="AK97"/>
  <c r="AK96"/>
  <c r="AK95"/>
  <c r="AK94"/>
  <c r="AK90"/>
  <c r="AK89"/>
  <c r="AK88"/>
  <c r="AK87"/>
  <c r="AK86"/>
  <c r="AK85"/>
  <c r="AK81"/>
  <c r="AK80"/>
  <c r="AK79"/>
  <c r="AK78"/>
  <c r="AK77"/>
  <c r="AK76"/>
  <c r="AK72"/>
  <c r="AK71"/>
  <c r="AK70"/>
  <c r="AK69"/>
  <c r="AK68"/>
  <c r="AK67"/>
  <c r="AK63"/>
  <c r="AK62"/>
  <c r="AK61"/>
  <c r="AK60"/>
  <c r="AK59"/>
  <c r="AK58"/>
  <c r="AK57" s="1"/>
  <c r="AK52"/>
  <c r="AK51"/>
  <c r="AK50"/>
  <c r="AK49"/>
  <c r="AK48"/>
  <c r="AK47"/>
  <c r="AK46"/>
  <c r="AK45"/>
  <c r="AK44"/>
  <c r="AK43"/>
  <c r="AK42"/>
  <c r="AK41"/>
  <c r="AK40"/>
  <c r="AK36"/>
  <c r="AK35"/>
  <c r="AK34"/>
  <c r="AK33"/>
  <c r="AK32"/>
  <c r="AK31"/>
  <c r="AK27"/>
  <c r="AK26"/>
  <c r="AK25"/>
  <c r="AK24"/>
  <c r="AK23"/>
  <c r="AK22"/>
  <c r="AK18"/>
  <c r="AK17"/>
  <c r="AK16"/>
  <c r="AK15"/>
  <c r="AK14"/>
  <c r="AK13"/>
  <c r="AK39" l="1"/>
  <c r="AK12"/>
  <c r="AK138"/>
  <c r="AK30"/>
  <c r="AK21"/>
  <c r="AH9"/>
  <c r="AI9"/>
  <c r="AU51"/>
  <c r="AR51"/>
  <c r="AU44" l="1"/>
  <c r="AR44"/>
  <c r="AU43"/>
  <c r="AR43"/>
  <c r="AU42"/>
  <c r="AR42"/>
  <c r="AU46"/>
  <c r="AR46"/>
  <c r="AU45"/>
  <c r="AR45"/>
  <c r="AU41"/>
  <c r="AR41"/>
  <c r="AU207" l="1"/>
  <c r="AR207"/>
  <c r="AK207"/>
  <c r="AU206"/>
  <c r="AR206"/>
  <c r="AK206"/>
  <c r="AU205"/>
  <c r="AR205"/>
  <c r="AK205"/>
  <c r="AU204"/>
  <c r="AR204"/>
  <c r="AK204"/>
  <c r="AU203"/>
  <c r="AR203"/>
  <c r="AK203"/>
  <c r="AK201" s="1"/>
  <c r="AU202"/>
  <c r="AR202"/>
  <c r="AK202"/>
  <c r="AJ202"/>
  <c r="AJ201" s="1"/>
  <c r="I202"/>
  <c r="H202"/>
  <c r="G202"/>
  <c r="F202"/>
  <c r="E202"/>
  <c r="AZ201"/>
  <c r="AY201"/>
  <c r="AX201"/>
  <c r="AW201"/>
  <c r="AV201"/>
  <c r="AT201"/>
  <c r="AS201"/>
  <c r="AQ201"/>
  <c r="AP201"/>
  <c r="AO201"/>
  <c r="AN201"/>
  <c r="AM201"/>
  <c r="AL201"/>
  <c r="AG201"/>
  <c r="AF201"/>
  <c r="AE201"/>
  <c r="AD201"/>
  <c r="AC201"/>
  <c r="AB201"/>
  <c r="AA201"/>
  <c r="Z201"/>
  <c r="Y201"/>
  <c r="X201"/>
  <c r="W201"/>
  <c r="V201"/>
  <c r="U201"/>
  <c r="T201"/>
  <c r="S201"/>
  <c r="R201"/>
  <c r="J201"/>
  <c r="AU198"/>
  <c r="AR198"/>
  <c r="AK198"/>
  <c r="AU197"/>
  <c r="AR197"/>
  <c r="AK197"/>
  <c r="AU196"/>
  <c r="AR196"/>
  <c r="AK196"/>
  <c r="AU195"/>
  <c r="AR195"/>
  <c r="AK195"/>
  <c r="AU194"/>
  <c r="AR194"/>
  <c r="AK194"/>
  <c r="AU193"/>
  <c r="AR193"/>
  <c r="AK193"/>
  <c r="AJ193"/>
  <c r="I193"/>
  <c r="H193"/>
  <c r="G193"/>
  <c r="F193"/>
  <c r="E193"/>
  <c r="AZ192"/>
  <c r="AY192"/>
  <c r="AX192"/>
  <c r="AW192"/>
  <c r="AV192"/>
  <c r="AT192"/>
  <c r="AS192"/>
  <c r="AQ192"/>
  <c r="AP192"/>
  <c r="AO192"/>
  <c r="AN192"/>
  <c r="AM192"/>
  <c r="AL192"/>
  <c r="AJ192"/>
  <c r="AG192"/>
  <c r="AF192"/>
  <c r="AE192"/>
  <c r="AD192"/>
  <c r="AC192"/>
  <c r="AB192"/>
  <c r="AA192"/>
  <c r="Z192"/>
  <c r="Y192"/>
  <c r="X192"/>
  <c r="W192"/>
  <c r="V192"/>
  <c r="U192"/>
  <c r="T192"/>
  <c r="S192"/>
  <c r="R192"/>
  <c r="J192"/>
  <c r="AU189"/>
  <c r="AR189"/>
  <c r="AK189"/>
  <c r="AU188"/>
  <c r="AR188"/>
  <c r="AK188"/>
  <c r="AU187"/>
  <c r="AR187"/>
  <c r="AK187"/>
  <c r="AU186"/>
  <c r="AR186"/>
  <c r="AK186"/>
  <c r="AU185"/>
  <c r="AR185"/>
  <c r="AK185"/>
  <c r="AU184"/>
  <c r="AR184"/>
  <c r="AK184"/>
  <c r="AJ184"/>
  <c r="AJ183" s="1"/>
  <c r="I184"/>
  <c r="H184"/>
  <c r="G184"/>
  <c r="F184"/>
  <c r="E184"/>
  <c r="AZ183"/>
  <c r="AY183"/>
  <c r="AX183"/>
  <c r="AW183"/>
  <c r="AV183"/>
  <c r="AT183"/>
  <c r="AS183"/>
  <c r="AQ183"/>
  <c r="AP183"/>
  <c r="AO183"/>
  <c r="AN183"/>
  <c r="AM183"/>
  <c r="AL183"/>
  <c r="AG183"/>
  <c r="AF183"/>
  <c r="AE183"/>
  <c r="AD183"/>
  <c r="AC183"/>
  <c r="AB183"/>
  <c r="AA183"/>
  <c r="Z183"/>
  <c r="Y183"/>
  <c r="X183"/>
  <c r="W183"/>
  <c r="V183"/>
  <c r="U183"/>
  <c r="T183"/>
  <c r="S183"/>
  <c r="R183"/>
  <c r="J183"/>
  <c r="AU180"/>
  <c r="AR180"/>
  <c r="AK180"/>
  <c r="AU179"/>
  <c r="AR179"/>
  <c r="AK179"/>
  <c r="AU178"/>
  <c r="AR178"/>
  <c r="AK178"/>
  <c r="AU177"/>
  <c r="AR177"/>
  <c r="AK177"/>
  <c r="AU176"/>
  <c r="AR176"/>
  <c r="AK176"/>
  <c r="AU175"/>
  <c r="AR175"/>
  <c r="AK175"/>
  <c r="AJ175"/>
  <c r="AJ174" s="1"/>
  <c r="I175"/>
  <c r="H175"/>
  <c r="G175"/>
  <c r="F175"/>
  <c r="E175"/>
  <c r="AZ174"/>
  <c r="AY174"/>
  <c r="AX174"/>
  <c r="AW174"/>
  <c r="AV174"/>
  <c r="AT174"/>
  <c r="AS174"/>
  <c r="AQ174"/>
  <c r="AP174"/>
  <c r="AO174"/>
  <c r="AN174"/>
  <c r="AM174"/>
  <c r="AL174"/>
  <c r="AG174"/>
  <c r="AF174"/>
  <c r="AE174"/>
  <c r="AD174"/>
  <c r="AC174"/>
  <c r="AB174"/>
  <c r="AA174"/>
  <c r="Z174"/>
  <c r="Y174"/>
  <c r="X174"/>
  <c r="W174"/>
  <c r="V174"/>
  <c r="U174"/>
  <c r="T174"/>
  <c r="S174"/>
  <c r="R174"/>
  <c r="J174"/>
  <c r="AU171"/>
  <c r="AR171"/>
  <c r="AK171"/>
  <c r="AU170"/>
  <c r="AR170"/>
  <c r="AK170"/>
  <c r="AU169"/>
  <c r="AR169"/>
  <c r="AK169"/>
  <c r="AU168"/>
  <c r="AR168"/>
  <c r="AK168"/>
  <c r="AU167"/>
  <c r="AR167"/>
  <c r="AK167"/>
  <c r="AU166"/>
  <c r="AR166"/>
  <c r="AK166"/>
  <c r="AJ166"/>
  <c r="AJ165" s="1"/>
  <c r="I166"/>
  <c r="H166"/>
  <c r="G166"/>
  <c r="F166"/>
  <c r="E166"/>
  <c r="AZ165"/>
  <c r="AY165"/>
  <c r="AX165"/>
  <c r="AW165"/>
  <c r="AV165"/>
  <c r="AT165"/>
  <c r="AS165"/>
  <c r="AQ165"/>
  <c r="AP165"/>
  <c r="AO165"/>
  <c r="AN165"/>
  <c r="AM165"/>
  <c r="AL165"/>
  <c r="AG165"/>
  <c r="AF165"/>
  <c r="AE165"/>
  <c r="AD165"/>
  <c r="AC165"/>
  <c r="AB165"/>
  <c r="AA165"/>
  <c r="Z165"/>
  <c r="Y165"/>
  <c r="X165"/>
  <c r="W165"/>
  <c r="V165"/>
  <c r="U165"/>
  <c r="T165"/>
  <c r="S165"/>
  <c r="R165"/>
  <c r="J165"/>
  <c r="AU162"/>
  <c r="AR162"/>
  <c r="AU161"/>
  <c r="AR161"/>
  <c r="AU160"/>
  <c r="AR160"/>
  <c r="AU159"/>
  <c r="AR159"/>
  <c r="AU158"/>
  <c r="AR158"/>
  <c r="AU157"/>
  <c r="AR157"/>
  <c r="H157"/>
  <c r="G157"/>
  <c r="F157"/>
  <c r="E157"/>
  <c r="AU153"/>
  <c r="AR153"/>
  <c r="AU152"/>
  <c r="AR152"/>
  <c r="AU151"/>
  <c r="AR151"/>
  <c r="AU150"/>
  <c r="AR150"/>
  <c r="AU149"/>
  <c r="AR149"/>
  <c r="AU148"/>
  <c r="AR148"/>
  <c r="H148"/>
  <c r="G148"/>
  <c r="F148"/>
  <c r="E148"/>
  <c r="AU144"/>
  <c r="AR144"/>
  <c r="AU143"/>
  <c r="AR143"/>
  <c r="AU142"/>
  <c r="AR142"/>
  <c r="AU141"/>
  <c r="AR141"/>
  <c r="AU140"/>
  <c r="AR140"/>
  <c r="AU139"/>
  <c r="AR139"/>
  <c r="H139"/>
  <c r="G139"/>
  <c r="F139"/>
  <c r="E139"/>
  <c r="AU135"/>
  <c r="AR135"/>
  <c r="AU134"/>
  <c r="AR134"/>
  <c r="AU133"/>
  <c r="AR133"/>
  <c r="AU132"/>
  <c r="AR132"/>
  <c r="AU131"/>
  <c r="AR131"/>
  <c r="AU130"/>
  <c r="AR130"/>
  <c r="H130"/>
  <c r="G130"/>
  <c r="F130"/>
  <c r="E130"/>
  <c r="AU126"/>
  <c r="AR126"/>
  <c r="AU125"/>
  <c r="AR125"/>
  <c r="AU124"/>
  <c r="AR124"/>
  <c r="AU123"/>
  <c r="AR123"/>
  <c r="AU122"/>
  <c r="AR122"/>
  <c r="AU121"/>
  <c r="AR121"/>
  <c r="H121"/>
  <c r="G121"/>
  <c r="F121"/>
  <c r="E121"/>
  <c r="AU117"/>
  <c r="AR117"/>
  <c r="AU116"/>
  <c r="AR116"/>
  <c r="AU115"/>
  <c r="AR115"/>
  <c r="AU114"/>
  <c r="AR114"/>
  <c r="AU113"/>
  <c r="AR113"/>
  <c r="AU112"/>
  <c r="AR112"/>
  <c r="H112"/>
  <c r="G112"/>
  <c r="F112"/>
  <c r="E112"/>
  <c r="AU108"/>
  <c r="AR108"/>
  <c r="AU107"/>
  <c r="AR107"/>
  <c r="AU106"/>
  <c r="AR106"/>
  <c r="AU105"/>
  <c r="AR105"/>
  <c r="AU104"/>
  <c r="AR104"/>
  <c r="AU103"/>
  <c r="AR103"/>
  <c r="H103"/>
  <c r="G103"/>
  <c r="F103"/>
  <c r="E103"/>
  <c r="AU99"/>
  <c r="AR99"/>
  <c r="AU98"/>
  <c r="AR98"/>
  <c r="AU97"/>
  <c r="AR97"/>
  <c r="AU96"/>
  <c r="AR96"/>
  <c r="AU95"/>
  <c r="AR95"/>
  <c r="AU94"/>
  <c r="AR94"/>
  <c r="H94"/>
  <c r="G94"/>
  <c r="F94"/>
  <c r="E94"/>
  <c r="AU90"/>
  <c r="AR90"/>
  <c r="AU89"/>
  <c r="AR89"/>
  <c r="AU88"/>
  <c r="AR88"/>
  <c r="AU87"/>
  <c r="AR87"/>
  <c r="AU86"/>
  <c r="AR86"/>
  <c r="AU85"/>
  <c r="AR85"/>
  <c r="H85"/>
  <c r="G85"/>
  <c r="F85"/>
  <c r="E85"/>
  <c r="AU81"/>
  <c r="AR81"/>
  <c r="AU80"/>
  <c r="AR80"/>
  <c r="AU79"/>
  <c r="AR79"/>
  <c r="AU78"/>
  <c r="AR78"/>
  <c r="AU77"/>
  <c r="AR77"/>
  <c r="AU76"/>
  <c r="AR76"/>
  <c r="H76"/>
  <c r="G76"/>
  <c r="F76"/>
  <c r="E76"/>
  <c r="AU72"/>
  <c r="AR72"/>
  <c r="AU71"/>
  <c r="AR71"/>
  <c r="AU70"/>
  <c r="AR70"/>
  <c r="AU69"/>
  <c r="AR69"/>
  <c r="AU68"/>
  <c r="AR68"/>
  <c r="AU67"/>
  <c r="AR67"/>
  <c r="H67"/>
  <c r="G67"/>
  <c r="F67"/>
  <c r="E67"/>
  <c r="AU63"/>
  <c r="AR63"/>
  <c r="AU62"/>
  <c r="AR62"/>
  <c r="AU61"/>
  <c r="AR61"/>
  <c r="AU60"/>
  <c r="AR60"/>
  <c r="AU59"/>
  <c r="AR59"/>
  <c r="AU58"/>
  <c r="AR58"/>
  <c r="H58"/>
  <c r="G58"/>
  <c r="F58"/>
  <c r="E58"/>
  <c r="AU52"/>
  <c r="AR52"/>
  <c r="AU50"/>
  <c r="AR50"/>
  <c r="AU49"/>
  <c r="AR49"/>
  <c r="AU48"/>
  <c r="AR48"/>
  <c r="AU47"/>
  <c r="AR47"/>
  <c r="AU40"/>
  <c r="AR40"/>
  <c r="H40"/>
  <c r="G40"/>
  <c r="F40"/>
  <c r="E40"/>
  <c r="AU27"/>
  <c r="AR27"/>
  <c r="AU26"/>
  <c r="AR26"/>
  <c r="AU25"/>
  <c r="AR25"/>
  <c r="AU24"/>
  <c r="AR24"/>
  <c r="AU23"/>
  <c r="AR23"/>
  <c r="AU22"/>
  <c r="AR22"/>
  <c r="H22"/>
  <c r="G22"/>
  <c r="F22"/>
  <c r="E22"/>
  <c r="AU36"/>
  <c r="AR36"/>
  <c r="AU35"/>
  <c r="AR35"/>
  <c r="AU34"/>
  <c r="AR34"/>
  <c r="AU33"/>
  <c r="AR33"/>
  <c r="AU32"/>
  <c r="AR32"/>
  <c r="AU31"/>
  <c r="AR31"/>
  <c r="H31"/>
  <c r="G31"/>
  <c r="F31"/>
  <c r="E31"/>
  <c r="AU192" l="1"/>
  <c r="AU201"/>
  <c r="AK183"/>
  <c r="AU165"/>
  <c r="AK165"/>
  <c r="AR174"/>
  <c r="AU183"/>
  <c r="AR192"/>
  <c r="AR183"/>
  <c r="AR165"/>
  <c r="AR201"/>
  <c r="AK192"/>
  <c r="AU174"/>
  <c r="AK174"/>
  <c r="J7" l="1"/>
  <c r="E9"/>
  <c r="E13"/>
  <c r="H9"/>
  <c r="G9"/>
  <c r="F9"/>
  <c r="AR18"/>
  <c r="AR17"/>
  <c r="AR16"/>
  <c r="AR15"/>
  <c r="AR14"/>
  <c r="AR13"/>
  <c r="AR12" s="1"/>
  <c r="AU18"/>
  <c r="AR9" l="1"/>
  <c r="AK9"/>
  <c r="AZ9"/>
  <c r="AY9"/>
  <c r="AX9"/>
  <c r="AW9"/>
  <c r="AV9"/>
  <c r="AS9"/>
  <c r="AT9"/>
  <c r="AQ9"/>
  <c r="AP9"/>
  <c r="AO9"/>
  <c r="AN9"/>
  <c r="AM9"/>
  <c r="AL9"/>
  <c r="AG9"/>
  <c r="AF9"/>
  <c r="AE9"/>
  <c r="AC9"/>
  <c r="AA9"/>
  <c r="Y9"/>
  <c r="W9"/>
  <c r="U9"/>
  <c r="S9"/>
  <c r="R3"/>
  <c r="H13"/>
  <c r="G13"/>
  <c r="F13"/>
  <c r="I67" l="1"/>
  <c r="I58"/>
  <c r="I22"/>
  <c r="I31"/>
  <c r="I157"/>
  <c r="I148"/>
  <c r="I139"/>
  <c r="I130"/>
  <c r="I121"/>
  <c r="I112"/>
  <c r="I103"/>
  <c r="I94"/>
  <c r="I85"/>
  <c r="I76"/>
  <c r="I40"/>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202" i="6" l="1"/>
  <c r="C193"/>
  <c r="C184"/>
  <c r="C175"/>
  <c r="C166"/>
  <c r="C157"/>
  <c r="C148"/>
  <c r="C139"/>
  <c r="C130"/>
  <c r="C121"/>
  <c r="C112"/>
  <c r="C103"/>
  <c r="C94"/>
  <c r="C85"/>
  <c r="C76"/>
  <c r="C67"/>
  <c r="C58"/>
  <c r="C40"/>
  <c r="C22"/>
  <c r="C31"/>
  <c r="B67"/>
  <c r="B40"/>
  <c r="B202"/>
  <c r="B193"/>
  <c r="B184"/>
  <c r="B175"/>
  <c r="B166"/>
  <c r="B157"/>
  <c r="B148"/>
  <c r="B139"/>
  <c r="B130"/>
  <c r="B121"/>
  <c r="B112"/>
  <c r="B103"/>
  <c r="B94"/>
  <c r="B85"/>
  <c r="B76"/>
  <c r="B58"/>
  <c r="B22"/>
  <c r="B31"/>
  <c r="B13"/>
  <c r="C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N182" l="1"/>
  <c r="AN206"/>
  <c r="AG99"/>
  <c r="AN99" s="1"/>
  <c r="AN283"/>
  <c r="AU283" s="1"/>
  <c r="AG230"/>
  <c r="AG275"/>
  <c r="AG69"/>
  <c r="AN69" s="1"/>
  <c r="AG125"/>
  <c r="AG133"/>
  <c r="AN211"/>
  <c r="AG9"/>
  <c r="AN9" s="1"/>
  <c r="AH9"/>
  <c r="AO9" s="1"/>
  <c r="AU9" s="1"/>
  <c r="AI69"/>
  <c r="AP69" s="1"/>
  <c r="AW69" s="1"/>
  <c r="AY186"/>
  <c r="BB186" s="1"/>
  <c r="AK186"/>
  <c r="AR186" s="1"/>
  <c r="AH95"/>
  <c r="AO95" s="1"/>
  <c r="AU95" s="1"/>
  <c r="AG95"/>
  <c r="AN95" s="1"/>
  <c r="AH109"/>
  <c r="AO109" s="1"/>
  <c r="AU109" s="1"/>
  <c r="AG109"/>
  <c r="AN109" s="1"/>
  <c r="AH133"/>
  <c r="AO133" s="1"/>
  <c r="AP211"/>
  <c r="AW211" s="1"/>
  <c r="BB211" s="1"/>
  <c r="AN111"/>
  <c r="AN139"/>
  <c r="AO139"/>
  <c r="AU139" s="1"/>
  <c r="AH186"/>
  <c r="AN218"/>
  <c r="C6" i="6"/>
  <c r="L5"/>
  <c r="K6"/>
  <c r="Y5"/>
  <c r="C5"/>
  <c r="AU9"/>
  <c r="AO36" i="5"/>
  <c r="AN36"/>
  <c r="AU53"/>
  <c r="AV53"/>
  <c r="BB53" s="1"/>
  <c r="AU69"/>
  <c r="AV69"/>
  <c r="BB69" s="1"/>
  <c r="AN128"/>
  <c r="AO128"/>
  <c r="AN148"/>
  <c r="AO148"/>
  <c r="AG53"/>
  <c r="AN53" s="1"/>
  <c r="AN133"/>
  <c r="AV82"/>
  <c r="BB82" s="1"/>
  <c r="AU82"/>
  <c r="AU87"/>
  <c r="AV87"/>
  <c r="BB87" s="1"/>
  <c r="AU99"/>
  <c r="AV99"/>
  <c r="BB99" s="1"/>
  <c r="AV106"/>
  <c r="BB106" s="1"/>
  <c r="AU106"/>
  <c r="AN121"/>
  <c r="AO121"/>
  <c r="AG36"/>
  <c r="AW221"/>
  <c r="BB221" s="1"/>
  <c r="AU221"/>
  <c r="AG82"/>
  <c r="AN82" s="1"/>
  <c r="AG106"/>
  <c r="AN106" s="1"/>
  <c r="AO111"/>
  <c r="AG121"/>
  <c r="AH125"/>
  <c r="AG128"/>
  <c r="AG148"/>
  <c r="AN169"/>
  <c r="AO169"/>
  <c r="AG182"/>
  <c r="AO182"/>
  <c r="BC283"/>
  <c r="AW201"/>
  <c r="BB201" s="1"/>
  <c r="AU201"/>
  <c r="AO230"/>
  <c r="AU230" s="1"/>
  <c r="AN230"/>
  <c r="AN256"/>
  <c r="AU256" s="1"/>
  <c r="AO256"/>
  <c r="AV256" s="1"/>
  <c r="BB256" s="1"/>
  <c r="AG87"/>
  <c r="AN87" s="1"/>
  <c r="AG169"/>
  <c r="BB230"/>
  <c r="AH195"/>
  <c r="AN201"/>
  <c r="AP206"/>
  <c r="AP218"/>
  <c r="AN221"/>
  <c r="AH229"/>
  <c r="AG256"/>
  <c r="AH275"/>
  <c r="AH281"/>
  <c r="AG186"/>
  <c r="BC69" l="1"/>
  <c r="AV9"/>
  <c r="BB9" s="1"/>
  <c r="BC9" s="1"/>
  <c r="AV139"/>
  <c r="BB139" s="1"/>
  <c r="BC139" s="1"/>
  <c r="AV95"/>
  <c r="BB95" s="1"/>
  <c r="BC95" s="1"/>
  <c r="AU211"/>
  <c r="BC211" s="1"/>
  <c r="AN186"/>
  <c r="AV109"/>
  <c r="BB109" s="1"/>
  <c r="BC109" s="1"/>
  <c r="AO186"/>
  <c r="AU186" s="1"/>
  <c r="BC186" s="1"/>
  <c r="BC201"/>
  <c r="BC221"/>
  <c r="BC99"/>
  <c r="BC53"/>
  <c r="AO281"/>
  <c r="AV281" s="1"/>
  <c r="BB281" s="1"/>
  <c r="AN281"/>
  <c r="AU281" s="1"/>
  <c r="AU36"/>
  <c r="AV36"/>
  <c r="BB36" s="1"/>
  <c r="BC230"/>
  <c r="BC256"/>
  <c r="BC106"/>
  <c r="BC82"/>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121" l="1"/>
  <c r="BC169"/>
  <c r="BC36"/>
  <c r="BC182"/>
  <c r="BC128"/>
  <c r="BC148"/>
  <c r="BC111"/>
  <c r="BC133"/>
  <c r="BC206"/>
  <c r="BC218"/>
  <c r="BC281"/>
  <c r="AU125"/>
  <c r="AV125"/>
  <c r="BB125" s="1"/>
  <c r="AU195"/>
  <c r="AV195"/>
  <c r="BB195" s="1"/>
  <c r="AU229"/>
  <c r="AV229"/>
  <c r="BB229" s="1"/>
  <c r="AU275"/>
  <c r="AV275"/>
  <c r="BB275" s="1"/>
  <c r="BC125" l="1"/>
  <c r="BC275"/>
  <c r="BC229"/>
  <c r="BC195"/>
  <c r="AD156" i="6" l="1"/>
  <c r="Z138"/>
  <c r="X111" l="1"/>
  <c r="T84"/>
  <c r="X12"/>
  <c r="Z102"/>
  <c r="AD75"/>
  <c r="Z12"/>
  <c r="AB102"/>
  <c r="T129"/>
  <c r="X30"/>
  <c r="X66"/>
  <c r="Z147"/>
  <c r="AD84"/>
  <c r="X39"/>
  <c r="V93"/>
  <c r="Z21"/>
  <c r="AB111"/>
  <c r="T102"/>
  <c r="AB21"/>
  <c r="AD111"/>
  <c r="T57"/>
  <c r="V138"/>
  <c r="AD66"/>
  <c r="Z75"/>
  <c r="AB156"/>
  <c r="V12"/>
  <c r="X102"/>
  <c r="AB30"/>
  <c r="AD120"/>
  <c r="AB138"/>
  <c r="AD30"/>
  <c r="V66"/>
  <c r="X147"/>
  <c r="V102"/>
  <c r="AB84"/>
  <c r="T111"/>
  <c r="X120"/>
  <c r="X21"/>
  <c r="Z111"/>
  <c r="AD39"/>
  <c r="V21"/>
  <c r="T138"/>
  <c r="X75"/>
  <c r="Z156"/>
  <c r="AD138"/>
  <c r="AD93"/>
  <c r="T30"/>
  <c r="V120"/>
  <c r="Z39"/>
  <c r="AD57"/>
  <c r="V84"/>
  <c r="T21"/>
  <c r="Z120"/>
  <c r="X84"/>
  <c r="AB12"/>
  <c r="AD102"/>
  <c r="V111"/>
  <c r="T39"/>
  <c r="V129"/>
  <c r="Z66"/>
  <c r="AB147"/>
  <c r="Z129"/>
  <c r="Z30"/>
  <c r="AB120"/>
  <c r="T147"/>
  <c r="AB57"/>
  <c r="T66"/>
  <c r="V147"/>
  <c r="Z84"/>
  <c r="V30"/>
  <c r="AD12"/>
  <c r="V39"/>
  <c r="X129"/>
  <c r="T12"/>
  <c r="AB39"/>
  <c r="AD129"/>
  <c r="T75"/>
  <c r="V156"/>
  <c r="T93"/>
  <c r="V75"/>
  <c r="X156"/>
  <c r="AB93"/>
  <c r="AB66"/>
  <c r="T120"/>
  <c r="X57"/>
  <c r="T156"/>
  <c r="X93"/>
  <c r="Z57"/>
  <c r="AB129"/>
  <c r="Z93"/>
  <c r="AD21"/>
  <c r="AD147"/>
  <c r="V57"/>
  <c r="X138"/>
  <c r="AB75"/>
  <c r="AB9" l="1"/>
  <c r="R138"/>
  <c r="AJ139"/>
  <c r="AJ138" s="1"/>
  <c r="V9"/>
  <c r="T9"/>
  <c r="R93"/>
  <c r="AJ94"/>
  <c r="AJ93" s="1"/>
  <c r="R156"/>
  <c r="AJ157"/>
  <c r="AJ156" s="1"/>
  <c r="R30"/>
  <c r="AJ31"/>
  <c r="AJ30" s="1"/>
  <c r="Z9"/>
  <c r="R129"/>
  <c r="AJ130"/>
  <c r="AJ129" s="1"/>
  <c r="R102"/>
  <c r="AJ103"/>
  <c r="AJ102" s="1"/>
  <c r="X9"/>
  <c r="R75"/>
  <c r="AJ76"/>
  <c r="AJ75" s="1"/>
  <c r="R147"/>
  <c r="AJ148"/>
  <c r="AJ147" s="1"/>
  <c r="R120"/>
  <c r="AJ121"/>
  <c r="AJ120" s="1"/>
  <c r="R84"/>
  <c r="AJ85"/>
  <c r="AJ84" s="1"/>
  <c r="R111"/>
  <c r="AJ112"/>
  <c r="AJ111" s="1"/>
  <c r="R66"/>
  <c r="AJ67"/>
  <c r="AJ66" s="1"/>
  <c r="AD9"/>
  <c r="R57"/>
  <c r="AJ58"/>
  <c r="AJ57" s="1"/>
  <c r="R21"/>
  <c r="AJ22"/>
  <c r="AJ21" s="1"/>
  <c r="R39"/>
  <c r="AJ40"/>
  <c r="AJ39" s="1"/>
  <c r="R12"/>
  <c r="AJ13"/>
  <c r="AJ12" s="1"/>
  <c r="AJ9" l="1"/>
  <c r="R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charset val="1"/>
          </rPr>
          <t>COFINANCIACIÓN DEPARTAMENTO</t>
        </r>
        <r>
          <rPr>
            <sz val="9"/>
            <color indexed="81"/>
            <rFont val="Tahoma"/>
            <charset val="1"/>
          </rPr>
          <t xml:space="preserve">
</t>
        </r>
      </text>
    </comment>
    <comment ref="S21" authorId="3">
      <text>
        <r>
          <rPr>
            <b/>
            <sz val="9"/>
            <color indexed="81"/>
            <rFont val="Tahoma"/>
            <charset val="1"/>
          </rPr>
          <t>COFINANCIACIÓN DEPARTAMENTO</t>
        </r>
        <r>
          <rPr>
            <sz val="9"/>
            <color indexed="81"/>
            <rFont val="Tahoma"/>
            <charset val="1"/>
          </rPr>
          <t xml:space="preserve">
</t>
        </r>
      </text>
    </comment>
    <comment ref="T21" authorId="3">
      <text>
        <r>
          <rPr>
            <b/>
            <sz val="9"/>
            <color indexed="81"/>
            <rFont val="Tahoma"/>
            <charset val="1"/>
          </rPr>
          <t>COFINACIACIÓN NACIÓN</t>
        </r>
      </text>
    </comment>
    <comment ref="U21" authorId="3">
      <text>
        <r>
          <rPr>
            <b/>
            <sz val="9"/>
            <color indexed="81"/>
            <rFont val="Tahoma"/>
            <charset val="1"/>
          </rPr>
          <t>COFINACIACIÓN NACIÓN</t>
        </r>
      </text>
    </comment>
    <comment ref="V21" authorId="3">
      <text>
        <r>
          <rPr>
            <b/>
            <sz val="9"/>
            <color indexed="81"/>
            <rFont val="Tahoma"/>
            <charset val="1"/>
          </rPr>
          <t>CRÉDITO</t>
        </r>
      </text>
    </comment>
    <comment ref="W21" authorId="3">
      <text>
        <r>
          <rPr>
            <b/>
            <sz val="9"/>
            <color indexed="81"/>
            <rFont val="Tahoma"/>
            <charset val="1"/>
          </rPr>
          <t>CRÉDITO</t>
        </r>
      </text>
    </comment>
    <comment ref="X21" authorId="3">
      <text>
        <r>
          <rPr>
            <b/>
            <sz val="9"/>
            <color indexed="81"/>
            <rFont val="Tahoma"/>
            <charset val="1"/>
          </rPr>
          <t>OTROS</t>
        </r>
      </text>
    </comment>
    <comment ref="Y21" authorId="3">
      <text>
        <r>
          <rPr>
            <b/>
            <sz val="9"/>
            <color indexed="81"/>
            <rFont val="Tahoma"/>
            <charset val="1"/>
          </rPr>
          <t>OTROS</t>
        </r>
      </text>
    </comment>
    <comment ref="Z21" authorId="3">
      <text>
        <r>
          <rPr>
            <b/>
            <sz val="9"/>
            <color indexed="81"/>
            <rFont val="Tahoma"/>
            <charset val="1"/>
          </rPr>
          <t>RECURSOS PROPIOS</t>
        </r>
      </text>
    </comment>
    <comment ref="AA21" authorId="3">
      <text>
        <r>
          <rPr>
            <b/>
            <sz val="9"/>
            <color indexed="81"/>
            <rFont val="Tahoma"/>
            <charset val="1"/>
          </rPr>
          <t>RECURSOS PROPIOS</t>
        </r>
      </text>
    </comment>
    <comment ref="AB21" authorId="3">
      <text>
        <r>
          <rPr>
            <b/>
            <sz val="9"/>
            <color indexed="81"/>
            <rFont val="Tahoma"/>
            <charset val="1"/>
          </rPr>
          <t>SGP</t>
        </r>
      </text>
    </comment>
    <comment ref="AC21" authorId="3">
      <text>
        <r>
          <rPr>
            <b/>
            <sz val="9"/>
            <color indexed="81"/>
            <rFont val="Tahoma"/>
            <charset val="1"/>
          </rPr>
          <t>SGP</t>
        </r>
      </text>
    </comment>
    <comment ref="AD21" authorId="3">
      <text>
        <r>
          <rPr>
            <b/>
            <sz val="9"/>
            <color indexed="81"/>
            <rFont val="Tahoma"/>
            <charset val="1"/>
          </rPr>
          <t>REGALÍAS</t>
        </r>
      </text>
    </comment>
    <comment ref="AE21" authorId="3">
      <text>
        <r>
          <rPr>
            <b/>
            <sz val="9"/>
            <color indexed="81"/>
            <rFont val="Tahoma"/>
            <charset val="1"/>
          </rPr>
          <t>REGALÍAS</t>
        </r>
      </text>
    </comment>
    <comment ref="AF21" authorId="3">
      <text>
        <r>
          <rPr>
            <b/>
            <sz val="9"/>
            <color indexed="81"/>
            <rFont val="Tahoma"/>
            <charset val="1"/>
          </rPr>
          <t>RECURSOS FUNCIONAMIENTO</t>
        </r>
      </text>
    </comment>
    <comment ref="AG21" authorId="3">
      <text>
        <r>
          <rPr>
            <b/>
            <sz val="9"/>
            <color indexed="81"/>
            <rFont val="Tahoma"/>
            <charset val="1"/>
          </rPr>
          <t>RECURSOS FUNCIONAMIENTO</t>
        </r>
      </text>
    </comment>
    <comment ref="AH21" authorId="3">
      <text>
        <r>
          <rPr>
            <b/>
            <sz val="9"/>
            <color indexed="81"/>
            <rFont val="Tahoma"/>
            <charset val="1"/>
          </rPr>
          <t>RECURSOS GESTIONADOS</t>
        </r>
      </text>
    </comment>
    <comment ref="AI21" authorId="3">
      <text>
        <r>
          <rPr>
            <b/>
            <sz val="9"/>
            <color indexed="81"/>
            <rFont val="Tahoma"/>
            <charset val="1"/>
          </rPr>
          <t>RECURSOS GESTIONADOS</t>
        </r>
      </text>
    </comment>
    <comment ref="AJ21" authorId="3">
      <text>
        <r>
          <rPr>
            <b/>
            <sz val="9"/>
            <color indexed="81"/>
            <rFont val="Tahoma"/>
            <charset val="1"/>
          </rPr>
          <t>TOTALES</t>
        </r>
        <r>
          <rPr>
            <sz val="9"/>
            <color indexed="81"/>
            <rFont val="Tahoma"/>
            <charset val="1"/>
          </rPr>
          <t xml:space="preserve">
</t>
        </r>
      </text>
    </comment>
    <comment ref="AK21" authorId="3">
      <text>
        <r>
          <rPr>
            <b/>
            <sz val="9"/>
            <color indexed="81"/>
            <rFont val="Tahoma"/>
            <charset val="1"/>
          </rPr>
          <t>TOTALES</t>
        </r>
        <r>
          <rPr>
            <sz val="9"/>
            <color indexed="81"/>
            <rFont val="Tahoma"/>
            <charset val="1"/>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30" authorId="3">
      <text>
        <r>
          <rPr>
            <b/>
            <sz val="9"/>
            <color indexed="81"/>
            <rFont val="Tahoma"/>
            <charset val="1"/>
          </rPr>
          <t>COFINANCIACIÓN DEPARTAMENTO</t>
        </r>
        <r>
          <rPr>
            <sz val="9"/>
            <color indexed="81"/>
            <rFont val="Tahoma"/>
            <charset val="1"/>
          </rPr>
          <t xml:space="preserve">
</t>
        </r>
      </text>
    </comment>
    <comment ref="S30" authorId="3">
      <text>
        <r>
          <rPr>
            <b/>
            <sz val="9"/>
            <color indexed="81"/>
            <rFont val="Tahoma"/>
            <charset val="1"/>
          </rPr>
          <t>COFINANCIACIÓN DEPARTAMENTO</t>
        </r>
        <r>
          <rPr>
            <sz val="9"/>
            <color indexed="81"/>
            <rFont val="Tahoma"/>
            <charset val="1"/>
          </rPr>
          <t xml:space="preserve">
</t>
        </r>
      </text>
    </comment>
    <comment ref="T30" authorId="3">
      <text>
        <r>
          <rPr>
            <b/>
            <sz val="9"/>
            <color indexed="81"/>
            <rFont val="Tahoma"/>
            <charset val="1"/>
          </rPr>
          <t>COFINACIACIÓN NACIÓN</t>
        </r>
      </text>
    </comment>
    <comment ref="U30" authorId="3">
      <text>
        <r>
          <rPr>
            <b/>
            <sz val="9"/>
            <color indexed="81"/>
            <rFont val="Tahoma"/>
            <charset val="1"/>
          </rPr>
          <t>COFINACIACIÓN NACIÓN</t>
        </r>
      </text>
    </comment>
    <comment ref="V30" authorId="3">
      <text>
        <r>
          <rPr>
            <b/>
            <sz val="9"/>
            <color indexed="81"/>
            <rFont val="Tahoma"/>
            <charset val="1"/>
          </rPr>
          <t>CRÉDITO</t>
        </r>
      </text>
    </comment>
    <comment ref="W30" authorId="3">
      <text>
        <r>
          <rPr>
            <b/>
            <sz val="9"/>
            <color indexed="81"/>
            <rFont val="Tahoma"/>
            <charset val="1"/>
          </rPr>
          <t>CRÉDITO</t>
        </r>
      </text>
    </comment>
    <comment ref="X30" authorId="3">
      <text>
        <r>
          <rPr>
            <b/>
            <sz val="9"/>
            <color indexed="81"/>
            <rFont val="Tahoma"/>
            <charset val="1"/>
          </rPr>
          <t>OTROS</t>
        </r>
      </text>
    </comment>
    <comment ref="Y30" authorId="3">
      <text>
        <r>
          <rPr>
            <b/>
            <sz val="9"/>
            <color indexed="81"/>
            <rFont val="Tahoma"/>
            <charset val="1"/>
          </rPr>
          <t>OTROS</t>
        </r>
      </text>
    </comment>
    <comment ref="Z30" authorId="3">
      <text>
        <r>
          <rPr>
            <b/>
            <sz val="9"/>
            <color indexed="81"/>
            <rFont val="Tahoma"/>
            <charset val="1"/>
          </rPr>
          <t>RECURSOS PROPIOS</t>
        </r>
      </text>
    </comment>
    <comment ref="AA30" authorId="3">
      <text>
        <r>
          <rPr>
            <b/>
            <sz val="9"/>
            <color indexed="81"/>
            <rFont val="Tahoma"/>
            <charset val="1"/>
          </rPr>
          <t>RECURSOS PROPIOS</t>
        </r>
      </text>
    </comment>
    <comment ref="AB30" authorId="3">
      <text>
        <r>
          <rPr>
            <b/>
            <sz val="9"/>
            <color indexed="81"/>
            <rFont val="Tahoma"/>
            <charset val="1"/>
          </rPr>
          <t>SGP</t>
        </r>
      </text>
    </comment>
    <comment ref="AC30" authorId="3">
      <text>
        <r>
          <rPr>
            <b/>
            <sz val="9"/>
            <color indexed="81"/>
            <rFont val="Tahoma"/>
            <charset val="1"/>
          </rPr>
          <t>SGP</t>
        </r>
      </text>
    </comment>
    <comment ref="AD30" authorId="3">
      <text>
        <r>
          <rPr>
            <b/>
            <sz val="9"/>
            <color indexed="81"/>
            <rFont val="Tahoma"/>
            <charset val="1"/>
          </rPr>
          <t>REGALÍAS</t>
        </r>
      </text>
    </comment>
    <comment ref="AE30" authorId="3">
      <text>
        <r>
          <rPr>
            <b/>
            <sz val="9"/>
            <color indexed="81"/>
            <rFont val="Tahoma"/>
            <charset val="1"/>
          </rPr>
          <t>REGALÍAS</t>
        </r>
      </text>
    </comment>
    <comment ref="AF30" authorId="3">
      <text>
        <r>
          <rPr>
            <b/>
            <sz val="9"/>
            <color indexed="81"/>
            <rFont val="Tahoma"/>
            <charset val="1"/>
          </rPr>
          <t>RECURSOS FUNCIONAMIENTO</t>
        </r>
      </text>
    </comment>
    <comment ref="AG30" authorId="3">
      <text>
        <r>
          <rPr>
            <b/>
            <sz val="9"/>
            <color indexed="81"/>
            <rFont val="Tahoma"/>
            <charset val="1"/>
          </rPr>
          <t>RECURSOS FUNCIONAMIENTO</t>
        </r>
      </text>
    </comment>
    <comment ref="AH30" authorId="3">
      <text>
        <r>
          <rPr>
            <b/>
            <sz val="9"/>
            <color indexed="81"/>
            <rFont val="Tahoma"/>
            <charset val="1"/>
          </rPr>
          <t>RECURSOS GESTIONADOS</t>
        </r>
      </text>
    </comment>
    <comment ref="AI30" authorId="3">
      <text>
        <r>
          <rPr>
            <b/>
            <sz val="9"/>
            <color indexed="81"/>
            <rFont val="Tahoma"/>
            <charset val="1"/>
          </rPr>
          <t>RECURSOS GESTIONADOS</t>
        </r>
      </text>
    </comment>
    <comment ref="AJ30" authorId="3">
      <text>
        <r>
          <rPr>
            <b/>
            <sz val="9"/>
            <color indexed="81"/>
            <rFont val="Tahoma"/>
            <charset val="1"/>
          </rPr>
          <t>TOTALES</t>
        </r>
        <r>
          <rPr>
            <sz val="9"/>
            <color indexed="81"/>
            <rFont val="Tahoma"/>
            <charset val="1"/>
          </rPr>
          <t xml:space="preserve">
</t>
        </r>
      </text>
    </comment>
    <comment ref="AK30" authorId="3">
      <text>
        <r>
          <rPr>
            <b/>
            <sz val="9"/>
            <color indexed="81"/>
            <rFont val="Tahoma"/>
            <charset val="1"/>
          </rPr>
          <t>TOTALES</t>
        </r>
        <r>
          <rPr>
            <sz val="9"/>
            <color indexed="81"/>
            <rFont val="Tahoma"/>
            <charset val="1"/>
          </rPr>
          <t xml:space="preserve">
</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R39" authorId="3">
      <text>
        <r>
          <rPr>
            <b/>
            <sz val="9"/>
            <color indexed="81"/>
            <rFont val="Tahoma"/>
            <charset val="1"/>
          </rPr>
          <t>COFINANCIACIÓN DEPARTAMENTO</t>
        </r>
        <r>
          <rPr>
            <sz val="9"/>
            <color indexed="81"/>
            <rFont val="Tahoma"/>
            <charset val="1"/>
          </rPr>
          <t xml:space="preserve">
</t>
        </r>
      </text>
    </comment>
    <comment ref="S39" authorId="3">
      <text>
        <r>
          <rPr>
            <b/>
            <sz val="9"/>
            <color indexed="81"/>
            <rFont val="Tahoma"/>
            <charset val="1"/>
          </rPr>
          <t>COFINANCIACIÓN DEPARTAMENTO</t>
        </r>
        <r>
          <rPr>
            <sz val="9"/>
            <color indexed="81"/>
            <rFont val="Tahoma"/>
            <charset val="1"/>
          </rPr>
          <t xml:space="preserve">
</t>
        </r>
      </text>
    </comment>
    <comment ref="T39" authorId="3">
      <text>
        <r>
          <rPr>
            <b/>
            <sz val="9"/>
            <color indexed="81"/>
            <rFont val="Tahoma"/>
            <charset val="1"/>
          </rPr>
          <t>COFINACIACIÓN NACIÓN</t>
        </r>
      </text>
    </comment>
    <comment ref="U39" authorId="3">
      <text>
        <r>
          <rPr>
            <b/>
            <sz val="9"/>
            <color indexed="81"/>
            <rFont val="Tahoma"/>
            <charset val="1"/>
          </rPr>
          <t>COFINACIACIÓN NACIÓN</t>
        </r>
      </text>
    </comment>
    <comment ref="V39" authorId="3">
      <text>
        <r>
          <rPr>
            <b/>
            <sz val="9"/>
            <color indexed="81"/>
            <rFont val="Tahoma"/>
            <charset val="1"/>
          </rPr>
          <t>CRÉDITO</t>
        </r>
      </text>
    </comment>
    <comment ref="W39" authorId="3">
      <text>
        <r>
          <rPr>
            <b/>
            <sz val="9"/>
            <color indexed="81"/>
            <rFont val="Tahoma"/>
            <charset val="1"/>
          </rPr>
          <t>CRÉDITO</t>
        </r>
      </text>
    </comment>
    <comment ref="X39" authorId="3">
      <text>
        <r>
          <rPr>
            <b/>
            <sz val="9"/>
            <color indexed="81"/>
            <rFont val="Tahoma"/>
            <charset val="1"/>
          </rPr>
          <t>OTROS</t>
        </r>
      </text>
    </comment>
    <comment ref="Y39" authorId="3">
      <text>
        <r>
          <rPr>
            <b/>
            <sz val="9"/>
            <color indexed="81"/>
            <rFont val="Tahoma"/>
            <charset val="1"/>
          </rPr>
          <t>OTROS</t>
        </r>
      </text>
    </comment>
    <comment ref="Z39" authorId="3">
      <text>
        <r>
          <rPr>
            <b/>
            <sz val="9"/>
            <color indexed="81"/>
            <rFont val="Tahoma"/>
            <charset val="1"/>
          </rPr>
          <t>RECURSOS PROPIOS</t>
        </r>
      </text>
    </comment>
    <comment ref="AA39" authorId="3">
      <text>
        <r>
          <rPr>
            <b/>
            <sz val="9"/>
            <color indexed="81"/>
            <rFont val="Tahoma"/>
            <charset val="1"/>
          </rPr>
          <t>RECURSOS PROPIOS</t>
        </r>
      </text>
    </comment>
    <comment ref="AB39" authorId="3">
      <text>
        <r>
          <rPr>
            <b/>
            <sz val="9"/>
            <color indexed="81"/>
            <rFont val="Tahoma"/>
            <charset val="1"/>
          </rPr>
          <t>SGP</t>
        </r>
      </text>
    </comment>
    <comment ref="AC39" authorId="3">
      <text>
        <r>
          <rPr>
            <b/>
            <sz val="9"/>
            <color indexed="81"/>
            <rFont val="Tahoma"/>
            <charset val="1"/>
          </rPr>
          <t>SGP</t>
        </r>
      </text>
    </comment>
    <comment ref="AD39" authorId="3">
      <text>
        <r>
          <rPr>
            <b/>
            <sz val="9"/>
            <color indexed="81"/>
            <rFont val="Tahoma"/>
            <charset val="1"/>
          </rPr>
          <t>REGALÍAS</t>
        </r>
      </text>
    </comment>
    <comment ref="AE39" authorId="3">
      <text>
        <r>
          <rPr>
            <b/>
            <sz val="9"/>
            <color indexed="81"/>
            <rFont val="Tahoma"/>
            <charset val="1"/>
          </rPr>
          <t>REGALÍAS</t>
        </r>
      </text>
    </comment>
    <comment ref="AF39" authorId="3">
      <text>
        <r>
          <rPr>
            <b/>
            <sz val="9"/>
            <color indexed="81"/>
            <rFont val="Tahoma"/>
            <charset val="1"/>
          </rPr>
          <t>RECURSOS FUNCIONAMIENTO</t>
        </r>
      </text>
    </comment>
    <comment ref="AG39" authorId="3">
      <text>
        <r>
          <rPr>
            <b/>
            <sz val="9"/>
            <color indexed="81"/>
            <rFont val="Tahoma"/>
            <charset val="1"/>
          </rPr>
          <t>RECURSOS FUNCIONAMIENTO</t>
        </r>
      </text>
    </comment>
    <comment ref="AH39" authorId="3">
      <text>
        <r>
          <rPr>
            <b/>
            <sz val="9"/>
            <color indexed="81"/>
            <rFont val="Tahoma"/>
            <charset val="1"/>
          </rPr>
          <t>RECURSOS GESTIONADOS</t>
        </r>
      </text>
    </comment>
    <comment ref="AI39" authorId="3">
      <text>
        <r>
          <rPr>
            <b/>
            <sz val="9"/>
            <color indexed="81"/>
            <rFont val="Tahoma"/>
            <charset val="1"/>
          </rPr>
          <t>RECURSOS GESTIONADOS</t>
        </r>
      </text>
    </comment>
    <comment ref="AJ39" authorId="3">
      <text>
        <r>
          <rPr>
            <b/>
            <sz val="9"/>
            <color indexed="81"/>
            <rFont val="Tahoma"/>
            <charset val="1"/>
          </rPr>
          <t>TOTALES</t>
        </r>
        <r>
          <rPr>
            <sz val="9"/>
            <color indexed="81"/>
            <rFont val="Tahoma"/>
            <charset val="1"/>
          </rPr>
          <t xml:space="preserve">
</t>
        </r>
      </text>
    </comment>
    <comment ref="AK39" authorId="3">
      <text>
        <r>
          <rPr>
            <b/>
            <sz val="9"/>
            <color indexed="81"/>
            <rFont val="Tahoma"/>
            <charset val="1"/>
          </rPr>
          <t>TOTALES</t>
        </r>
        <r>
          <rPr>
            <sz val="9"/>
            <color indexed="81"/>
            <rFont val="Tahoma"/>
            <charset val="1"/>
          </rPr>
          <t xml:space="preserve">
</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R57" authorId="3">
      <text>
        <r>
          <rPr>
            <b/>
            <sz val="9"/>
            <color indexed="81"/>
            <rFont val="Tahoma"/>
            <charset val="1"/>
          </rPr>
          <t>COFINANCIACIÓN DEPARTAMENTO</t>
        </r>
        <r>
          <rPr>
            <sz val="9"/>
            <color indexed="81"/>
            <rFont val="Tahoma"/>
            <charset val="1"/>
          </rPr>
          <t xml:space="preserve">
</t>
        </r>
      </text>
    </comment>
    <comment ref="S57" authorId="3">
      <text>
        <r>
          <rPr>
            <b/>
            <sz val="9"/>
            <color indexed="81"/>
            <rFont val="Tahoma"/>
            <charset val="1"/>
          </rPr>
          <t>COFINANCIACIÓN DEPARTAMENTO</t>
        </r>
        <r>
          <rPr>
            <sz val="9"/>
            <color indexed="81"/>
            <rFont val="Tahoma"/>
            <charset val="1"/>
          </rPr>
          <t xml:space="preserve">
</t>
        </r>
      </text>
    </comment>
    <comment ref="T57" authorId="3">
      <text>
        <r>
          <rPr>
            <b/>
            <sz val="9"/>
            <color indexed="81"/>
            <rFont val="Tahoma"/>
            <charset val="1"/>
          </rPr>
          <t>COFINACIACIÓN NACIÓN</t>
        </r>
      </text>
    </comment>
    <comment ref="U57" authorId="3">
      <text>
        <r>
          <rPr>
            <b/>
            <sz val="9"/>
            <color indexed="81"/>
            <rFont val="Tahoma"/>
            <charset val="1"/>
          </rPr>
          <t>COFINACIACIÓN NACIÓN</t>
        </r>
      </text>
    </comment>
    <comment ref="V57" authorId="3">
      <text>
        <r>
          <rPr>
            <b/>
            <sz val="9"/>
            <color indexed="81"/>
            <rFont val="Tahoma"/>
            <charset val="1"/>
          </rPr>
          <t>CRÉDITO</t>
        </r>
      </text>
    </comment>
    <comment ref="W57" authorId="3">
      <text>
        <r>
          <rPr>
            <b/>
            <sz val="9"/>
            <color indexed="81"/>
            <rFont val="Tahoma"/>
            <charset val="1"/>
          </rPr>
          <t>CRÉDITO</t>
        </r>
      </text>
    </comment>
    <comment ref="X57" authorId="3">
      <text>
        <r>
          <rPr>
            <b/>
            <sz val="9"/>
            <color indexed="81"/>
            <rFont val="Tahoma"/>
            <charset val="1"/>
          </rPr>
          <t>OTROS</t>
        </r>
      </text>
    </comment>
    <comment ref="Y57" authorId="3">
      <text>
        <r>
          <rPr>
            <b/>
            <sz val="9"/>
            <color indexed="81"/>
            <rFont val="Tahoma"/>
            <charset val="1"/>
          </rPr>
          <t>OTROS</t>
        </r>
      </text>
    </comment>
    <comment ref="Z57" authorId="3">
      <text>
        <r>
          <rPr>
            <b/>
            <sz val="9"/>
            <color indexed="81"/>
            <rFont val="Tahoma"/>
            <charset val="1"/>
          </rPr>
          <t>RECURSOS PROPIOS</t>
        </r>
      </text>
    </comment>
    <comment ref="AA57" authorId="3">
      <text>
        <r>
          <rPr>
            <b/>
            <sz val="9"/>
            <color indexed="81"/>
            <rFont val="Tahoma"/>
            <charset val="1"/>
          </rPr>
          <t>RECURSOS PROPIOS</t>
        </r>
      </text>
    </comment>
    <comment ref="AB57" authorId="3">
      <text>
        <r>
          <rPr>
            <b/>
            <sz val="9"/>
            <color indexed="81"/>
            <rFont val="Tahoma"/>
            <charset val="1"/>
          </rPr>
          <t>SGP</t>
        </r>
      </text>
    </comment>
    <comment ref="AC57" authorId="3">
      <text>
        <r>
          <rPr>
            <b/>
            <sz val="9"/>
            <color indexed="81"/>
            <rFont val="Tahoma"/>
            <charset val="1"/>
          </rPr>
          <t>SGP</t>
        </r>
      </text>
    </comment>
    <comment ref="AD57" authorId="3">
      <text>
        <r>
          <rPr>
            <b/>
            <sz val="9"/>
            <color indexed="81"/>
            <rFont val="Tahoma"/>
            <charset val="1"/>
          </rPr>
          <t>REGALÍAS</t>
        </r>
      </text>
    </comment>
    <comment ref="AE57" authorId="3">
      <text>
        <r>
          <rPr>
            <b/>
            <sz val="9"/>
            <color indexed="81"/>
            <rFont val="Tahoma"/>
            <charset val="1"/>
          </rPr>
          <t>REGALÍAS</t>
        </r>
      </text>
    </comment>
    <comment ref="AF57" authorId="3">
      <text>
        <r>
          <rPr>
            <b/>
            <sz val="9"/>
            <color indexed="81"/>
            <rFont val="Tahoma"/>
            <charset val="1"/>
          </rPr>
          <t>RECURSOS FUNCIONAMIENTO</t>
        </r>
      </text>
    </comment>
    <comment ref="AG57" authorId="3">
      <text>
        <r>
          <rPr>
            <b/>
            <sz val="9"/>
            <color indexed="81"/>
            <rFont val="Tahoma"/>
            <charset val="1"/>
          </rPr>
          <t>RECURSOS FUNCIONAMIENTO</t>
        </r>
      </text>
    </comment>
    <comment ref="AH57" authorId="3">
      <text>
        <r>
          <rPr>
            <b/>
            <sz val="9"/>
            <color indexed="81"/>
            <rFont val="Tahoma"/>
            <charset val="1"/>
          </rPr>
          <t>RECURSOS GESTIONADOS</t>
        </r>
      </text>
    </comment>
    <comment ref="AI57" authorId="3">
      <text>
        <r>
          <rPr>
            <b/>
            <sz val="9"/>
            <color indexed="81"/>
            <rFont val="Tahoma"/>
            <charset val="1"/>
          </rPr>
          <t>RECURSOS GESTIONADOS</t>
        </r>
      </text>
    </comment>
    <comment ref="AJ57" authorId="3">
      <text>
        <r>
          <rPr>
            <b/>
            <sz val="9"/>
            <color indexed="81"/>
            <rFont val="Tahoma"/>
            <charset val="1"/>
          </rPr>
          <t>TOTALES</t>
        </r>
        <r>
          <rPr>
            <sz val="9"/>
            <color indexed="81"/>
            <rFont val="Tahoma"/>
            <charset val="1"/>
          </rPr>
          <t xml:space="preserve">
</t>
        </r>
      </text>
    </comment>
    <comment ref="AK57" authorId="3">
      <text>
        <r>
          <rPr>
            <b/>
            <sz val="9"/>
            <color indexed="81"/>
            <rFont val="Tahoma"/>
            <charset val="1"/>
          </rPr>
          <t>TOTALES</t>
        </r>
        <r>
          <rPr>
            <sz val="9"/>
            <color indexed="81"/>
            <rFont val="Tahoma"/>
            <charset val="1"/>
          </rPr>
          <t xml:space="preserve">
</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R66" authorId="3">
      <text>
        <r>
          <rPr>
            <b/>
            <sz val="9"/>
            <color indexed="81"/>
            <rFont val="Tahoma"/>
            <charset val="1"/>
          </rPr>
          <t>COFINANCIACIÓN DEPARTAMENTO</t>
        </r>
        <r>
          <rPr>
            <sz val="9"/>
            <color indexed="81"/>
            <rFont val="Tahoma"/>
            <charset val="1"/>
          </rPr>
          <t xml:space="preserve">
</t>
        </r>
      </text>
    </comment>
    <comment ref="S66" authorId="3">
      <text>
        <r>
          <rPr>
            <b/>
            <sz val="9"/>
            <color indexed="81"/>
            <rFont val="Tahoma"/>
            <charset val="1"/>
          </rPr>
          <t>COFINANCIACIÓN DEPARTAMENTO</t>
        </r>
        <r>
          <rPr>
            <sz val="9"/>
            <color indexed="81"/>
            <rFont val="Tahoma"/>
            <charset val="1"/>
          </rPr>
          <t xml:space="preserve">
</t>
        </r>
      </text>
    </comment>
    <comment ref="T66" authorId="3">
      <text>
        <r>
          <rPr>
            <b/>
            <sz val="9"/>
            <color indexed="81"/>
            <rFont val="Tahoma"/>
            <charset val="1"/>
          </rPr>
          <t>COFINACIACIÓN NACIÓN</t>
        </r>
      </text>
    </comment>
    <comment ref="U66" authorId="3">
      <text>
        <r>
          <rPr>
            <b/>
            <sz val="9"/>
            <color indexed="81"/>
            <rFont val="Tahoma"/>
            <charset val="1"/>
          </rPr>
          <t>COFINACIACIÓN NACIÓN</t>
        </r>
      </text>
    </comment>
    <comment ref="V66" authorId="3">
      <text>
        <r>
          <rPr>
            <b/>
            <sz val="9"/>
            <color indexed="81"/>
            <rFont val="Tahoma"/>
            <charset val="1"/>
          </rPr>
          <t>CRÉDITO</t>
        </r>
      </text>
    </comment>
    <comment ref="W66" authorId="3">
      <text>
        <r>
          <rPr>
            <b/>
            <sz val="9"/>
            <color indexed="81"/>
            <rFont val="Tahoma"/>
            <charset val="1"/>
          </rPr>
          <t>CRÉDITO</t>
        </r>
      </text>
    </comment>
    <comment ref="X66" authorId="3">
      <text>
        <r>
          <rPr>
            <b/>
            <sz val="9"/>
            <color indexed="81"/>
            <rFont val="Tahoma"/>
            <charset val="1"/>
          </rPr>
          <t>OTROS</t>
        </r>
      </text>
    </comment>
    <comment ref="Y66" authorId="3">
      <text>
        <r>
          <rPr>
            <b/>
            <sz val="9"/>
            <color indexed="81"/>
            <rFont val="Tahoma"/>
            <charset val="1"/>
          </rPr>
          <t>OTROS</t>
        </r>
      </text>
    </comment>
    <comment ref="Z66" authorId="3">
      <text>
        <r>
          <rPr>
            <b/>
            <sz val="9"/>
            <color indexed="81"/>
            <rFont val="Tahoma"/>
            <charset val="1"/>
          </rPr>
          <t>RECURSOS PROPIOS</t>
        </r>
      </text>
    </comment>
    <comment ref="AA66" authorId="3">
      <text>
        <r>
          <rPr>
            <b/>
            <sz val="9"/>
            <color indexed="81"/>
            <rFont val="Tahoma"/>
            <charset val="1"/>
          </rPr>
          <t>RECURSOS PROPIOS</t>
        </r>
      </text>
    </comment>
    <comment ref="AB66" authorId="3">
      <text>
        <r>
          <rPr>
            <b/>
            <sz val="9"/>
            <color indexed="81"/>
            <rFont val="Tahoma"/>
            <charset val="1"/>
          </rPr>
          <t>SGP</t>
        </r>
      </text>
    </comment>
    <comment ref="AC66" authorId="3">
      <text>
        <r>
          <rPr>
            <b/>
            <sz val="9"/>
            <color indexed="81"/>
            <rFont val="Tahoma"/>
            <charset val="1"/>
          </rPr>
          <t>SGP</t>
        </r>
      </text>
    </comment>
    <comment ref="AD66" authorId="3">
      <text>
        <r>
          <rPr>
            <b/>
            <sz val="9"/>
            <color indexed="81"/>
            <rFont val="Tahoma"/>
            <charset val="1"/>
          </rPr>
          <t>REGALÍAS</t>
        </r>
      </text>
    </comment>
    <comment ref="AE66" authorId="3">
      <text>
        <r>
          <rPr>
            <b/>
            <sz val="9"/>
            <color indexed="81"/>
            <rFont val="Tahoma"/>
            <charset val="1"/>
          </rPr>
          <t>REGALÍAS</t>
        </r>
      </text>
    </comment>
    <comment ref="AF66" authorId="3">
      <text>
        <r>
          <rPr>
            <b/>
            <sz val="9"/>
            <color indexed="81"/>
            <rFont val="Tahoma"/>
            <charset val="1"/>
          </rPr>
          <t>RECURSOS FUNCIONAMIENTO</t>
        </r>
      </text>
    </comment>
    <comment ref="AG66" authorId="3">
      <text>
        <r>
          <rPr>
            <b/>
            <sz val="9"/>
            <color indexed="81"/>
            <rFont val="Tahoma"/>
            <charset val="1"/>
          </rPr>
          <t>RECURSOS FUNCIONAMIENTO</t>
        </r>
      </text>
    </comment>
    <comment ref="AH66" authorId="3">
      <text>
        <r>
          <rPr>
            <b/>
            <sz val="9"/>
            <color indexed="81"/>
            <rFont val="Tahoma"/>
            <charset val="1"/>
          </rPr>
          <t>RECURSOS GESTIONADOS</t>
        </r>
      </text>
    </comment>
    <comment ref="AI66" authorId="3">
      <text>
        <r>
          <rPr>
            <b/>
            <sz val="9"/>
            <color indexed="81"/>
            <rFont val="Tahoma"/>
            <charset val="1"/>
          </rPr>
          <t>RECURSOS GESTIONADOS</t>
        </r>
      </text>
    </comment>
    <comment ref="AJ66" authorId="3">
      <text>
        <r>
          <rPr>
            <b/>
            <sz val="9"/>
            <color indexed="81"/>
            <rFont val="Tahoma"/>
            <charset val="1"/>
          </rPr>
          <t>TOTALES</t>
        </r>
        <r>
          <rPr>
            <sz val="9"/>
            <color indexed="81"/>
            <rFont val="Tahoma"/>
            <charset val="1"/>
          </rPr>
          <t xml:space="preserve">
</t>
        </r>
      </text>
    </comment>
    <comment ref="AK66" authorId="3">
      <text>
        <r>
          <rPr>
            <b/>
            <sz val="9"/>
            <color indexed="81"/>
            <rFont val="Tahoma"/>
            <charset val="1"/>
          </rPr>
          <t>TOTALES</t>
        </r>
        <r>
          <rPr>
            <sz val="9"/>
            <color indexed="81"/>
            <rFont val="Tahoma"/>
            <charset val="1"/>
          </rPr>
          <t xml:space="preserve">
</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R75" authorId="3">
      <text>
        <r>
          <rPr>
            <b/>
            <sz val="9"/>
            <color indexed="81"/>
            <rFont val="Tahoma"/>
            <charset val="1"/>
          </rPr>
          <t>COFINANCIACIÓN DEPARTAMENTO</t>
        </r>
        <r>
          <rPr>
            <sz val="9"/>
            <color indexed="81"/>
            <rFont val="Tahoma"/>
            <charset val="1"/>
          </rPr>
          <t xml:space="preserve">
</t>
        </r>
      </text>
    </comment>
    <comment ref="S75" authorId="3">
      <text>
        <r>
          <rPr>
            <b/>
            <sz val="9"/>
            <color indexed="81"/>
            <rFont val="Tahoma"/>
            <charset val="1"/>
          </rPr>
          <t>COFINANCIACIÓN DEPARTAMENTO</t>
        </r>
        <r>
          <rPr>
            <sz val="9"/>
            <color indexed="81"/>
            <rFont val="Tahoma"/>
            <charset val="1"/>
          </rPr>
          <t xml:space="preserve">
</t>
        </r>
      </text>
    </comment>
    <comment ref="T75" authorId="3">
      <text>
        <r>
          <rPr>
            <b/>
            <sz val="9"/>
            <color indexed="81"/>
            <rFont val="Tahoma"/>
            <charset val="1"/>
          </rPr>
          <t>COFINACIACIÓN NACIÓN</t>
        </r>
      </text>
    </comment>
    <comment ref="U75" authorId="3">
      <text>
        <r>
          <rPr>
            <b/>
            <sz val="9"/>
            <color indexed="81"/>
            <rFont val="Tahoma"/>
            <charset val="1"/>
          </rPr>
          <t>COFINACIACIÓN NACIÓN</t>
        </r>
      </text>
    </comment>
    <comment ref="V75" authorId="3">
      <text>
        <r>
          <rPr>
            <b/>
            <sz val="9"/>
            <color indexed="81"/>
            <rFont val="Tahoma"/>
            <charset val="1"/>
          </rPr>
          <t>CRÉDITO</t>
        </r>
      </text>
    </comment>
    <comment ref="W75" authorId="3">
      <text>
        <r>
          <rPr>
            <b/>
            <sz val="9"/>
            <color indexed="81"/>
            <rFont val="Tahoma"/>
            <charset val="1"/>
          </rPr>
          <t>CRÉDITO</t>
        </r>
      </text>
    </comment>
    <comment ref="X75" authorId="3">
      <text>
        <r>
          <rPr>
            <b/>
            <sz val="9"/>
            <color indexed="81"/>
            <rFont val="Tahoma"/>
            <charset val="1"/>
          </rPr>
          <t>OTROS</t>
        </r>
      </text>
    </comment>
    <comment ref="Y75" authorId="3">
      <text>
        <r>
          <rPr>
            <b/>
            <sz val="9"/>
            <color indexed="81"/>
            <rFont val="Tahoma"/>
            <charset val="1"/>
          </rPr>
          <t>OTROS</t>
        </r>
      </text>
    </comment>
    <comment ref="Z75" authorId="3">
      <text>
        <r>
          <rPr>
            <b/>
            <sz val="9"/>
            <color indexed="81"/>
            <rFont val="Tahoma"/>
            <charset val="1"/>
          </rPr>
          <t>RECURSOS PROPIOS</t>
        </r>
      </text>
    </comment>
    <comment ref="AA75" authorId="3">
      <text>
        <r>
          <rPr>
            <b/>
            <sz val="9"/>
            <color indexed="81"/>
            <rFont val="Tahoma"/>
            <charset val="1"/>
          </rPr>
          <t>RECURSOS PROPIOS</t>
        </r>
      </text>
    </comment>
    <comment ref="AB75" authorId="3">
      <text>
        <r>
          <rPr>
            <b/>
            <sz val="9"/>
            <color indexed="81"/>
            <rFont val="Tahoma"/>
            <charset val="1"/>
          </rPr>
          <t>SGP</t>
        </r>
      </text>
    </comment>
    <comment ref="AC75" authorId="3">
      <text>
        <r>
          <rPr>
            <b/>
            <sz val="9"/>
            <color indexed="81"/>
            <rFont val="Tahoma"/>
            <charset val="1"/>
          </rPr>
          <t>SGP</t>
        </r>
      </text>
    </comment>
    <comment ref="AD75" authorId="3">
      <text>
        <r>
          <rPr>
            <b/>
            <sz val="9"/>
            <color indexed="81"/>
            <rFont val="Tahoma"/>
            <charset val="1"/>
          </rPr>
          <t>REGALÍAS</t>
        </r>
      </text>
    </comment>
    <comment ref="AE75" authorId="3">
      <text>
        <r>
          <rPr>
            <b/>
            <sz val="9"/>
            <color indexed="81"/>
            <rFont val="Tahoma"/>
            <charset val="1"/>
          </rPr>
          <t>REGALÍAS</t>
        </r>
      </text>
    </comment>
    <comment ref="AF75" authorId="3">
      <text>
        <r>
          <rPr>
            <b/>
            <sz val="9"/>
            <color indexed="81"/>
            <rFont val="Tahoma"/>
            <charset val="1"/>
          </rPr>
          <t>RECURSOS FUNCIONAMIENTO</t>
        </r>
      </text>
    </comment>
    <comment ref="AG75" authorId="3">
      <text>
        <r>
          <rPr>
            <b/>
            <sz val="9"/>
            <color indexed="81"/>
            <rFont val="Tahoma"/>
            <charset val="1"/>
          </rPr>
          <t>RECURSOS FUNCIONAMIENTO</t>
        </r>
      </text>
    </comment>
    <comment ref="AH75" authorId="3">
      <text>
        <r>
          <rPr>
            <b/>
            <sz val="9"/>
            <color indexed="81"/>
            <rFont val="Tahoma"/>
            <charset val="1"/>
          </rPr>
          <t>RECURSOS GESTIONADOS</t>
        </r>
      </text>
    </comment>
    <comment ref="AI75" authorId="3">
      <text>
        <r>
          <rPr>
            <b/>
            <sz val="9"/>
            <color indexed="81"/>
            <rFont val="Tahoma"/>
            <charset val="1"/>
          </rPr>
          <t>RECURSOS GESTIONADOS</t>
        </r>
      </text>
    </comment>
    <comment ref="AJ75" authorId="3">
      <text>
        <r>
          <rPr>
            <b/>
            <sz val="9"/>
            <color indexed="81"/>
            <rFont val="Tahoma"/>
            <charset val="1"/>
          </rPr>
          <t>TOTALES</t>
        </r>
        <r>
          <rPr>
            <sz val="9"/>
            <color indexed="81"/>
            <rFont val="Tahoma"/>
            <charset val="1"/>
          </rPr>
          <t xml:space="preserve">
</t>
        </r>
      </text>
    </comment>
    <comment ref="AK75" authorId="3">
      <text>
        <r>
          <rPr>
            <b/>
            <sz val="9"/>
            <color indexed="81"/>
            <rFont val="Tahoma"/>
            <charset val="1"/>
          </rPr>
          <t>TOTALES</t>
        </r>
        <r>
          <rPr>
            <sz val="9"/>
            <color indexed="81"/>
            <rFont val="Tahoma"/>
            <charset val="1"/>
          </rPr>
          <t xml:space="preserve">
</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R84" authorId="3">
      <text>
        <r>
          <rPr>
            <b/>
            <sz val="9"/>
            <color indexed="81"/>
            <rFont val="Tahoma"/>
            <charset val="1"/>
          </rPr>
          <t>COFINANCIACIÓN DEPARTAMENTO</t>
        </r>
        <r>
          <rPr>
            <sz val="9"/>
            <color indexed="81"/>
            <rFont val="Tahoma"/>
            <charset val="1"/>
          </rPr>
          <t xml:space="preserve">
</t>
        </r>
      </text>
    </comment>
    <comment ref="S84" authorId="3">
      <text>
        <r>
          <rPr>
            <b/>
            <sz val="9"/>
            <color indexed="81"/>
            <rFont val="Tahoma"/>
            <charset val="1"/>
          </rPr>
          <t>COFINANCIACIÓN DEPARTAMENTO</t>
        </r>
        <r>
          <rPr>
            <sz val="9"/>
            <color indexed="81"/>
            <rFont val="Tahoma"/>
            <charset val="1"/>
          </rPr>
          <t xml:space="preserve">
</t>
        </r>
      </text>
    </comment>
    <comment ref="T84" authorId="3">
      <text>
        <r>
          <rPr>
            <b/>
            <sz val="9"/>
            <color indexed="81"/>
            <rFont val="Tahoma"/>
            <charset val="1"/>
          </rPr>
          <t>COFINACIACIÓN NACIÓN</t>
        </r>
      </text>
    </comment>
    <comment ref="U84" authorId="3">
      <text>
        <r>
          <rPr>
            <b/>
            <sz val="9"/>
            <color indexed="81"/>
            <rFont val="Tahoma"/>
            <charset val="1"/>
          </rPr>
          <t>COFINACIACIÓN NACIÓN</t>
        </r>
      </text>
    </comment>
    <comment ref="V84" authorId="3">
      <text>
        <r>
          <rPr>
            <b/>
            <sz val="9"/>
            <color indexed="81"/>
            <rFont val="Tahoma"/>
            <charset val="1"/>
          </rPr>
          <t>CRÉDITO</t>
        </r>
      </text>
    </comment>
    <comment ref="W84" authorId="3">
      <text>
        <r>
          <rPr>
            <b/>
            <sz val="9"/>
            <color indexed="81"/>
            <rFont val="Tahoma"/>
            <charset val="1"/>
          </rPr>
          <t>CRÉDITO</t>
        </r>
      </text>
    </comment>
    <comment ref="X84" authorId="3">
      <text>
        <r>
          <rPr>
            <b/>
            <sz val="9"/>
            <color indexed="81"/>
            <rFont val="Tahoma"/>
            <charset val="1"/>
          </rPr>
          <t>OTROS</t>
        </r>
      </text>
    </comment>
    <comment ref="Y84" authorId="3">
      <text>
        <r>
          <rPr>
            <b/>
            <sz val="9"/>
            <color indexed="81"/>
            <rFont val="Tahoma"/>
            <charset val="1"/>
          </rPr>
          <t>OTROS</t>
        </r>
      </text>
    </comment>
    <comment ref="Z84" authorId="3">
      <text>
        <r>
          <rPr>
            <b/>
            <sz val="9"/>
            <color indexed="81"/>
            <rFont val="Tahoma"/>
            <charset val="1"/>
          </rPr>
          <t>RECURSOS PROPIOS</t>
        </r>
      </text>
    </comment>
    <comment ref="AA84" authorId="3">
      <text>
        <r>
          <rPr>
            <b/>
            <sz val="9"/>
            <color indexed="81"/>
            <rFont val="Tahoma"/>
            <charset val="1"/>
          </rPr>
          <t>RECURSOS PROPIOS</t>
        </r>
      </text>
    </comment>
    <comment ref="AB84" authorId="3">
      <text>
        <r>
          <rPr>
            <b/>
            <sz val="9"/>
            <color indexed="81"/>
            <rFont val="Tahoma"/>
            <charset val="1"/>
          </rPr>
          <t>SGP</t>
        </r>
      </text>
    </comment>
    <comment ref="AC84" authorId="3">
      <text>
        <r>
          <rPr>
            <b/>
            <sz val="9"/>
            <color indexed="81"/>
            <rFont val="Tahoma"/>
            <charset val="1"/>
          </rPr>
          <t>SGP</t>
        </r>
      </text>
    </comment>
    <comment ref="AD84" authorId="3">
      <text>
        <r>
          <rPr>
            <b/>
            <sz val="9"/>
            <color indexed="81"/>
            <rFont val="Tahoma"/>
            <charset val="1"/>
          </rPr>
          <t>REGALÍAS</t>
        </r>
      </text>
    </comment>
    <comment ref="AE84" authorId="3">
      <text>
        <r>
          <rPr>
            <b/>
            <sz val="9"/>
            <color indexed="81"/>
            <rFont val="Tahoma"/>
            <charset val="1"/>
          </rPr>
          <t>REGALÍAS</t>
        </r>
      </text>
    </comment>
    <comment ref="AF84" authorId="3">
      <text>
        <r>
          <rPr>
            <b/>
            <sz val="9"/>
            <color indexed="81"/>
            <rFont val="Tahoma"/>
            <charset val="1"/>
          </rPr>
          <t>RECURSOS FUNCIONAMIENTO</t>
        </r>
      </text>
    </comment>
    <comment ref="AG84" authorId="3">
      <text>
        <r>
          <rPr>
            <b/>
            <sz val="9"/>
            <color indexed="81"/>
            <rFont val="Tahoma"/>
            <charset val="1"/>
          </rPr>
          <t>RECURSOS FUNCIONAMIENTO</t>
        </r>
      </text>
    </comment>
    <comment ref="AH84" authorId="3">
      <text>
        <r>
          <rPr>
            <b/>
            <sz val="9"/>
            <color indexed="81"/>
            <rFont val="Tahoma"/>
            <charset val="1"/>
          </rPr>
          <t>RECURSOS GESTIONADOS</t>
        </r>
      </text>
    </comment>
    <comment ref="AI84" authorId="3">
      <text>
        <r>
          <rPr>
            <b/>
            <sz val="9"/>
            <color indexed="81"/>
            <rFont val="Tahoma"/>
            <charset val="1"/>
          </rPr>
          <t>RECURSOS GESTIONADOS</t>
        </r>
      </text>
    </comment>
    <comment ref="AJ84" authorId="3">
      <text>
        <r>
          <rPr>
            <b/>
            <sz val="9"/>
            <color indexed="81"/>
            <rFont val="Tahoma"/>
            <charset val="1"/>
          </rPr>
          <t>TOTALES</t>
        </r>
        <r>
          <rPr>
            <sz val="9"/>
            <color indexed="81"/>
            <rFont val="Tahoma"/>
            <charset val="1"/>
          </rPr>
          <t xml:space="preserve">
</t>
        </r>
      </text>
    </comment>
    <comment ref="AK84" authorId="3">
      <text>
        <r>
          <rPr>
            <b/>
            <sz val="9"/>
            <color indexed="81"/>
            <rFont val="Tahoma"/>
            <charset val="1"/>
          </rPr>
          <t>TOTALES</t>
        </r>
        <r>
          <rPr>
            <sz val="9"/>
            <color indexed="81"/>
            <rFont val="Tahoma"/>
            <charset val="1"/>
          </rPr>
          <t xml:space="preserve">
</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R93" authorId="3">
      <text>
        <r>
          <rPr>
            <b/>
            <sz val="9"/>
            <color indexed="81"/>
            <rFont val="Tahoma"/>
            <charset val="1"/>
          </rPr>
          <t>COFINANCIACIÓN DEPARTAMENTO</t>
        </r>
        <r>
          <rPr>
            <sz val="9"/>
            <color indexed="81"/>
            <rFont val="Tahoma"/>
            <charset val="1"/>
          </rPr>
          <t xml:space="preserve">
</t>
        </r>
      </text>
    </comment>
    <comment ref="S93" authorId="3">
      <text>
        <r>
          <rPr>
            <b/>
            <sz val="9"/>
            <color indexed="81"/>
            <rFont val="Tahoma"/>
            <charset val="1"/>
          </rPr>
          <t>COFINANCIACIÓN DEPARTAMENTO</t>
        </r>
        <r>
          <rPr>
            <sz val="9"/>
            <color indexed="81"/>
            <rFont val="Tahoma"/>
            <charset val="1"/>
          </rPr>
          <t xml:space="preserve">
</t>
        </r>
      </text>
    </comment>
    <comment ref="T93" authorId="3">
      <text>
        <r>
          <rPr>
            <b/>
            <sz val="9"/>
            <color indexed="81"/>
            <rFont val="Tahoma"/>
            <charset val="1"/>
          </rPr>
          <t>COFINACIACIÓN NACIÓN</t>
        </r>
      </text>
    </comment>
    <comment ref="U93" authorId="3">
      <text>
        <r>
          <rPr>
            <b/>
            <sz val="9"/>
            <color indexed="81"/>
            <rFont val="Tahoma"/>
            <charset val="1"/>
          </rPr>
          <t>COFINACIACIÓN NACIÓN</t>
        </r>
      </text>
    </comment>
    <comment ref="V93" authorId="3">
      <text>
        <r>
          <rPr>
            <b/>
            <sz val="9"/>
            <color indexed="81"/>
            <rFont val="Tahoma"/>
            <charset val="1"/>
          </rPr>
          <t>CRÉDITO</t>
        </r>
      </text>
    </comment>
    <comment ref="W93" authorId="3">
      <text>
        <r>
          <rPr>
            <b/>
            <sz val="9"/>
            <color indexed="81"/>
            <rFont val="Tahoma"/>
            <charset val="1"/>
          </rPr>
          <t>CRÉDITO</t>
        </r>
      </text>
    </comment>
    <comment ref="X93" authorId="3">
      <text>
        <r>
          <rPr>
            <b/>
            <sz val="9"/>
            <color indexed="81"/>
            <rFont val="Tahoma"/>
            <charset val="1"/>
          </rPr>
          <t>OTROS</t>
        </r>
      </text>
    </comment>
    <comment ref="Y93" authorId="3">
      <text>
        <r>
          <rPr>
            <b/>
            <sz val="9"/>
            <color indexed="81"/>
            <rFont val="Tahoma"/>
            <charset val="1"/>
          </rPr>
          <t>OTROS</t>
        </r>
      </text>
    </comment>
    <comment ref="Z93" authorId="3">
      <text>
        <r>
          <rPr>
            <b/>
            <sz val="9"/>
            <color indexed="81"/>
            <rFont val="Tahoma"/>
            <charset val="1"/>
          </rPr>
          <t>RECURSOS PROPIOS</t>
        </r>
      </text>
    </comment>
    <comment ref="AA93" authorId="3">
      <text>
        <r>
          <rPr>
            <b/>
            <sz val="9"/>
            <color indexed="81"/>
            <rFont val="Tahoma"/>
            <charset val="1"/>
          </rPr>
          <t>RECURSOS PROPIOS</t>
        </r>
      </text>
    </comment>
    <comment ref="AB93" authorId="3">
      <text>
        <r>
          <rPr>
            <b/>
            <sz val="9"/>
            <color indexed="81"/>
            <rFont val="Tahoma"/>
            <charset val="1"/>
          </rPr>
          <t>SGP</t>
        </r>
      </text>
    </comment>
    <comment ref="AC93" authorId="3">
      <text>
        <r>
          <rPr>
            <b/>
            <sz val="9"/>
            <color indexed="81"/>
            <rFont val="Tahoma"/>
            <charset val="1"/>
          </rPr>
          <t>SGP</t>
        </r>
      </text>
    </comment>
    <comment ref="AD93" authorId="3">
      <text>
        <r>
          <rPr>
            <b/>
            <sz val="9"/>
            <color indexed="81"/>
            <rFont val="Tahoma"/>
            <charset val="1"/>
          </rPr>
          <t>REGALÍAS</t>
        </r>
      </text>
    </comment>
    <comment ref="AE93" authorId="3">
      <text>
        <r>
          <rPr>
            <b/>
            <sz val="9"/>
            <color indexed="81"/>
            <rFont val="Tahoma"/>
            <charset val="1"/>
          </rPr>
          <t>REGALÍAS</t>
        </r>
      </text>
    </comment>
    <comment ref="AF93" authorId="3">
      <text>
        <r>
          <rPr>
            <b/>
            <sz val="9"/>
            <color indexed="81"/>
            <rFont val="Tahoma"/>
            <charset val="1"/>
          </rPr>
          <t>RECURSOS FUNCIONAMIENTO</t>
        </r>
      </text>
    </comment>
    <comment ref="AG93" authorId="3">
      <text>
        <r>
          <rPr>
            <b/>
            <sz val="9"/>
            <color indexed="81"/>
            <rFont val="Tahoma"/>
            <charset val="1"/>
          </rPr>
          <t>RECURSOS FUNCIONAMIENTO</t>
        </r>
      </text>
    </comment>
    <comment ref="AH93" authorId="3">
      <text>
        <r>
          <rPr>
            <b/>
            <sz val="9"/>
            <color indexed="81"/>
            <rFont val="Tahoma"/>
            <charset val="1"/>
          </rPr>
          <t>RECURSOS GESTIONADOS</t>
        </r>
      </text>
    </comment>
    <comment ref="AI93" authorId="3">
      <text>
        <r>
          <rPr>
            <b/>
            <sz val="9"/>
            <color indexed="81"/>
            <rFont val="Tahoma"/>
            <charset val="1"/>
          </rPr>
          <t>RECURSOS GESTIONADOS</t>
        </r>
      </text>
    </comment>
    <comment ref="AJ93" authorId="3">
      <text>
        <r>
          <rPr>
            <b/>
            <sz val="9"/>
            <color indexed="81"/>
            <rFont val="Tahoma"/>
            <charset val="1"/>
          </rPr>
          <t>TOTALES</t>
        </r>
        <r>
          <rPr>
            <sz val="9"/>
            <color indexed="81"/>
            <rFont val="Tahoma"/>
            <charset val="1"/>
          </rPr>
          <t xml:space="preserve">
</t>
        </r>
      </text>
    </comment>
    <comment ref="AK93" authorId="3">
      <text>
        <r>
          <rPr>
            <b/>
            <sz val="9"/>
            <color indexed="81"/>
            <rFont val="Tahoma"/>
            <charset val="1"/>
          </rPr>
          <t>TOTALES</t>
        </r>
        <r>
          <rPr>
            <sz val="9"/>
            <color indexed="81"/>
            <rFont val="Tahoma"/>
            <charset val="1"/>
          </rPr>
          <t xml:space="preserve">
</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R102" authorId="3">
      <text>
        <r>
          <rPr>
            <b/>
            <sz val="9"/>
            <color indexed="81"/>
            <rFont val="Tahoma"/>
            <charset val="1"/>
          </rPr>
          <t>COFINANCIACIÓN DEPARTAMENTO</t>
        </r>
        <r>
          <rPr>
            <sz val="9"/>
            <color indexed="81"/>
            <rFont val="Tahoma"/>
            <charset val="1"/>
          </rPr>
          <t xml:space="preserve">
</t>
        </r>
      </text>
    </comment>
    <comment ref="S102" authorId="3">
      <text>
        <r>
          <rPr>
            <b/>
            <sz val="9"/>
            <color indexed="81"/>
            <rFont val="Tahoma"/>
            <charset val="1"/>
          </rPr>
          <t>COFINANCIACIÓN DEPARTAMENTO</t>
        </r>
        <r>
          <rPr>
            <sz val="9"/>
            <color indexed="81"/>
            <rFont val="Tahoma"/>
            <charset val="1"/>
          </rPr>
          <t xml:space="preserve">
</t>
        </r>
      </text>
    </comment>
    <comment ref="T102" authorId="3">
      <text>
        <r>
          <rPr>
            <b/>
            <sz val="9"/>
            <color indexed="81"/>
            <rFont val="Tahoma"/>
            <charset val="1"/>
          </rPr>
          <t>COFINACIACIÓN NACIÓN</t>
        </r>
      </text>
    </comment>
    <comment ref="U102" authorId="3">
      <text>
        <r>
          <rPr>
            <b/>
            <sz val="9"/>
            <color indexed="81"/>
            <rFont val="Tahoma"/>
            <charset val="1"/>
          </rPr>
          <t>COFINACIACIÓN NACIÓN</t>
        </r>
      </text>
    </comment>
    <comment ref="V102" authorId="3">
      <text>
        <r>
          <rPr>
            <b/>
            <sz val="9"/>
            <color indexed="81"/>
            <rFont val="Tahoma"/>
            <charset val="1"/>
          </rPr>
          <t>CRÉDITO</t>
        </r>
      </text>
    </comment>
    <comment ref="W102" authorId="3">
      <text>
        <r>
          <rPr>
            <b/>
            <sz val="9"/>
            <color indexed="81"/>
            <rFont val="Tahoma"/>
            <charset val="1"/>
          </rPr>
          <t>CRÉDITO</t>
        </r>
      </text>
    </comment>
    <comment ref="X102" authorId="3">
      <text>
        <r>
          <rPr>
            <b/>
            <sz val="9"/>
            <color indexed="81"/>
            <rFont val="Tahoma"/>
            <charset val="1"/>
          </rPr>
          <t>OTROS</t>
        </r>
      </text>
    </comment>
    <comment ref="Y102" authorId="3">
      <text>
        <r>
          <rPr>
            <b/>
            <sz val="9"/>
            <color indexed="81"/>
            <rFont val="Tahoma"/>
            <charset val="1"/>
          </rPr>
          <t>OTROS</t>
        </r>
      </text>
    </comment>
    <comment ref="Z102" authorId="3">
      <text>
        <r>
          <rPr>
            <b/>
            <sz val="9"/>
            <color indexed="81"/>
            <rFont val="Tahoma"/>
            <charset val="1"/>
          </rPr>
          <t>RECURSOS PROPIOS</t>
        </r>
      </text>
    </comment>
    <comment ref="AA102" authorId="3">
      <text>
        <r>
          <rPr>
            <b/>
            <sz val="9"/>
            <color indexed="81"/>
            <rFont val="Tahoma"/>
            <charset val="1"/>
          </rPr>
          <t>RECURSOS PROPIOS</t>
        </r>
      </text>
    </comment>
    <comment ref="AB102" authorId="3">
      <text>
        <r>
          <rPr>
            <b/>
            <sz val="9"/>
            <color indexed="81"/>
            <rFont val="Tahoma"/>
            <charset val="1"/>
          </rPr>
          <t>SGP</t>
        </r>
      </text>
    </comment>
    <comment ref="AC102" authorId="3">
      <text>
        <r>
          <rPr>
            <b/>
            <sz val="9"/>
            <color indexed="81"/>
            <rFont val="Tahoma"/>
            <charset val="1"/>
          </rPr>
          <t>SGP</t>
        </r>
      </text>
    </comment>
    <comment ref="AD102" authorId="3">
      <text>
        <r>
          <rPr>
            <b/>
            <sz val="9"/>
            <color indexed="81"/>
            <rFont val="Tahoma"/>
            <charset val="1"/>
          </rPr>
          <t>REGALÍAS</t>
        </r>
      </text>
    </comment>
    <comment ref="AE102" authorId="3">
      <text>
        <r>
          <rPr>
            <b/>
            <sz val="9"/>
            <color indexed="81"/>
            <rFont val="Tahoma"/>
            <charset val="1"/>
          </rPr>
          <t>REGALÍAS</t>
        </r>
      </text>
    </comment>
    <comment ref="AF102" authorId="3">
      <text>
        <r>
          <rPr>
            <b/>
            <sz val="9"/>
            <color indexed="81"/>
            <rFont val="Tahoma"/>
            <charset val="1"/>
          </rPr>
          <t>RECURSOS FUNCIONAMIENTO</t>
        </r>
      </text>
    </comment>
    <comment ref="AG102" authorId="3">
      <text>
        <r>
          <rPr>
            <b/>
            <sz val="9"/>
            <color indexed="81"/>
            <rFont val="Tahoma"/>
            <charset val="1"/>
          </rPr>
          <t>RECURSOS FUNCIONAMIENTO</t>
        </r>
      </text>
    </comment>
    <comment ref="AH102" authorId="3">
      <text>
        <r>
          <rPr>
            <b/>
            <sz val="9"/>
            <color indexed="81"/>
            <rFont val="Tahoma"/>
            <charset val="1"/>
          </rPr>
          <t>RECURSOS GESTIONADOS</t>
        </r>
      </text>
    </comment>
    <comment ref="AI102" authorId="3">
      <text>
        <r>
          <rPr>
            <b/>
            <sz val="9"/>
            <color indexed="81"/>
            <rFont val="Tahoma"/>
            <charset val="1"/>
          </rPr>
          <t>RECURSOS GESTIONADOS</t>
        </r>
      </text>
    </comment>
    <comment ref="AJ102" authorId="3">
      <text>
        <r>
          <rPr>
            <b/>
            <sz val="9"/>
            <color indexed="81"/>
            <rFont val="Tahoma"/>
            <charset val="1"/>
          </rPr>
          <t>TOTALES</t>
        </r>
        <r>
          <rPr>
            <sz val="9"/>
            <color indexed="81"/>
            <rFont val="Tahoma"/>
            <charset val="1"/>
          </rPr>
          <t xml:space="preserve">
</t>
        </r>
      </text>
    </comment>
    <comment ref="AK102" authorId="3">
      <text>
        <r>
          <rPr>
            <b/>
            <sz val="9"/>
            <color indexed="81"/>
            <rFont val="Tahoma"/>
            <charset val="1"/>
          </rPr>
          <t>TOTALES</t>
        </r>
        <r>
          <rPr>
            <sz val="9"/>
            <color indexed="81"/>
            <rFont val="Tahoma"/>
            <charset val="1"/>
          </rPr>
          <t xml:space="preserve">
</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R111" authorId="3">
      <text>
        <r>
          <rPr>
            <b/>
            <sz val="9"/>
            <color indexed="81"/>
            <rFont val="Tahoma"/>
            <charset val="1"/>
          </rPr>
          <t>COFINANCIACIÓN DEPARTAMENTO</t>
        </r>
        <r>
          <rPr>
            <sz val="9"/>
            <color indexed="81"/>
            <rFont val="Tahoma"/>
            <charset val="1"/>
          </rPr>
          <t xml:space="preserve">
</t>
        </r>
      </text>
    </comment>
    <comment ref="S111" authorId="3">
      <text>
        <r>
          <rPr>
            <b/>
            <sz val="9"/>
            <color indexed="81"/>
            <rFont val="Tahoma"/>
            <charset val="1"/>
          </rPr>
          <t>COFINANCIACIÓN DEPARTAMENTO</t>
        </r>
        <r>
          <rPr>
            <sz val="9"/>
            <color indexed="81"/>
            <rFont val="Tahoma"/>
            <charset val="1"/>
          </rPr>
          <t xml:space="preserve">
</t>
        </r>
      </text>
    </comment>
    <comment ref="T111" authorId="3">
      <text>
        <r>
          <rPr>
            <b/>
            <sz val="9"/>
            <color indexed="81"/>
            <rFont val="Tahoma"/>
            <charset val="1"/>
          </rPr>
          <t>COFINACIACIÓN NACIÓN</t>
        </r>
      </text>
    </comment>
    <comment ref="U111" authorId="3">
      <text>
        <r>
          <rPr>
            <b/>
            <sz val="9"/>
            <color indexed="81"/>
            <rFont val="Tahoma"/>
            <charset val="1"/>
          </rPr>
          <t>COFINACIACIÓN NACIÓN</t>
        </r>
      </text>
    </comment>
    <comment ref="V111" authorId="3">
      <text>
        <r>
          <rPr>
            <b/>
            <sz val="9"/>
            <color indexed="81"/>
            <rFont val="Tahoma"/>
            <charset val="1"/>
          </rPr>
          <t>CRÉDITO</t>
        </r>
      </text>
    </comment>
    <comment ref="W111" authorId="3">
      <text>
        <r>
          <rPr>
            <b/>
            <sz val="9"/>
            <color indexed="81"/>
            <rFont val="Tahoma"/>
            <charset val="1"/>
          </rPr>
          <t>CRÉDITO</t>
        </r>
      </text>
    </comment>
    <comment ref="X111" authorId="3">
      <text>
        <r>
          <rPr>
            <b/>
            <sz val="9"/>
            <color indexed="81"/>
            <rFont val="Tahoma"/>
            <charset val="1"/>
          </rPr>
          <t>OTROS</t>
        </r>
      </text>
    </comment>
    <comment ref="Y111" authorId="3">
      <text>
        <r>
          <rPr>
            <b/>
            <sz val="9"/>
            <color indexed="81"/>
            <rFont val="Tahoma"/>
            <charset val="1"/>
          </rPr>
          <t>OTROS</t>
        </r>
      </text>
    </comment>
    <comment ref="Z111" authorId="3">
      <text>
        <r>
          <rPr>
            <b/>
            <sz val="9"/>
            <color indexed="81"/>
            <rFont val="Tahoma"/>
            <charset val="1"/>
          </rPr>
          <t>RECURSOS PROPIOS</t>
        </r>
      </text>
    </comment>
    <comment ref="AA111" authorId="3">
      <text>
        <r>
          <rPr>
            <b/>
            <sz val="9"/>
            <color indexed="81"/>
            <rFont val="Tahoma"/>
            <charset val="1"/>
          </rPr>
          <t>RECURSOS PROPIOS</t>
        </r>
      </text>
    </comment>
    <comment ref="AB111" authorId="3">
      <text>
        <r>
          <rPr>
            <b/>
            <sz val="9"/>
            <color indexed="81"/>
            <rFont val="Tahoma"/>
            <charset val="1"/>
          </rPr>
          <t>SGP</t>
        </r>
      </text>
    </comment>
    <comment ref="AC111" authorId="3">
      <text>
        <r>
          <rPr>
            <b/>
            <sz val="9"/>
            <color indexed="81"/>
            <rFont val="Tahoma"/>
            <charset val="1"/>
          </rPr>
          <t>SGP</t>
        </r>
      </text>
    </comment>
    <comment ref="AD111" authorId="3">
      <text>
        <r>
          <rPr>
            <b/>
            <sz val="9"/>
            <color indexed="81"/>
            <rFont val="Tahoma"/>
            <charset val="1"/>
          </rPr>
          <t>REGALÍAS</t>
        </r>
      </text>
    </comment>
    <comment ref="AE111" authorId="3">
      <text>
        <r>
          <rPr>
            <b/>
            <sz val="9"/>
            <color indexed="81"/>
            <rFont val="Tahoma"/>
            <charset val="1"/>
          </rPr>
          <t>REGALÍAS</t>
        </r>
      </text>
    </comment>
    <comment ref="AF111" authorId="3">
      <text>
        <r>
          <rPr>
            <b/>
            <sz val="9"/>
            <color indexed="81"/>
            <rFont val="Tahoma"/>
            <charset val="1"/>
          </rPr>
          <t>RECURSOS FUNCIONAMIENTO</t>
        </r>
      </text>
    </comment>
    <comment ref="AG111" authorId="3">
      <text>
        <r>
          <rPr>
            <b/>
            <sz val="9"/>
            <color indexed="81"/>
            <rFont val="Tahoma"/>
            <charset val="1"/>
          </rPr>
          <t>RECURSOS FUNCIONAMIENTO</t>
        </r>
      </text>
    </comment>
    <comment ref="AH111" authorId="3">
      <text>
        <r>
          <rPr>
            <b/>
            <sz val="9"/>
            <color indexed="81"/>
            <rFont val="Tahoma"/>
            <charset val="1"/>
          </rPr>
          <t>RECURSOS GESTIONADOS</t>
        </r>
      </text>
    </comment>
    <comment ref="AI111" authorId="3">
      <text>
        <r>
          <rPr>
            <b/>
            <sz val="9"/>
            <color indexed="81"/>
            <rFont val="Tahoma"/>
            <charset val="1"/>
          </rPr>
          <t>RECURSOS GESTIONADOS</t>
        </r>
      </text>
    </comment>
    <comment ref="AJ111" authorId="3">
      <text>
        <r>
          <rPr>
            <b/>
            <sz val="9"/>
            <color indexed="81"/>
            <rFont val="Tahoma"/>
            <charset val="1"/>
          </rPr>
          <t>TOTALES</t>
        </r>
        <r>
          <rPr>
            <sz val="9"/>
            <color indexed="81"/>
            <rFont val="Tahoma"/>
            <charset val="1"/>
          </rPr>
          <t xml:space="preserve">
</t>
        </r>
      </text>
    </comment>
    <comment ref="AK111" authorId="3">
      <text>
        <r>
          <rPr>
            <b/>
            <sz val="9"/>
            <color indexed="81"/>
            <rFont val="Tahoma"/>
            <charset val="1"/>
          </rPr>
          <t>TOTALES</t>
        </r>
        <r>
          <rPr>
            <sz val="9"/>
            <color indexed="81"/>
            <rFont val="Tahoma"/>
            <charset val="1"/>
          </rPr>
          <t xml:space="preserve">
</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R120" authorId="3">
      <text>
        <r>
          <rPr>
            <b/>
            <sz val="9"/>
            <color indexed="81"/>
            <rFont val="Tahoma"/>
            <charset val="1"/>
          </rPr>
          <t>COFINANCIACIÓN DEPARTAMENTO</t>
        </r>
        <r>
          <rPr>
            <sz val="9"/>
            <color indexed="81"/>
            <rFont val="Tahoma"/>
            <charset val="1"/>
          </rPr>
          <t xml:space="preserve">
</t>
        </r>
      </text>
    </comment>
    <comment ref="S120" authorId="3">
      <text>
        <r>
          <rPr>
            <b/>
            <sz val="9"/>
            <color indexed="81"/>
            <rFont val="Tahoma"/>
            <charset val="1"/>
          </rPr>
          <t>COFINANCIACIÓN DEPARTAMENTO</t>
        </r>
        <r>
          <rPr>
            <sz val="9"/>
            <color indexed="81"/>
            <rFont val="Tahoma"/>
            <charset val="1"/>
          </rPr>
          <t xml:space="preserve">
</t>
        </r>
      </text>
    </comment>
    <comment ref="T120" authorId="3">
      <text>
        <r>
          <rPr>
            <b/>
            <sz val="9"/>
            <color indexed="81"/>
            <rFont val="Tahoma"/>
            <charset val="1"/>
          </rPr>
          <t>COFINACIACIÓN NACIÓN</t>
        </r>
      </text>
    </comment>
    <comment ref="U120" authorId="3">
      <text>
        <r>
          <rPr>
            <b/>
            <sz val="9"/>
            <color indexed="81"/>
            <rFont val="Tahoma"/>
            <charset val="1"/>
          </rPr>
          <t>COFINACIACIÓN NACIÓN</t>
        </r>
      </text>
    </comment>
    <comment ref="V120" authorId="3">
      <text>
        <r>
          <rPr>
            <b/>
            <sz val="9"/>
            <color indexed="81"/>
            <rFont val="Tahoma"/>
            <charset val="1"/>
          </rPr>
          <t>CRÉDITO</t>
        </r>
      </text>
    </comment>
    <comment ref="W120" authorId="3">
      <text>
        <r>
          <rPr>
            <b/>
            <sz val="9"/>
            <color indexed="81"/>
            <rFont val="Tahoma"/>
            <charset val="1"/>
          </rPr>
          <t>CRÉDITO</t>
        </r>
      </text>
    </comment>
    <comment ref="X120" authorId="3">
      <text>
        <r>
          <rPr>
            <b/>
            <sz val="9"/>
            <color indexed="81"/>
            <rFont val="Tahoma"/>
            <charset val="1"/>
          </rPr>
          <t>OTROS</t>
        </r>
      </text>
    </comment>
    <comment ref="Y120" authorId="3">
      <text>
        <r>
          <rPr>
            <b/>
            <sz val="9"/>
            <color indexed="81"/>
            <rFont val="Tahoma"/>
            <charset val="1"/>
          </rPr>
          <t>OTROS</t>
        </r>
      </text>
    </comment>
    <comment ref="Z120" authorId="3">
      <text>
        <r>
          <rPr>
            <b/>
            <sz val="9"/>
            <color indexed="81"/>
            <rFont val="Tahoma"/>
            <charset val="1"/>
          </rPr>
          <t>RECURSOS PROPIOS</t>
        </r>
      </text>
    </comment>
    <comment ref="AA120" authorId="3">
      <text>
        <r>
          <rPr>
            <b/>
            <sz val="9"/>
            <color indexed="81"/>
            <rFont val="Tahoma"/>
            <charset val="1"/>
          </rPr>
          <t>RECURSOS PROPIOS</t>
        </r>
      </text>
    </comment>
    <comment ref="AB120" authorId="3">
      <text>
        <r>
          <rPr>
            <b/>
            <sz val="9"/>
            <color indexed="81"/>
            <rFont val="Tahoma"/>
            <charset val="1"/>
          </rPr>
          <t>SGP</t>
        </r>
      </text>
    </comment>
    <comment ref="AC120" authorId="3">
      <text>
        <r>
          <rPr>
            <b/>
            <sz val="9"/>
            <color indexed="81"/>
            <rFont val="Tahoma"/>
            <charset val="1"/>
          </rPr>
          <t>SGP</t>
        </r>
      </text>
    </comment>
    <comment ref="AD120" authorId="3">
      <text>
        <r>
          <rPr>
            <b/>
            <sz val="9"/>
            <color indexed="81"/>
            <rFont val="Tahoma"/>
            <charset val="1"/>
          </rPr>
          <t>REGALÍAS</t>
        </r>
      </text>
    </comment>
    <comment ref="AE120" authorId="3">
      <text>
        <r>
          <rPr>
            <b/>
            <sz val="9"/>
            <color indexed="81"/>
            <rFont val="Tahoma"/>
            <charset val="1"/>
          </rPr>
          <t>REGALÍAS</t>
        </r>
      </text>
    </comment>
    <comment ref="AF120" authorId="3">
      <text>
        <r>
          <rPr>
            <b/>
            <sz val="9"/>
            <color indexed="81"/>
            <rFont val="Tahoma"/>
            <charset val="1"/>
          </rPr>
          <t>RECURSOS FUNCIONAMIENTO</t>
        </r>
      </text>
    </comment>
    <comment ref="AG120" authorId="3">
      <text>
        <r>
          <rPr>
            <b/>
            <sz val="9"/>
            <color indexed="81"/>
            <rFont val="Tahoma"/>
            <charset val="1"/>
          </rPr>
          <t>RECURSOS FUNCIONAMIENTO</t>
        </r>
      </text>
    </comment>
    <comment ref="AH120" authorId="3">
      <text>
        <r>
          <rPr>
            <b/>
            <sz val="9"/>
            <color indexed="81"/>
            <rFont val="Tahoma"/>
            <charset val="1"/>
          </rPr>
          <t>RECURSOS GESTIONADOS</t>
        </r>
      </text>
    </comment>
    <comment ref="AI120" authorId="3">
      <text>
        <r>
          <rPr>
            <b/>
            <sz val="9"/>
            <color indexed="81"/>
            <rFont val="Tahoma"/>
            <charset val="1"/>
          </rPr>
          <t>RECURSOS GESTIONADOS</t>
        </r>
      </text>
    </comment>
    <comment ref="AJ120" authorId="3">
      <text>
        <r>
          <rPr>
            <b/>
            <sz val="9"/>
            <color indexed="81"/>
            <rFont val="Tahoma"/>
            <charset val="1"/>
          </rPr>
          <t>TOTALES</t>
        </r>
        <r>
          <rPr>
            <sz val="9"/>
            <color indexed="81"/>
            <rFont val="Tahoma"/>
            <charset val="1"/>
          </rPr>
          <t xml:space="preserve">
</t>
        </r>
      </text>
    </comment>
    <comment ref="AK120" authorId="3">
      <text>
        <r>
          <rPr>
            <b/>
            <sz val="9"/>
            <color indexed="81"/>
            <rFont val="Tahoma"/>
            <charset val="1"/>
          </rPr>
          <t>TOTALES</t>
        </r>
        <r>
          <rPr>
            <sz val="9"/>
            <color indexed="81"/>
            <rFont val="Tahoma"/>
            <charset val="1"/>
          </rPr>
          <t xml:space="preserve">
</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R129" authorId="3">
      <text>
        <r>
          <rPr>
            <b/>
            <sz val="9"/>
            <color indexed="81"/>
            <rFont val="Tahoma"/>
            <charset val="1"/>
          </rPr>
          <t>COFINANCIACIÓN DEPARTAMENTO</t>
        </r>
        <r>
          <rPr>
            <sz val="9"/>
            <color indexed="81"/>
            <rFont val="Tahoma"/>
            <charset val="1"/>
          </rPr>
          <t xml:space="preserve">
</t>
        </r>
      </text>
    </comment>
    <comment ref="S129" authorId="3">
      <text>
        <r>
          <rPr>
            <b/>
            <sz val="9"/>
            <color indexed="81"/>
            <rFont val="Tahoma"/>
            <charset val="1"/>
          </rPr>
          <t>COFINANCIACIÓN DEPARTAMENTO</t>
        </r>
        <r>
          <rPr>
            <sz val="9"/>
            <color indexed="81"/>
            <rFont val="Tahoma"/>
            <charset val="1"/>
          </rPr>
          <t xml:space="preserve">
</t>
        </r>
      </text>
    </comment>
    <comment ref="T129" authorId="3">
      <text>
        <r>
          <rPr>
            <b/>
            <sz val="9"/>
            <color indexed="81"/>
            <rFont val="Tahoma"/>
            <charset val="1"/>
          </rPr>
          <t>COFINACIACIÓN NACIÓN</t>
        </r>
      </text>
    </comment>
    <comment ref="U129" authorId="3">
      <text>
        <r>
          <rPr>
            <b/>
            <sz val="9"/>
            <color indexed="81"/>
            <rFont val="Tahoma"/>
            <charset val="1"/>
          </rPr>
          <t>COFINACIACIÓN NACIÓN</t>
        </r>
      </text>
    </comment>
    <comment ref="V129" authorId="3">
      <text>
        <r>
          <rPr>
            <b/>
            <sz val="9"/>
            <color indexed="81"/>
            <rFont val="Tahoma"/>
            <charset val="1"/>
          </rPr>
          <t>CRÉDITO</t>
        </r>
      </text>
    </comment>
    <comment ref="W129" authorId="3">
      <text>
        <r>
          <rPr>
            <b/>
            <sz val="9"/>
            <color indexed="81"/>
            <rFont val="Tahoma"/>
            <charset val="1"/>
          </rPr>
          <t>CRÉDITO</t>
        </r>
      </text>
    </comment>
    <comment ref="X129" authorId="3">
      <text>
        <r>
          <rPr>
            <b/>
            <sz val="9"/>
            <color indexed="81"/>
            <rFont val="Tahoma"/>
            <charset val="1"/>
          </rPr>
          <t>OTROS</t>
        </r>
      </text>
    </comment>
    <comment ref="Y129" authorId="3">
      <text>
        <r>
          <rPr>
            <b/>
            <sz val="9"/>
            <color indexed="81"/>
            <rFont val="Tahoma"/>
            <charset val="1"/>
          </rPr>
          <t>OTROS</t>
        </r>
      </text>
    </comment>
    <comment ref="Z129" authorId="3">
      <text>
        <r>
          <rPr>
            <b/>
            <sz val="9"/>
            <color indexed="81"/>
            <rFont val="Tahoma"/>
            <charset val="1"/>
          </rPr>
          <t>RECURSOS PROPIOS</t>
        </r>
      </text>
    </comment>
    <comment ref="AA129" authorId="3">
      <text>
        <r>
          <rPr>
            <b/>
            <sz val="9"/>
            <color indexed="81"/>
            <rFont val="Tahoma"/>
            <charset val="1"/>
          </rPr>
          <t>RECURSOS PROPIOS</t>
        </r>
      </text>
    </comment>
    <comment ref="AB129" authorId="3">
      <text>
        <r>
          <rPr>
            <b/>
            <sz val="9"/>
            <color indexed="81"/>
            <rFont val="Tahoma"/>
            <charset val="1"/>
          </rPr>
          <t>SGP</t>
        </r>
      </text>
    </comment>
    <comment ref="AC129" authorId="3">
      <text>
        <r>
          <rPr>
            <b/>
            <sz val="9"/>
            <color indexed="81"/>
            <rFont val="Tahoma"/>
            <charset val="1"/>
          </rPr>
          <t>SGP</t>
        </r>
      </text>
    </comment>
    <comment ref="AD129" authorId="3">
      <text>
        <r>
          <rPr>
            <b/>
            <sz val="9"/>
            <color indexed="81"/>
            <rFont val="Tahoma"/>
            <charset val="1"/>
          </rPr>
          <t>REGALÍAS</t>
        </r>
      </text>
    </comment>
    <comment ref="AE129" authorId="3">
      <text>
        <r>
          <rPr>
            <b/>
            <sz val="9"/>
            <color indexed="81"/>
            <rFont val="Tahoma"/>
            <charset val="1"/>
          </rPr>
          <t>REGALÍAS</t>
        </r>
      </text>
    </comment>
    <comment ref="AF129" authorId="3">
      <text>
        <r>
          <rPr>
            <b/>
            <sz val="9"/>
            <color indexed="81"/>
            <rFont val="Tahoma"/>
            <charset val="1"/>
          </rPr>
          <t>RECURSOS FUNCIONAMIENTO</t>
        </r>
      </text>
    </comment>
    <comment ref="AG129" authorId="3">
      <text>
        <r>
          <rPr>
            <b/>
            <sz val="9"/>
            <color indexed="81"/>
            <rFont val="Tahoma"/>
            <charset val="1"/>
          </rPr>
          <t>RECURSOS FUNCIONAMIENTO</t>
        </r>
      </text>
    </comment>
    <comment ref="AH129" authorId="3">
      <text>
        <r>
          <rPr>
            <b/>
            <sz val="9"/>
            <color indexed="81"/>
            <rFont val="Tahoma"/>
            <charset val="1"/>
          </rPr>
          <t>RECURSOS GESTIONADOS</t>
        </r>
      </text>
    </comment>
    <comment ref="AI129" authorId="3">
      <text>
        <r>
          <rPr>
            <b/>
            <sz val="9"/>
            <color indexed="81"/>
            <rFont val="Tahoma"/>
            <charset val="1"/>
          </rPr>
          <t>RECURSOS GESTIONADOS</t>
        </r>
      </text>
    </comment>
    <comment ref="AJ129" authorId="3">
      <text>
        <r>
          <rPr>
            <b/>
            <sz val="9"/>
            <color indexed="81"/>
            <rFont val="Tahoma"/>
            <charset val="1"/>
          </rPr>
          <t>TOTALES</t>
        </r>
        <r>
          <rPr>
            <sz val="9"/>
            <color indexed="81"/>
            <rFont val="Tahoma"/>
            <charset val="1"/>
          </rPr>
          <t xml:space="preserve">
</t>
        </r>
      </text>
    </comment>
    <comment ref="AK129" authorId="3">
      <text>
        <r>
          <rPr>
            <b/>
            <sz val="9"/>
            <color indexed="81"/>
            <rFont val="Tahoma"/>
            <charset val="1"/>
          </rPr>
          <t>TOTALES</t>
        </r>
        <r>
          <rPr>
            <sz val="9"/>
            <color indexed="81"/>
            <rFont val="Tahoma"/>
            <charset val="1"/>
          </rPr>
          <t xml:space="preserve">
</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R138" authorId="3">
      <text>
        <r>
          <rPr>
            <b/>
            <sz val="9"/>
            <color indexed="81"/>
            <rFont val="Tahoma"/>
            <charset val="1"/>
          </rPr>
          <t>COFINANCIACIÓN DEPARTAMENTO</t>
        </r>
        <r>
          <rPr>
            <sz val="9"/>
            <color indexed="81"/>
            <rFont val="Tahoma"/>
            <charset val="1"/>
          </rPr>
          <t xml:space="preserve">
</t>
        </r>
      </text>
    </comment>
    <comment ref="S138" authorId="3">
      <text>
        <r>
          <rPr>
            <b/>
            <sz val="9"/>
            <color indexed="81"/>
            <rFont val="Tahoma"/>
            <charset val="1"/>
          </rPr>
          <t>COFINANCIACIÓN DEPARTAMENTO</t>
        </r>
        <r>
          <rPr>
            <sz val="9"/>
            <color indexed="81"/>
            <rFont val="Tahoma"/>
            <charset val="1"/>
          </rPr>
          <t xml:space="preserve">
</t>
        </r>
      </text>
    </comment>
    <comment ref="T138" authorId="3">
      <text>
        <r>
          <rPr>
            <b/>
            <sz val="9"/>
            <color indexed="81"/>
            <rFont val="Tahoma"/>
            <charset val="1"/>
          </rPr>
          <t>COFINACIACIÓN NACIÓN</t>
        </r>
      </text>
    </comment>
    <comment ref="U138" authorId="3">
      <text>
        <r>
          <rPr>
            <b/>
            <sz val="9"/>
            <color indexed="81"/>
            <rFont val="Tahoma"/>
            <charset val="1"/>
          </rPr>
          <t>COFINACIACIÓN NACIÓN</t>
        </r>
      </text>
    </comment>
    <comment ref="V138" authorId="3">
      <text>
        <r>
          <rPr>
            <b/>
            <sz val="9"/>
            <color indexed="81"/>
            <rFont val="Tahoma"/>
            <charset val="1"/>
          </rPr>
          <t>CRÉDITO</t>
        </r>
      </text>
    </comment>
    <comment ref="W138" authorId="3">
      <text>
        <r>
          <rPr>
            <b/>
            <sz val="9"/>
            <color indexed="81"/>
            <rFont val="Tahoma"/>
            <charset val="1"/>
          </rPr>
          <t>CRÉDITO</t>
        </r>
      </text>
    </comment>
    <comment ref="X138" authorId="3">
      <text>
        <r>
          <rPr>
            <b/>
            <sz val="9"/>
            <color indexed="81"/>
            <rFont val="Tahoma"/>
            <charset val="1"/>
          </rPr>
          <t>OTROS</t>
        </r>
      </text>
    </comment>
    <comment ref="Y138" authorId="3">
      <text>
        <r>
          <rPr>
            <b/>
            <sz val="9"/>
            <color indexed="81"/>
            <rFont val="Tahoma"/>
            <charset val="1"/>
          </rPr>
          <t>OTROS</t>
        </r>
      </text>
    </comment>
    <comment ref="Z138" authorId="3">
      <text>
        <r>
          <rPr>
            <b/>
            <sz val="9"/>
            <color indexed="81"/>
            <rFont val="Tahoma"/>
            <charset val="1"/>
          </rPr>
          <t>RECURSOS PROPIOS</t>
        </r>
      </text>
    </comment>
    <comment ref="AA138" authorId="3">
      <text>
        <r>
          <rPr>
            <b/>
            <sz val="9"/>
            <color indexed="81"/>
            <rFont val="Tahoma"/>
            <charset val="1"/>
          </rPr>
          <t>RECURSOS PROPIOS</t>
        </r>
      </text>
    </comment>
    <comment ref="AB138" authorId="3">
      <text>
        <r>
          <rPr>
            <b/>
            <sz val="9"/>
            <color indexed="81"/>
            <rFont val="Tahoma"/>
            <charset val="1"/>
          </rPr>
          <t>SGP</t>
        </r>
      </text>
    </comment>
    <comment ref="AC138" authorId="3">
      <text>
        <r>
          <rPr>
            <b/>
            <sz val="9"/>
            <color indexed="81"/>
            <rFont val="Tahoma"/>
            <charset val="1"/>
          </rPr>
          <t>SGP</t>
        </r>
      </text>
    </comment>
    <comment ref="AD138" authorId="3">
      <text>
        <r>
          <rPr>
            <b/>
            <sz val="9"/>
            <color indexed="81"/>
            <rFont val="Tahoma"/>
            <charset val="1"/>
          </rPr>
          <t>REGALÍAS</t>
        </r>
      </text>
    </comment>
    <comment ref="AE138" authorId="3">
      <text>
        <r>
          <rPr>
            <b/>
            <sz val="9"/>
            <color indexed="81"/>
            <rFont val="Tahoma"/>
            <charset val="1"/>
          </rPr>
          <t>REGALÍAS</t>
        </r>
      </text>
    </comment>
    <comment ref="AF138" authorId="3">
      <text>
        <r>
          <rPr>
            <b/>
            <sz val="9"/>
            <color indexed="81"/>
            <rFont val="Tahoma"/>
            <charset val="1"/>
          </rPr>
          <t>RECURSOS FUNCIONAMIENTO</t>
        </r>
      </text>
    </comment>
    <comment ref="AG138" authorId="3">
      <text>
        <r>
          <rPr>
            <b/>
            <sz val="9"/>
            <color indexed="81"/>
            <rFont val="Tahoma"/>
            <charset val="1"/>
          </rPr>
          <t>RECURSOS FUNCIONAMIENTO</t>
        </r>
      </text>
    </comment>
    <comment ref="AH138" authorId="3">
      <text>
        <r>
          <rPr>
            <b/>
            <sz val="9"/>
            <color indexed="81"/>
            <rFont val="Tahoma"/>
            <charset val="1"/>
          </rPr>
          <t>RECURSOS GESTIONADOS</t>
        </r>
      </text>
    </comment>
    <comment ref="AI138" authorId="3">
      <text>
        <r>
          <rPr>
            <b/>
            <sz val="9"/>
            <color indexed="81"/>
            <rFont val="Tahoma"/>
            <charset val="1"/>
          </rPr>
          <t>RECURSOS GESTIONADOS</t>
        </r>
      </text>
    </comment>
    <comment ref="AJ138" authorId="3">
      <text>
        <r>
          <rPr>
            <b/>
            <sz val="9"/>
            <color indexed="81"/>
            <rFont val="Tahoma"/>
            <charset val="1"/>
          </rPr>
          <t>TOTALES</t>
        </r>
        <r>
          <rPr>
            <sz val="9"/>
            <color indexed="81"/>
            <rFont val="Tahoma"/>
            <charset val="1"/>
          </rPr>
          <t xml:space="preserve">
</t>
        </r>
      </text>
    </comment>
    <comment ref="AK138" authorId="3">
      <text>
        <r>
          <rPr>
            <b/>
            <sz val="9"/>
            <color indexed="81"/>
            <rFont val="Tahoma"/>
            <charset val="1"/>
          </rPr>
          <t>TOTALES</t>
        </r>
        <r>
          <rPr>
            <sz val="9"/>
            <color indexed="81"/>
            <rFont val="Tahoma"/>
            <charset val="1"/>
          </rPr>
          <t xml:space="preserve">
</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R147" authorId="3">
      <text>
        <r>
          <rPr>
            <b/>
            <sz val="9"/>
            <color indexed="81"/>
            <rFont val="Tahoma"/>
            <charset val="1"/>
          </rPr>
          <t>COFINANCIACIÓN DEPARTAMENTO</t>
        </r>
        <r>
          <rPr>
            <sz val="9"/>
            <color indexed="81"/>
            <rFont val="Tahoma"/>
            <charset val="1"/>
          </rPr>
          <t xml:space="preserve">
</t>
        </r>
      </text>
    </comment>
    <comment ref="S147" authorId="3">
      <text>
        <r>
          <rPr>
            <b/>
            <sz val="9"/>
            <color indexed="81"/>
            <rFont val="Tahoma"/>
            <charset val="1"/>
          </rPr>
          <t>COFINANCIACIÓN DEPARTAMENTO</t>
        </r>
        <r>
          <rPr>
            <sz val="9"/>
            <color indexed="81"/>
            <rFont val="Tahoma"/>
            <charset val="1"/>
          </rPr>
          <t xml:space="preserve">
</t>
        </r>
      </text>
    </comment>
    <comment ref="T147" authorId="3">
      <text>
        <r>
          <rPr>
            <b/>
            <sz val="9"/>
            <color indexed="81"/>
            <rFont val="Tahoma"/>
            <charset val="1"/>
          </rPr>
          <t>COFINACIACIÓN NACIÓN</t>
        </r>
      </text>
    </comment>
    <comment ref="U147" authorId="3">
      <text>
        <r>
          <rPr>
            <b/>
            <sz val="9"/>
            <color indexed="81"/>
            <rFont val="Tahoma"/>
            <charset val="1"/>
          </rPr>
          <t>COFINACIACIÓN NACIÓN</t>
        </r>
      </text>
    </comment>
    <comment ref="V147" authorId="3">
      <text>
        <r>
          <rPr>
            <b/>
            <sz val="9"/>
            <color indexed="81"/>
            <rFont val="Tahoma"/>
            <charset val="1"/>
          </rPr>
          <t>CRÉDITO</t>
        </r>
      </text>
    </comment>
    <comment ref="W147" authorId="3">
      <text>
        <r>
          <rPr>
            <b/>
            <sz val="9"/>
            <color indexed="81"/>
            <rFont val="Tahoma"/>
            <charset val="1"/>
          </rPr>
          <t>CRÉDITO</t>
        </r>
      </text>
    </comment>
    <comment ref="X147" authorId="3">
      <text>
        <r>
          <rPr>
            <b/>
            <sz val="9"/>
            <color indexed="81"/>
            <rFont val="Tahoma"/>
            <charset val="1"/>
          </rPr>
          <t>OTROS</t>
        </r>
      </text>
    </comment>
    <comment ref="Y147" authorId="3">
      <text>
        <r>
          <rPr>
            <b/>
            <sz val="9"/>
            <color indexed="81"/>
            <rFont val="Tahoma"/>
            <charset val="1"/>
          </rPr>
          <t>OTROS</t>
        </r>
      </text>
    </comment>
    <comment ref="Z147" authorId="3">
      <text>
        <r>
          <rPr>
            <b/>
            <sz val="9"/>
            <color indexed="81"/>
            <rFont val="Tahoma"/>
            <charset val="1"/>
          </rPr>
          <t>RECURSOS PROPIOS</t>
        </r>
      </text>
    </comment>
    <comment ref="AA147" authorId="3">
      <text>
        <r>
          <rPr>
            <b/>
            <sz val="9"/>
            <color indexed="81"/>
            <rFont val="Tahoma"/>
            <charset val="1"/>
          </rPr>
          <t>RECURSOS PROPIOS</t>
        </r>
      </text>
    </comment>
    <comment ref="AB147" authorId="3">
      <text>
        <r>
          <rPr>
            <b/>
            <sz val="9"/>
            <color indexed="81"/>
            <rFont val="Tahoma"/>
            <charset val="1"/>
          </rPr>
          <t>SGP</t>
        </r>
      </text>
    </comment>
    <comment ref="AC147" authorId="3">
      <text>
        <r>
          <rPr>
            <b/>
            <sz val="9"/>
            <color indexed="81"/>
            <rFont val="Tahoma"/>
            <charset val="1"/>
          </rPr>
          <t>SGP</t>
        </r>
      </text>
    </comment>
    <comment ref="AD147" authorId="3">
      <text>
        <r>
          <rPr>
            <b/>
            <sz val="9"/>
            <color indexed="81"/>
            <rFont val="Tahoma"/>
            <charset val="1"/>
          </rPr>
          <t>REGALÍAS</t>
        </r>
      </text>
    </comment>
    <comment ref="AE147" authorId="3">
      <text>
        <r>
          <rPr>
            <b/>
            <sz val="9"/>
            <color indexed="81"/>
            <rFont val="Tahoma"/>
            <charset val="1"/>
          </rPr>
          <t>REGALÍAS</t>
        </r>
      </text>
    </comment>
    <comment ref="AF147" authorId="3">
      <text>
        <r>
          <rPr>
            <b/>
            <sz val="9"/>
            <color indexed="81"/>
            <rFont val="Tahoma"/>
            <charset val="1"/>
          </rPr>
          <t>RECURSOS FUNCIONAMIENTO</t>
        </r>
      </text>
    </comment>
    <comment ref="AG147" authorId="3">
      <text>
        <r>
          <rPr>
            <b/>
            <sz val="9"/>
            <color indexed="81"/>
            <rFont val="Tahoma"/>
            <charset val="1"/>
          </rPr>
          <t>RECURSOS FUNCIONAMIENTO</t>
        </r>
      </text>
    </comment>
    <comment ref="AH147" authorId="3">
      <text>
        <r>
          <rPr>
            <b/>
            <sz val="9"/>
            <color indexed="81"/>
            <rFont val="Tahoma"/>
            <charset val="1"/>
          </rPr>
          <t>RECURSOS GESTIONADOS</t>
        </r>
      </text>
    </comment>
    <comment ref="AI147" authorId="3">
      <text>
        <r>
          <rPr>
            <b/>
            <sz val="9"/>
            <color indexed="81"/>
            <rFont val="Tahoma"/>
            <charset val="1"/>
          </rPr>
          <t>RECURSOS GESTIONADOS</t>
        </r>
      </text>
    </comment>
    <comment ref="AJ147" authorId="3">
      <text>
        <r>
          <rPr>
            <b/>
            <sz val="9"/>
            <color indexed="81"/>
            <rFont val="Tahoma"/>
            <charset val="1"/>
          </rPr>
          <t>TOTALES</t>
        </r>
        <r>
          <rPr>
            <sz val="9"/>
            <color indexed="81"/>
            <rFont val="Tahoma"/>
            <charset val="1"/>
          </rPr>
          <t xml:space="preserve">
</t>
        </r>
      </text>
    </comment>
    <comment ref="AK147" authorId="3">
      <text>
        <r>
          <rPr>
            <b/>
            <sz val="9"/>
            <color indexed="81"/>
            <rFont val="Tahoma"/>
            <charset val="1"/>
          </rPr>
          <t>TOTALES</t>
        </r>
        <r>
          <rPr>
            <sz val="9"/>
            <color indexed="81"/>
            <rFont val="Tahoma"/>
            <charset val="1"/>
          </rPr>
          <t xml:space="preserve">
</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R156" authorId="3">
      <text>
        <r>
          <rPr>
            <b/>
            <sz val="9"/>
            <color indexed="81"/>
            <rFont val="Tahoma"/>
            <charset val="1"/>
          </rPr>
          <t>COFINANCIACIÓN DEPARTAMENTO</t>
        </r>
        <r>
          <rPr>
            <sz val="9"/>
            <color indexed="81"/>
            <rFont val="Tahoma"/>
            <charset val="1"/>
          </rPr>
          <t xml:space="preserve">
</t>
        </r>
      </text>
    </comment>
    <comment ref="S156" authorId="3">
      <text>
        <r>
          <rPr>
            <b/>
            <sz val="9"/>
            <color indexed="81"/>
            <rFont val="Tahoma"/>
            <charset val="1"/>
          </rPr>
          <t>COFINANCIACIÓN DEPARTAMENTO</t>
        </r>
        <r>
          <rPr>
            <sz val="9"/>
            <color indexed="81"/>
            <rFont val="Tahoma"/>
            <charset val="1"/>
          </rPr>
          <t xml:space="preserve">
</t>
        </r>
      </text>
    </comment>
    <comment ref="T156" authorId="3">
      <text>
        <r>
          <rPr>
            <b/>
            <sz val="9"/>
            <color indexed="81"/>
            <rFont val="Tahoma"/>
            <charset val="1"/>
          </rPr>
          <t>COFINACIACIÓN NACIÓN</t>
        </r>
      </text>
    </comment>
    <comment ref="U156" authorId="3">
      <text>
        <r>
          <rPr>
            <b/>
            <sz val="9"/>
            <color indexed="81"/>
            <rFont val="Tahoma"/>
            <charset val="1"/>
          </rPr>
          <t>COFINACIACIÓN NACIÓN</t>
        </r>
      </text>
    </comment>
    <comment ref="V156" authorId="3">
      <text>
        <r>
          <rPr>
            <b/>
            <sz val="9"/>
            <color indexed="81"/>
            <rFont val="Tahoma"/>
            <charset val="1"/>
          </rPr>
          <t>CRÉDITO</t>
        </r>
      </text>
    </comment>
    <comment ref="W156" authorId="3">
      <text>
        <r>
          <rPr>
            <b/>
            <sz val="9"/>
            <color indexed="81"/>
            <rFont val="Tahoma"/>
            <charset val="1"/>
          </rPr>
          <t>CRÉDITO</t>
        </r>
      </text>
    </comment>
    <comment ref="X156" authorId="3">
      <text>
        <r>
          <rPr>
            <b/>
            <sz val="9"/>
            <color indexed="81"/>
            <rFont val="Tahoma"/>
            <charset val="1"/>
          </rPr>
          <t>OTROS</t>
        </r>
      </text>
    </comment>
    <comment ref="Y156" authorId="3">
      <text>
        <r>
          <rPr>
            <b/>
            <sz val="9"/>
            <color indexed="81"/>
            <rFont val="Tahoma"/>
            <charset val="1"/>
          </rPr>
          <t>OTROS</t>
        </r>
      </text>
    </comment>
    <comment ref="Z156" authorId="3">
      <text>
        <r>
          <rPr>
            <b/>
            <sz val="9"/>
            <color indexed="81"/>
            <rFont val="Tahoma"/>
            <charset val="1"/>
          </rPr>
          <t>RECURSOS PROPIOS</t>
        </r>
      </text>
    </comment>
    <comment ref="AA156" authorId="3">
      <text>
        <r>
          <rPr>
            <b/>
            <sz val="9"/>
            <color indexed="81"/>
            <rFont val="Tahoma"/>
            <charset val="1"/>
          </rPr>
          <t>RECURSOS PROPIOS</t>
        </r>
      </text>
    </comment>
    <comment ref="AB156" authorId="3">
      <text>
        <r>
          <rPr>
            <b/>
            <sz val="9"/>
            <color indexed="81"/>
            <rFont val="Tahoma"/>
            <charset val="1"/>
          </rPr>
          <t>SGP</t>
        </r>
      </text>
    </comment>
    <comment ref="AC156" authorId="3">
      <text>
        <r>
          <rPr>
            <b/>
            <sz val="9"/>
            <color indexed="81"/>
            <rFont val="Tahoma"/>
            <charset val="1"/>
          </rPr>
          <t>SGP</t>
        </r>
      </text>
    </comment>
    <comment ref="AD156" authorId="3">
      <text>
        <r>
          <rPr>
            <b/>
            <sz val="9"/>
            <color indexed="81"/>
            <rFont val="Tahoma"/>
            <charset val="1"/>
          </rPr>
          <t>REGALÍAS</t>
        </r>
      </text>
    </comment>
    <comment ref="AE156" authorId="3">
      <text>
        <r>
          <rPr>
            <b/>
            <sz val="9"/>
            <color indexed="81"/>
            <rFont val="Tahoma"/>
            <charset val="1"/>
          </rPr>
          <t>REGALÍAS</t>
        </r>
      </text>
    </comment>
    <comment ref="AF156" authorId="3">
      <text>
        <r>
          <rPr>
            <b/>
            <sz val="9"/>
            <color indexed="81"/>
            <rFont val="Tahoma"/>
            <charset val="1"/>
          </rPr>
          <t>RECURSOS FUNCIONAMIENTO</t>
        </r>
      </text>
    </comment>
    <comment ref="AG156" authorId="3">
      <text>
        <r>
          <rPr>
            <b/>
            <sz val="9"/>
            <color indexed="81"/>
            <rFont val="Tahoma"/>
            <charset val="1"/>
          </rPr>
          <t>RECURSOS FUNCIONAMIENTO</t>
        </r>
      </text>
    </comment>
    <comment ref="AH156" authorId="3">
      <text>
        <r>
          <rPr>
            <b/>
            <sz val="9"/>
            <color indexed="81"/>
            <rFont val="Tahoma"/>
            <charset val="1"/>
          </rPr>
          <t>RECURSOS GESTIONADOS</t>
        </r>
      </text>
    </comment>
    <comment ref="AI156" authorId="3">
      <text>
        <r>
          <rPr>
            <b/>
            <sz val="9"/>
            <color indexed="81"/>
            <rFont val="Tahoma"/>
            <charset val="1"/>
          </rPr>
          <t>RECURSOS GESTIONADOS</t>
        </r>
      </text>
    </comment>
    <comment ref="AJ156" authorId="3">
      <text>
        <r>
          <rPr>
            <b/>
            <sz val="9"/>
            <color indexed="81"/>
            <rFont val="Tahoma"/>
            <charset val="1"/>
          </rPr>
          <t>TOTALES</t>
        </r>
        <r>
          <rPr>
            <sz val="9"/>
            <color indexed="81"/>
            <rFont val="Tahoma"/>
            <charset val="1"/>
          </rPr>
          <t xml:space="preserve">
</t>
        </r>
      </text>
    </comment>
    <comment ref="AK156" authorId="3">
      <text>
        <r>
          <rPr>
            <b/>
            <sz val="9"/>
            <color indexed="81"/>
            <rFont val="Tahoma"/>
            <charset val="1"/>
          </rPr>
          <t>TOTALES</t>
        </r>
        <r>
          <rPr>
            <sz val="9"/>
            <color indexed="81"/>
            <rFont val="Tahoma"/>
            <charset val="1"/>
          </rPr>
          <t xml:space="preserve">
</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 ref="AL201" authorId="2">
      <text>
        <r>
          <rPr>
            <b/>
            <sz val="8"/>
            <color indexed="81"/>
            <rFont val="Tahoma"/>
            <family val="2"/>
          </rPr>
          <t>PRIMERA INFANCIA (0 a 5 años)</t>
        </r>
        <r>
          <rPr>
            <sz val="8"/>
            <color indexed="81"/>
            <rFont val="Tahoma"/>
            <family val="2"/>
          </rPr>
          <t xml:space="preserve">
</t>
        </r>
      </text>
    </comment>
    <comment ref="AM201" authorId="2">
      <text>
        <r>
          <rPr>
            <b/>
            <sz val="8"/>
            <color indexed="81"/>
            <rFont val="Tahoma"/>
            <family val="2"/>
          </rPr>
          <t>INFANCIA (6 a 11 años)</t>
        </r>
        <r>
          <rPr>
            <sz val="8"/>
            <color indexed="81"/>
            <rFont val="Tahoma"/>
            <family val="2"/>
          </rPr>
          <t xml:space="preserve">
</t>
        </r>
      </text>
    </comment>
    <comment ref="AN201" authorId="2">
      <text>
        <r>
          <rPr>
            <b/>
            <sz val="8"/>
            <color indexed="81"/>
            <rFont val="Tahoma"/>
            <family val="2"/>
          </rPr>
          <t>ADOLESCENCIA (12 A 17 años)</t>
        </r>
      </text>
    </comment>
    <comment ref="AO201" authorId="2">
      <text>
        <r>
          <rPr>
            <b/>
            <sz val="8"/>
            <color indexed="81"/>
            <rFont val="Tahoma"/>
            <family val="2"/>
          </rPr>
          <t>JUVENTUD (18 a 28 años)</t>
        </r>
        <r>
          <rPr>
            <sz val="8"/>
            <color indexed="81"/>
            <rFont val="Tahoma"/>
            <family val="2"/>
          </rPr>
          <t xml:space="preserve">
</t>
        </r>
      </text>
    </comment>
    <comment ref="AP201" authorId="2">
      <text>
        <r>
          <rPr>
            <b/>
            <sz val="8"/>
            <color indexed="81"/>
            <rFont val="Tahoma"/>
            <family val="2"/>
          </rPr>
          <t xml:space="preserve"> ADULTO (29 a 60 años)</t>
        </r>
        <r>
          <rPr>
            <sz val="8"/>
            <color indexed="81"/>
            <rFont val="Tahoma"/>
            <family val="2"/>
          </rPr>
          <t xml:space="preserve">
</t>
        </r>
      </text>
    </comment>
    <comment ref="AQ201" authorId="2">
      <text>
        <r>
          <rPr>
            <b/>
            <sz val="8"/>
            <color indexed="81"/>
            <rFont val="Tahoma"/>
            <family val="2"/>
          </rPr>
          <t>ADULTO MAYOR  (61 años en adelante)</t>
        </r>
        <r>
          <rPr>
            <sz val="8"/>
            <color indexed="81"/>
            <rFont val="Tahoma"/>
            <family val="2"/>
          </rPr>
          <t xml:space="preserve">
</t>
        </r>
      </text>
    </comment>
    <comment ref="AS201" authorId="2">
      <text>
        <r>
          <rPr>
            <b/>
            <sz val="8"/>
            <color indexed="81"/>
            <rFont val="Tahoma"/>
            <family val="2"/>
          </rPr>
          <t>MUJERES</t>
        </r>
        <r>
          <rPr>
            <sz val="8"/>
            <color indexed="81"/>
            <rFont val="Tahoma"/>
            <family val="2"/>
          </rPr>
          <t xml:space="preserve">
</t>
        </r>
      </text>
    </comment>
    <comment ref="AT201" authorId="2">
      <text>
        <r>
          <rPr>
            <b/>
            <sz val="8"/>
            <color indexed="81"/>
            <rFont val="Tahoma"/>
            <family val="2"/>
          </rPr>
          <t>HOMBRES</t>
        </r>
      </text>
    </comment>
    <comment ref="AV201" authorId="2">
      <text>
        <r>
          <rPr>
            <b/>
            <sz val="8"/>
            <color indexed="81"/>
            <rFont val="Tahoma"/>
            <family val="2"/>
          </rPr>
          <t>VÍCTIMAS CONFLICTO ARMADO</t>
        </r>
        <r>
          <rPr>
            <sz val="8"/>
            <color indexed="81"/>
            <rFont val="Tahoma"/>
            <family val="2"/>
          </rPr>
          <t xml:space="preserve">
</t>
        </r>
      </text>
    </comment>
    <comment ref="AX201" authorId="2">
      <text>
        <r>
          <rPr>
            <b/>
            <sz val="8"/>
            <color indexed="81"/>
            <rFont val="Tahoma"/>
            <family val="2"/>
          </rPr>
          <t>DISCAPACITADOS</t>
        </r>
        <r>
          <rPr>
            <sz val="8"/>
            <color indexed="81"/>
            <rFont val="Tahoma"/>
            <family val="2"/>
          </rPr>
          <t xml:space="preserve">
</t>
        </r>
      </text>
    </comment>
    <comment ref="AY201" authorId="2">
      <text>
        <r>
          <rPr>
            <b/>
            <sz val="8"/>
            <color indexed="81"/>
            <rFont val="Tahoma"/>
            <family val="2"/>
          </rPr>
          <t>AFROCOLOMBIANO O RAIZAL</t>
        </r>
      </text>
    </comment>
    <comment ref="AZ201" authorId="2">
      <text>
        <r>
          <rPr>
            <b/>
            <sz val="8"/>
            <color indexed="81"/>
            <rFont val="Tahoma"/>
            <family val="2"/>
          </rPr>
          <t>INDÍGENAS</t>
        </r>
        <r>
          <rPr>
            <sz val="8"/>
            <color indexed="81"/>
            <rFont val="Tahoma"/>
            <family val="2"/>
          </rPr>
          <t xml:space="preserve">
</t>
        </r>
      </text>
    </comment>
    <comment ref="BA201"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<sst xmlns="http://schemas.openxmlformats.org/spreadsheetml/2006/main" count="10600" uniqueCount="1988">
  <si>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</si>
  <si>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</si>
  <si>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</si>
  <si>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</si>
  <si>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</si>
  <si>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</si>
  <si>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</si>
  <si>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</si>
  <si>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</si>
  <si>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</si>
  <si>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</si>
  <si>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</si>
  <si>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</si>
  <si>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</si>
  <si>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</si>
  <si>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</si>
  <si>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</si>
  <si>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</si>
  <si>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</si>
  <si>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</si>
  <si>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</si>
  <si>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</si>
  <si>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</si>
  <si>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</si>
  <si>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</si>
  <si>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</si>
  <si>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</si>
  <si>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</si>
  <si>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</si>
  <si>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</si>
  <si>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</si>
  <si>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</si>
  <si>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</si>
  <si>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</si>
  <si>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</si>
  <si>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</si>
  <si>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</si>
  <si>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</si>
  <si>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</si>
  <si>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</si>
  <si>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</si>
  <si>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</si>
  <si>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</si>
  <si>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</si>
  <si>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</si>
  <si>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</si>
  <si>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</si>
  <si>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</si>
  <si>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</si>
  <si>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</si>
  <si>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</si>
  <si>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</si>
  <si>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</si>
  <si>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</si>
  <si>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</si>
  <si>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</si>
  <si>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</si>
  <si>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</si>
  <si>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</si>
  <si>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</si>
  <si>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</si>
  <si>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</si>
  <si>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</si>
  <si>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</si>
  <si>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</si>
  <si>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</si>
  <si>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</si>
  <si>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</si>
  <si>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</si>
  <si>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</si>
  <si>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</si>
  <si>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</si>
  <si>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</si>
  <si>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</si>
  <si>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</si>
  <si>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</si>
  <si>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</si>
  <si>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</si>
  <si>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</si>
  <si>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</si>
  <si>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</si>
  <si>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</si>
  <si>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</si>
  <si>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</si>
  <si>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</si>
  <si>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</si>
  <si>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</si>
  <si>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</si>
  <si>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</si>
  <si>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</si>
  <si>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</si>
  <si>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</si>
  <si>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</si>
  <si>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</si>
  <si>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</si>
  <si>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</si>
  <si>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</si>
  <si>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</si>
  <si>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</si>
  <si>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</si>
  <si>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</si>
  <si>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</si>
  <si>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</si>
  <si>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</si>
  <si>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</si>
  <si>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</si>
  <si>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</si>
  <si>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</si>
  <si>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</si>
  <si>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</si>
  <si>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</si>
  <si>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</si>
  <si>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</si>
  <si>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</si>
  <si>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</si>
  <si>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</si>
  <si>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</si>
  <si>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</si>
  <si>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</si>
  <si>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</si>
  <si>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</si>
  <si>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</si>
  <si>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</si>
  <si>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</si>
  <si>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</si>
  <si>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</si>
  <si>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</si>
  <si>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</si>
  <si>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</si>
  <si>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</si>
  <si>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</si>
  <si>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</si>
  <si>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</si>
  <si>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</si>
  <si>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</si>
  <si>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</si>
  <si>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</si>
  <si>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</si>
  <si>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</si>
  <si>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</si>
  <si>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</si>
  <si>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</si>
  <si>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</si>
  <si>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</si>
  <si>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</si>
  <si>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</si>
  <si>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</si>
  <si>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</si>
  <si>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</si>
  <si>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</si>
  <si>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</si>
  <si>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</si>
  <si>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</si>
  <si>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</si>
  <si>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</si>
  <si>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</si>
  <si>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</si>
  <si>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</si>
  <si>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</si>
  <si>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</si>
  <si>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</si>
  <si>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</si>
  <si>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</si>
  <si>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</si>
  <si>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</si>
  <si>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</si>
  <si>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</si>
  <si>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</si>
  <si>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</si>
  <si>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</si>
  <si>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</si>
  <si>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</si>
  <si>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</si>
  <si>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</si>
  <si>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</si>
  <si>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</si>
  <si>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</si>
  <si>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</si>
  <si>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</si>
  <si>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</si>
  <si>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</si>
  <si>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</si>
  <si>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</si>
  <si>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</si>
  <si>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</si>
  <si>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</si>
  <si>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</si>
  <si>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</si>
  <si>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</si>
  <si>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</si>
  <si>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</si>
  <si>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</si>
  <si>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</si>
  <si>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</si>
  <si>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</si>
  <si>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</si>
  <si>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</si>
  <si>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</si>
  <si>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</si>
  <si>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</si>
  <si>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</si>
  <si>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</si>
  <si>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</si>
  <si>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</si>
  <si>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</si>
  <si>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</si>
  <si>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</si>
  <si>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</si>
  <si>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</si>
  <si>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</si>
  <si>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</si>
  <si>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</si>
  <si>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</si>
  <si>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</si>
  <si>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</si>
  <si>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</si>
  <si>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</si>
  <si>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</si>
  <si>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</si>
  <si>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</si>
  <si>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</si>
  <si>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</si>
  <si>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</si>
  <si>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</si>
  <si>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</si>
  <si>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</si>
  <si>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</si>
  <si>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</si>
  <si>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</si>
  <si>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</si>
  <si>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</si>
  <si>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</si>
  <si>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</si>
  <si>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</si>
  <si>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</si>
  <si>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</si>
  <si>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</si>
  <si>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</si>
  <si>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</si>
  <si>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</si>
  <si>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</si>
  <si>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</si>
  <si>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</si>
  <si>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</si>
  <si>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</si>
  <si>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</si>
  <si>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</si>
  <si>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</si>
  <si>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</si>
  <si>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</si>
  <si>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</si>
  <si>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</si>
  <si>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</si>
  <si>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</si>
  <si>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</si>
  <si>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</si>
  <si>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</si>
  <si>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</si>
  <si>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</si>
  <si>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</si>
  <si>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</si>
  <si>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</si>
  <si>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</si>
  <si>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</si>
  <si>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</si>
  <si>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</si>
  <si>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</si>
  <si>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</si>
  <si>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</si>
  <si>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</si>
  <si>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</si>
  <si>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</si>
  <si>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</si>
  <si>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</si>
  <si>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</si>
  <si>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</si>
  <si>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</si>
  <si>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</si>
  <si>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</si>
  <si>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</si>
  <si>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</si>
  <si>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</si>
  <si>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</si>
  <si>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</si>
  <si>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</si>
  <si>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</si>
  <si>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</si>
  <si>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</si>
  <si>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</si>
  <si>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</si>
  <si>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</si>
  <si>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</si>
  <si>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</si>
  <si>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</si>
  <si>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</si>
  <si>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</si>
  <si>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</si>
  <si>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</si>
  <si>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</si>
  <si>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</si>
  <si>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</si>
  <si>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</si>
  <si>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</si>
  <si>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</si>
  <si>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</si>
  <si>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</si>
  <si>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</si>
  <si>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</si>
  <si>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</si>
  <si>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</si>
  <si>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</si>
  <si>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</si>
  <si>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</si>
  <si>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</si>
  <si>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</si>
  <si>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</si>
  <si>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</si>
  <si>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</si>
  <si>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</si>
  <si>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</si>
  <si>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</si>
  <si>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</si>
  <si>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</si>
  <si>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</si>
  <si>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</si>
  <si>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</si>
  <si>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</si>
  <si>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</si>
  <si>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</si>
  <si>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</si>
  <si>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</si>
  <si>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</si>
  <si>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</si>
  <si>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</si>
  <si>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</si>
  <si>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</si>
  <si>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</si>
  <si>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</si>
  <si>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</si>
  <si>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</si>
  <si>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</si>
  <si>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</si>
  <si>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</si>
  <si>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</si>
  <si>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</si>
  <si>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</si>
  <si>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</si>
  <si>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</si>
  <si>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</si>
  <si>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</si>
  <si>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</si>
  <si>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</si>
  <si>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</si>
  <si>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</si>
  <si>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</si>
  <si>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</si>
  <si>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</si>
  <si>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</si>
  <si>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</si>
  <si>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</si>
  <si>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</si>
  <si>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</si>
  <si>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</si>
  <si>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</si>
  <si>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</si>
  <si>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</si>
  <si>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</si>
  <si>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</si>
  <si>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</si>
  <si>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</si>
  <si>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</si>
  <si>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</si>
  <si>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</si>
  <si>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</si>
  <si>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</si>
  <si>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</si>
  <si>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</si>
  <si>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</si>
  <si>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</si>
  <si>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</si>
  <si>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</si>
  <si>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</si>
  <si>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</si>
  <si>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</si>
  <si>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</si>
  <si>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</si>
  <si>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</si>
  <si>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</si>
  <si>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</si>
  <si>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</si>
  <si>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</si>
  <si>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</si>
  <si>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</si>
  <si>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</si>
  <si>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</si>
  <si>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</si>
  <si>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</si>
  <si>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</si>
  <si>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</si>
  <si>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</si>
  <si>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</si>
  <si>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</si>
  <si>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</si>
  <si>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</si>
  <si>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</si>
  <si>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</si>
  <si>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</si>
  <si>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</si>
  <si>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</si>
  <si>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</si>
  <si>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</si>
  <si>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</si>
  <si>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</si>
  <si>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</si>
  <si>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</si>
  <si>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</si>
  <si>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</si>
  <si>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</si>
  <si>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</si>
  <si>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</si>
  <si>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</si>
  <si>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</si>
  <si>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</si>
  <si>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</si>
  <si>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</si>
  <si>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</si>
  <si>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</si>
  <si>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</si>
  <si>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</si>
  <si>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</si>
  <si>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</si>
  <si>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</si>
  <si>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</si>
  <si>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</si>
  <si>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</si>
  <si>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</si>
  <si>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</si>
  <si>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</si>
  <si>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</si>
  <si>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</si>
  <si>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</si>
  <si>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</si>
  <si>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</si>
  <si>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</si>
  <si>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</si>
  <si>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</si>
  <si>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</si>
  <si>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</si>
  <si>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</si>
  <si>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</si>
  <si>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</si>
  <si>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</si>
  <si>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</si>
  <si>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</si>
  <si>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</si>
  <si>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</si>
  <si>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</si>
  <si>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</si>
  <si>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</si>
  <si>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</si>
  <si>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</si>
  <si>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</si>
  <si>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</si>
  <si>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</si>
  <si>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</si>
  <si>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</si>
  <si>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</si>
  <si>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</si>
  <si>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</si>
  <si>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</si>
  <si>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</si>
  <si>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</si>
  <si>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</si>
  <si>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</si>
  <si>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</si>
  <si>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</si>
  <si>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</si>
  <si>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</si>
  <si>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</si>
  <si>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</si>
  <si>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</si>
  <si>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</si>
  <si>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</si>
  <si>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</si>
  <si>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</si>
  <si>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</si>
  <si>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</si>
  <si>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</si>
  <si>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</si>
  <si>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</si>
  <si>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</si>
  <si>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</si>
  <si>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</si>
  <si>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</si>
  <si>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</si>
  <si>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</si>
  <si>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</si>
  <si>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</si>
  <si>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</si>
  <si>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</si>
  <si>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</si>
  <si>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</si>
  <si>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</si>
  <si>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</si>
  <si>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</si>
  <si>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</si>
  <si>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</si>
  <si>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</si>
  <si>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</si>
  <si>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</si>
  <si>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</si>
  <si>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</si>
  <si>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</si>
  <si>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</si>
  <si>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</si>
  <si>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</si>
  <si>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</si>
  <si>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</si>
  <si>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</si>
  <si>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</si>
  <si>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</si>
  <si>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</si>
  <si>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</si>
  <si>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</si>
  <si>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</si>
  <si>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</si>
  <si>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</si>
  <si>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</si>
  <si>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</si>
  <si>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</si>
  <si>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</si>
  <si>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</si>
  <si>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</si>
  <si>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</si>
  <si>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</si>
  <si>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</si>
  <si>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</si>
  <si>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</si>
  <si>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</si>
  <si>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</si>
  <si>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</si>
  <si>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</si>
  <si>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</si>
  <si>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</si>
  <si>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</si>
  <si>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</si>
  <si>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</si>
  <si>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</si>
  <si>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</si>
  <si>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</si>
  <si>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</si>
  <si>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</si>
  <si>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</si>
  <si>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</si>
  <si>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</si>
  <si>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</si>
  <si>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</si>
  <si>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</si>
  <si>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</si>
  <si>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</si>
  <si>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</si>
  <si>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</si>
  <si>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</si>
  <si>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</si>
  <si>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</si>
  <si>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</si>
  <si>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</si>
  <si>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</si>
  <si>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</si>
  <si>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</si>
  <si>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</si>
  <si>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</si>
  <si>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</si>
  <si>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</si>
  <si>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</si>
  <si>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</si>
  <si>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</si>
  <si>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</si>
  <si>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</si>
  <si>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</si>
  <si>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</si>
  <si>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</si>
  <si>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</si>
  <si>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</si>
  <si>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</si>
  <si>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</si>
  <si>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</si>
  <si>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</si>
  <si>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</si>
  <si>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</si>
  <si>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</si>
  <si>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</si>
  <si>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</si>
  <si>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</si>
  <si>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</si>
  <si>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</si>
  <si>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</si>
  <si>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</si>
  <si>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</si>
  <si>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</si>
  <si>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</si>
  <si>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</si>
  <si>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</si>
  <si>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</si>
  <si>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</si>
  <si>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</si>
  <si>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</si>
  <si>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</si>
  <si>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</si>
  <si>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</si>
  <si>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</si>
  <si>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</si>
  <si>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</si>
  <si>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</si>
  <si>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</si>
  <si>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</si>
  <si>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</si>
  <si>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</si>
  <si>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</si>
  <si>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</si>
  <si>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</si>
  <si>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</si>
  <si>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</si>
  <si>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</si>
  <si>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</si>
  <si>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</si>
  <si>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</si>
  <si>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</si>
  <si>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</si>
  <si>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</si>
  <si>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</si>
  <si>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</si>
  <si>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</si>
  <si>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</si>
  <si>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</si>
  <si>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</si>
  <si>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</si>
  <si>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</si>
  <si>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</si>
  <si>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</si>
  <si>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</si>
  <si>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</si>
  <si>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</si>
  <si>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</si>
  <si>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</si>
  <si>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</si>
  <si>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</si>
  <si>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</si>
  <si>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</si>
  <si>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</si>
  <si>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</si>
  <si>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</si>
  <si>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</si>
  <si>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</si>
  <si>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</si>
  <si>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</si>
  <si>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</si>
  <si>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</si>
  <si>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</si>
  <si>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</si>
  <si>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</si>
  <si>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</si>
  <si>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</si>
  <si>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</si>
  <si>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</si>
  <si>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</si>
  <si>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</si>
  <si>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</si>
  <si>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</si>
  <si>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</si>
  <si>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</si>
  <si>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</si>
  <si>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</si>
  <si>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</si>
  <si>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</si>
  <si>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</si>
  <si>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</si>
  <si>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</si>
  <si>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</si>
  <si>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</si>
  <si>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</si>
  <si>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</si>
  <si>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</si>
  <si>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</si>
  <si>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</si>
  <si>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</si>
  <si>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</si>
  <si>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</si>
  <si>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</si>
  <si>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</si>
  <si>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</si>
  <si>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</si>
  <si>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</si>
  <si>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</si>
  <si>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</si>
  <si>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</si>
  <si>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</si>
  <si>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</si>
  <si>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</si>
  <si>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</si>
  <si>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</si>
  <si>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</si>
  <si>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</si>
  <si>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</si>
  <si>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</si>
  <si>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</si>
  <si>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</si>
  <si>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</si>
  <si>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</si>
  <si>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</si>
  <si>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</si>
  <si>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</si>
  <si>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</si>
  <si>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</si>
  <si>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</si>
  <si>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</si>
  <si>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</si>
  <si>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</si>
  <si>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</si>
  <si>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</si>
  <si>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</si>
  <si>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</si>
  <si>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</si>
  <si>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</si>
  <si>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</si>
  <si>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</si>
  <si>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</si>
  <si>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</si>
  <si>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</si>
  <si>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</si>
  <si>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</si>
  <si>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</si>
  <si>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</si>
  <si>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</si>
  <si>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</si>
  <si>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</si>
  <si>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</si>
  <si>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</si>
  <si>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</si>
  <si>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</si>
  <si>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</si>
  <si>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</si>
  <si>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</si>
  <si>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</si>
  <si>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</si>
  <si>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</si>
  <si>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</si>
  <si>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</si>
  <si>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</si>
  <si>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</si>
  <si>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</si>
  <si>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</si>
  <si>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</si>
  <si>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</si>
  <si>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</si>
  <si>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</si>
  <si>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</si>
  <si>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</si>
  <si>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</si>
  <si>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</si>
  <si>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</si>
  <si>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</si>
  <si>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</si>
  <si>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</si>
  <si>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</si>
  <si>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</si>
  <si>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</si>
  <si>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</si>
  <si>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</si>
  <si>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</si>
  <si>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</si>
  <si>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</si>
  <si>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</si>
  <si>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</si>
  <si>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</si>
  <si>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</si>
  <si>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</si>
  <si>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</si>
  <si>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</si>
  <si>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</si>
  <si>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</si>
  <si>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</si>
  <si>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</si>
  <si>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</si>
  <si>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</si>
  <si>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</si>
  <si>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</si>
  <si>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</si>
  <si>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</si>
  <si>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</si>
  <si>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</si>
  <si>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</si>
  <si>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</si>
  <si>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</si>
  <si>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</si>
  <si>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</si>
  <si>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</si>
  <si>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</si>
  <si>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</si>
  <si>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</si>
  <si>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</si>
  <si>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</si>
  <si>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</si>
  <si>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</si>
  <si>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</si>
  <si>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</si>
  <si>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</si>
  <si>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</si>
  <si>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</si>
  <si>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</si>
  <si>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</si>
  <si>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</si>
  <si>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</si>
  <si>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</si>
  <si>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</si>
  <si>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</si>
  <si>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</si>
  <si>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</si>
  <si>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</si>
  <si>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</si>
  <si>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</si>
  <si>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</si>
  <si>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</si>
  <si>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</si>
  <si>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</si>
  <si>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</si>
  <si>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</si>
  <si>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</si>
  <si>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</si>
  <si>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</si>
  <si>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</si>
  <si>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</si>
  <si>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</si>
  <si>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</si>
  <si>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</si>
  <si>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</si>
  <si>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</si>
  <si>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</si>
  <si>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</si>
  <si>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</si>
  <si>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</si>
  <si>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</si>
  <si>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</si>
  <si>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</si>
  <si>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</si>
  <si>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</si>
  <si>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</si>
  <si>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</si>
  <si>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</si>
  <si>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</si>
  <si>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</si>
  <si>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</si>
  <si>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</si>
  <si>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</si>
  <si>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</si>
  <si>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</si>
  <si>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</si>
  <si>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</si>
  <si>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</si>
  <si>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</si>
  <si>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</si>
  <si>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</si>
  <si>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</si>
  <si>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</si>
  <si>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</si>
  <si>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</si>
  <si>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</si>
  <si>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</si>
  <si>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</si>
  <si>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</si>
  <si>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</si>
  <si>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</si>
  <si>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</si>
  <si>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</si>
  <si>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</si>
  <si>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</si>
  <si>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</si>
  <si>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</si>
  <si>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</si>
  <si>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</si>
  <si>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</si>
  <si>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</si>
  <si>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</si>
  <si>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</si>
  <si>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</si>
  <si>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</si>
  <si>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</si>
  <si>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</si>
  <si>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</si>
  <si>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</si>
  <si>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</si>
  <si>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</si>
  <si>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</si>
  <si>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</si>
  <si>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</si>
  <si>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</si>
  <si>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</si>
  <si>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</si>
  <si>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</si>
  <si>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</si>
  <si>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</si>
  <si>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</si>
  <si>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</si>
  <si>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</si>
  <si>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</si>
  <si>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</si>
  <si>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</si>
  <si>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</si>
  <si>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</si>
  <si>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</si>
  <si>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</si>
  <si>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</si>
  <si>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</si>
  <si>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</si>
  <si>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</si>
  <si>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</si>
  <si>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</si>
  <si>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</si>
  <si>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</si>
  <si>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</si>
  <si>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</si>
  <si>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</si>
  <si>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</si>
  <si>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</si>
  <si>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</si>
  <si>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</si>
  <si>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</si>
  <si>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</si>
  <si>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</si>
  <si>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</si>
  <si>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</si>
  <si>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</si>
  <si>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</si>
  <si>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</si>
  <si>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</si>
  <si>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</si>
  <si>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</si>
  <si>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</si>
  <si>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</si>
  <si>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</si>
  <si>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</si>
  <si>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</si>
  <si>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</si>
  <si>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</si>
  <si>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</si>
  <si>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</si>
  <si>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</si>
  <si>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</si>
  <si>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</si>
  <si>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</si>
  <si>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</si>
  <si>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</si>
  <si>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</si>
  <si>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</si>
  <si>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</si>
  <si>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</si>
  <si>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</si>
  <si>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</si>
  <si>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</si>
  <si>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</si>
  <si>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</si>
  <si>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</si>
  <si>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</si>
  <si>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</si>
  <si>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</si>
  <si>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</si>
  <si>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</si>
  <si>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</si>
  <si>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</si>
  <si>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</si>
  <si>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</si>
  <si>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</si>
  <si>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</si>
  <si>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</si>
  <si>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</si>
  <si>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</si>
  <si>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</si>
  <si>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</si>
  <si>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</si>
  <si>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</si>
  <si>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</si>
  <si>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</si>
  <si>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</si>
  <si>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</si>
  <si>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</si>
  <si>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</si>
  <si>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</si>
  <si>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</si>
  <si>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</si>
  <si>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</si>
  <si>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</si>
  <si>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</si>
  <si>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</si>
  <si>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</si>
  <si>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</si>
  <si>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</si>
  <si>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</si>
  <si>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</si>
  <si>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</si>
  <si>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</si>
  <si>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</si>
  <si>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</si>
  <si>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</si>
  <si>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</si>
  <si>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</si>
  <si>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</si>
  <si>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</si>
  <si>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</si>
  <si>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</si>
  <si>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</si>
  <si>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</si>
  <si>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</si>
  <si>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</si>
  <si>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</si>
  <si>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</si>
  <si>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</si>
  <si>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</si>
  <si>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</si>
  <si>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</si>
  <si>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</si>
  <si>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</si>
  <si>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</si>
  <si>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</si>
  <si>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</si>
  <si>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</si>
  <si>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</si>
  <si>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</si>
  <si>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</si>
  <si>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</si>
  <si>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</si>
  <si>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</si>
  <si>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</si>
  <si>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</si>
  <si>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</si>
  <si>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</si>
  <si>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</si>
  <si>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</si>
  <si>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</si>
  <si>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</si>
  <si>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</si>
  <si>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</si>
  <si>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</si>
  <si>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</si>
  <si>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</si>
  <si>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</si>
  <si>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</si>
  <si>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</si>
  <si>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</si>
  <si>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</si>
  <si>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</si>
  <si>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</si>
  <si>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</si>
  <si>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</si>
  <si>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</si>
  <si>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</si>
  <si>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</si>
  <si>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</si>
  <si>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</si>
  <si>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</si>
  <si>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</si>
  <si>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</si>
  <si>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</si>
  <si>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</si>
  <si>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</si>
  <si>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</si>
  <si>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</si>
  <si>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</si>
  <si>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</si>
  <si>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</si>
  <si>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</si>
  <si>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</si>
  <si>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</si>
  <si>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</si>
  <si>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</si>
  <si>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</si>
  <si>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</si>
  <si>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</si>
  <si>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</si>
  <si>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</si>
  <si>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</si>
  <si>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</si>
  <si>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</si>
  <si>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</si>
  <si>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</si>
  <si>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</si>
  <si>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</si>
  <si>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</si>
  <si>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</si>
  <si>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</si>
  <si>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</si>
  <si>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</si>
  <si>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</si>
  <si>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</si>
  <si>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</si>
  <si>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</si>
  <si>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</si>
  <si>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</si>
  <si>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</si>
  <si>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</si>
  <si>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</si>
  <si>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</si>
  <si>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</si>
  <si>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</si>
  <si>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</si>
  <si>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</si>
  <si>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</si>
  <si>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</si>
  <si>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</si>
  <si>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</si>
  <si>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</si>
  <si>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</si>
  <si>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</si>
  <si>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</si>
  <si>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</si>
  <si>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</si>
  <si>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</si>
  <si>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</si>
  <si>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</si>
  <si>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</si>
  <si>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</si>
  <si>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</si>
  <si>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</si>
  <si>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</si>
  <si>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</si>
  <si>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</si>
  <si>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</si>
  <si>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</si>
  <si>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</si>
  <si>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</si>
  <si>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</si>
  <si>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</si>
  <si>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</si>
  <si>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</si>
  <si>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</si>
  <si>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</si>
  <si>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</si>
  <si>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</si>
  <si>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</si>
  <si>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</si>
  <si>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</si>
  <si>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</si>
  <si>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</si>
  <si>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</si>
  <si>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</si>
  <si>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</si>
  <si>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</si>
  <si>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</si>
  <si>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</si>
  <si>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</si>
  <si>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</si>
  <si>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</si>
  <si>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</si>
  <si>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</si>
  <si>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</si>
  <si>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</si>
  <si>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</si>
  <si>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</si>
  <si>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</si>
  <si>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</si>
  <si>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</si>
  <si>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</si>
  <si>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</si>
  <si>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</si>
  <si>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</si>
  <si>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</si>
  <si>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</si>
  <si>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</si>
  <si>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</si>
  <si>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</si>
  <si>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</si>
  <si>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</si>
  <si>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</si>
  <si>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</si>
  <si>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</si>
  <si>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</si>
  <si>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</si>
  <si>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</si>
  <si>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</si>
  <si>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</si>
  <si>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</si>
  <si>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</si>
  <si>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</si>
  <si>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</si>
  <si>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</si>
  <si>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</si>
  <si>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</si>
  <si>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</si>
  <si>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</si>
  <si>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</si>
  <si>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</si>
  <si>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</si>
  <si>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</si>
  <si>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</si>
  <si>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</si>
  <si>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</si>
  <si>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</si>
  <si>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</si>
  <si>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</si>
  <si>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</si>
  <si>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</si>
  <si>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</si>
  <si>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</si>
  <si>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</si>
  <si>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</si>
  <si>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</si>
  <si>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</si>
  <si>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</si>
  <si>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</si>
  <si>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</si>
  <si>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</si>
  <si>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</si>
  <si>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</si>
  <si>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</si>
  <si>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</si>
  <si>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</si>
  <si>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</si>
  <si>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</si>
  <si>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</si>
  <si>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</si>
  <si>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</si>
  <si>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</si>
  <si>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</si>
  <si>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</si>
  <si>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</si>
  <si>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</si>
  <si>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</si>
  <si>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</si>
  <si>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</si>
  <si>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</si>
  <si>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</si>
  <si>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</si>
  <si>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</si>
  <si>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</si>
  <si>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</si>
  <si>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</si>
  <si>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</si>
  <si>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</si>
  <si>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</si>
  <si>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</si>
  <si>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</si>
  <si>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</si>
  <si>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</si>
  <si>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</si>
  <si>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</si>
  <si>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</si>
  <si>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</si>
  <si>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</si>
  <si>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</si>
  <si>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</si>
  <si>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</si>
  <si>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</si>
  <si>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</si>
  <si>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</si>
  <si>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</si>
  <si>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</si>
  <si>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</si>
  <si>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</si>
  <si>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</si>
  <si>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</si>
  <si>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</si>
  <si>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</si>
  <si>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</si>
  <si>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</si>
  <si>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</si>
  <si>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</si>
  <si>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</si>
  <si>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</si>
  <si>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</si>
  <si>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</si>
  <si>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</si>
  <si>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</si>
  <si>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</si>
  <si>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</si>
  <si>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</si>
  <si>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</si>
  <si>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</si>
  <si>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</si>
  <si>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</si>
  <si>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</si>
  <si>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</si>
  <si>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</si>
  <si>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</si>
  <si>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</si>
  <si>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</si>
  <si>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</si>
  <si>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</si>
  <si>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</si>
  <si>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</si>
  <si>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</si>
  <si>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</si>
  <si>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</si>
  <si>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</si>
  <si>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</si>
  <si>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</si>
  <si>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</si>
  <si>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</si>
  <si>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</si>
  <si>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</si>
  <si>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</si>
  <si>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</si>
  <si>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</si>
  <si>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</si>
  <si>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</si>
  <si>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</si>
  <si>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</si>
  <si>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</si>
  <si>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</si>
  <si>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</si>
  <si>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</si>
  <si>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</si>
  <si>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</si>
  <si>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</si>
  <si>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</si>
  <si>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</si>
  <si>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</si>
  <si>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</si>
  <si>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</si>
  <si>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</si>
  <si>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</si>
  <si>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</si>
  <si>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</si>
  <si>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</si>
  <si>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</si>
  <si>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</si>
  <si>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</si>
  <si>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</si>
  <si>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</si>
  <si>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</si>
  <si>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</si>
  <si>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</si>
  <si>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</si>
  <si>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</si>
  <si>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</si>
  <si>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</si>
  <si>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</si>
  <si>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</si>
  <si>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</si>
  <si>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</si>
  <si>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</si>
  <si>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</si>
  <si>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</si>
  <si>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</si>
  <si>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</si>
  <si>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</si>
  <si>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</si>
  <si>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</si>
  <si>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</si>
  <si>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</si>
  <si>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</si>
  <si>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</si>
  <si>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</si>
  <si>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</si>
  <si>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</si>
  <si>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</si>
  <si>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</si>
  <si>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</si>
  <si>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</si>
  <si>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</si>
  <si>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</si>
  <si>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</si>
  <si>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</si>
  <si>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</si>
  <si>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</si>
  <si>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</si>
  <si>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</si>
  <si>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</si>
  <si>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</si>
  <si>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</si>
  <si>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</si>
  <si>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</si>
  <si>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</si>
  <si>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</si>
  <si>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</si>
  <si>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</si>
  <si>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</si>
  <si>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</si>
  <si>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</si>
  <si>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</si>
  <si>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</si>
  <si>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</si>
  <si>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</si>
  <si>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</si>
  <si>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</si>
  <si>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</si>
  <si>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</si>
  <si>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</si>
  <si>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</si>
  <si>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</si>
  <si>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</si>
  <si>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</si>
  <si>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</si>
  <si>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</si>
  <si>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</si>
  <si>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</si>
  <si>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</si>
  <si>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</si>
  <si>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</si>
  <si>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</si>
  <si>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</si>
  <si>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</si>
  <si>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</si>
  <si>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</si>
  <si>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</si>
  <si>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</si>
  <si>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</si>
  <si>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</si>
  <si>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</si>
  <si>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</si>
  <si>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</si>
  <si>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</si>
  <si>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</si>
  <si>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</si>
  <si>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</si>
  <si>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</si>
  <si>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</si>
  <si>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</si>
  <si>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</si>
  <si>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</si>
  <si>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</si>
  <si>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</si>
  <si>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</si>
  <si>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</si>
  <si>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</si>
  <si>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</si>
  <si>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</si>
  <si>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</si>
  <si>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</si>
  <si>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</si>
  <si>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</si>
  <si>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</si>
  <si>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</si>
  <si>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</si>
  <si>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</si>
  <si>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</si>
  <si>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</si>
  <si>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</si>
  <si>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</si>
  <si>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</si>
  <si>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</si>
  <si>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</si>
  <si>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</si>
  <si>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</si>
  <si>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</si>
  <si>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</si>
  <si>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</si>
  <si>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</si>
  <si>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</si>
  <si>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</si>
  <si>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</si>
  <si>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</si>
  <si>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</si>
  <si>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</si>
  <si>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</si>
  <si>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</si>
  <si>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</si>
  <si>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</si>
  <si>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</si>
  <si>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</si>
  <si>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</si>
  <si>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</si>
  <si>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</si>
  <si>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</si>
  <si>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</si>
  <si>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</si>
  <si>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</si>
  <si>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</si>
  <si>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</si>
  <si>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</si>
  <si>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</si>
  <si>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</si>
  <si>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</si>
  <si>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</si>
  <si>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</si>
  <si>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</si>
  <si>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</si>
  <si>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</si>
  <si>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</si>
  <si>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</si>
  <si>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</si>
  <si>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</si>
  <si>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</si>
  <si>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</si>
  <si>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</si>
  <si>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</si>
  <si>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</si>
  <si>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</si>
  <si>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</si>
  <si>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</si>
  <si>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</si>
  <si>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</si>
  <si>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</si>
  <si>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</si>
  <si>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</si>
  <si>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</si>
  <si>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</si>
  <si>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</si>
  <si>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</si>
  <si>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</si>
  <si>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</si>
  <si>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</si>
  <si>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</si>
  <si>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</si>
  <si>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</si>
  <si>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</si>
  <si>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</si>
  <si>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</si>
  <si>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</si>
  <si>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</si>
  <si>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</si>
  <si>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</si>
  <si>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</si>
  <si>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</si>
  <si>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</si>
  <si>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</si>
  <si>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</si>
  <si>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</si>
  <si>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</si>
  <si>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</si>
  <si>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</si>
  <si>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</si>
  <si>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</si>
  <si>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</si>
  <si>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</si>
  <si>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</si>
  <si>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</si>
  <si>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</si>
  <si>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</si>
  <si>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</si>
  <si>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</si>
  <si>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</si>
  <si>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</si>
  <si>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</si>
  <si>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</si>
  <si>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</si>
  <si>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</si>
  <si>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</si>
  <si>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</si>
  <si>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</si>
  <si>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</si>
  <si>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</si>
  <si>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</si>
  <si>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</si>
  <si>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</si>
  <si>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</si>
  <si>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</si>
  <si>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</si>
  <si>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</si>
  <si>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</si>
  <si>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</si>
  <si>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</si>
  <si>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</si>
  <si>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</si>
  <si>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</si>
  <si>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</si>
  <si>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</si>
  <si>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</si>
  <si>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</si>
  <si>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</si>
  <si>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</si>
  <si>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</si>
  <si>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</si>
  <si>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</si>
  <si>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</si>
  <si>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</si>
  <si>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</si>
  <si>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</si>
  <si>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</si>
  <si>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</si>
  <si>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</si>
  <si>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</si>
  <si>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</si>
  <si>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</si>
  <si>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</si>
  <si>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</si>
  <si>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</si>
  <si>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</si>
  <si>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</si>
  <si>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</si>
  <si>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</si>
  <si>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</si>
  <si>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</si>
  <si>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</si>
  <si>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</si>
  <si>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</si>
  <si>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</si>
  <si>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</si>
  <si>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</si>
  <si>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</si>
  <si>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</si>
  <si>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</si>
  <si>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</si>
  <si>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</si>
  <si>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</si>
  <si>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</si>
  <si>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</si>
  <si>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</si>
  <si>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</si>
  <si>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</si>
  <si>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</si>
  <si>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</si>
  <si>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</si>
  <si>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</si>
  <si>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</si>
  <si>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</si>
  <si>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</si>
  <si>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</si>
  <si>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</si>
  <si>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</si>
  <si>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</si>
  <si>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</si>
  <si>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</si>
  <si>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</si>
  <si>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</si>
  <si>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</si>
  <si>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</si>
  <si>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</si>
  <si>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</si>
  <si>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</si>
  <si>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</si>
  <si>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</si>
  <si>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</si>
  <si>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</si>
  <si>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</si>
  <si>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</si>
  <si>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</si>
  <si>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</si>
  <si>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</si>
  <si>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</si>
  <si>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</si>
  <si>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</si>
  <si>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</si>
  <si>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</si>
  <si>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</si>
  <si>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</si>
  <si>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</si>
  <si>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</si>
  <si>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</si>
  <si>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</si>
  <si>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</si>
  <si>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</si>
  <si>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</si>
  <si>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</si>
  <si>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</si>
  <si>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</si>
  <si>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</si>
  <si>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</si>
  <si>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</si>
  <si>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</si>
  <si>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</si>
  <si>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</si>
  <si>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</si>
  <si>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</si>
  <si>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</si>
  <si>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</si>
  <si>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</si>
  <si>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</si>
  <si>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</si>
  <si>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</si>
  <si>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</si>
  <si>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</si>
  <si>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</si>
  <si>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</si>
  <si>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</si>
  <si>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</si>
  <si>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</si>
  <si>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</si>
  <si>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</si>
  <si>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</si>
  <si>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</si>
  <si>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</si>
  <si>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</si>
  <si>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</si>
  <si>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</si>
  <si>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</si>
  <si>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</si>
  <si>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</si>
  <si>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</si>
  <si>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</si>
  <si>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</si>
  <si>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</si>
  <si>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</si>
  <si>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</si>
  <si>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</si>
  <si>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</si>
  <si>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</si>
  <si>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</si>
  <si>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</si>
  <si>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</si>
  <si>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</si>
  <si>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</si>
  <si>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</si>
  <si>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</si>
  <si>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</si>
  <si>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</si>
  <si>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</si>
  <si>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</si>
  <si>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</si>
  <si>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</si>
  <si>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</si>
  <si>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</si>
  <si>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</si>
  <si>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</si>
  <si>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</si>
  <si>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</si>
  <si>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</si>
  <si>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</si>
  <si>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</si>
  <si>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</si>
  <si>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</si>
  <si>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</si>
  <si>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</si>
  <si>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</si>
  <si>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</si>
  <si>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</si>
  <si>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</si>
  <si>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</si>
  <si>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</si>
  <si>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</si>
  <si>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</si>
  <si>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</si>
  <si>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</si>
  <si>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</si>
  <si>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</si>
  <si>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</si>
  <si>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</si>
  <si>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</si>
  <si>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</si>
  <si>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</si>
  <si>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</si>
  <si>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</si>
  <si>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</si>
  <si>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</si>
  <si>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</si>
  <si>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</si>
  <si>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</si>
  <si>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</si>
  <si>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</si>
  <si>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</si>
  <si>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</si>
  <si>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</si>
  <si>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</si>
  <si>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</si>
  <si>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</si>
  <si>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</si>
  <si>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</si>
  <si>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</si>
  <si>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</si>
  <si>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</si>
  <si>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</si>
  <si>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</si>
  <si>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</si>
  <si>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</si>
  <si>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</si>
  <si>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</si>
  <si>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</si>
  <si>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</si>
  <si>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</si>
  <si>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</si>
  <si>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</si>
  <si>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</si>
  <si>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</si>
  <si>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</si>
  <si>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</si>
  <si>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</si>
  <si>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</si>
  <si>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</si>
  <si>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</si>
  <si>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</si>
  <si>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</si>
  <si>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</si>
  <si>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</si>
  <si>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</si>
  <si>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</si>
  <si>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</si>
  <si>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</si>
  <si>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</si>
  <si>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</si>
  <si>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</si>
  <si>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</si>
  <si>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</si>
  <si>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</si>
  <si>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</si>
  <si>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</si>
  <si>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</si>
  <si>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</si>
  <si>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</si>
  <si>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</si>
  <si>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</si>
  <si>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</si>
  <si>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</si>
  <si>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</si>
  <si>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</si>
  <si>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</si>
  <si>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</si>
  <si>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</si>
  <si>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</si>
  <si>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</si>
  <si>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</si>
  <si>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</si>
  <si>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</si>
  <si>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</si>
  <si>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</si>
  <si>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</si>
  <si>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</si>
  <si>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</si>
  <si>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</si>
  <si>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</si>
  <si>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</si>
  <si>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</si>
  <si>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</si>
  <si>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</si>
  <si>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</si>
  <si>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</si>
  <si>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</si>
  <si>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</si>
  <si>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</si>
  <si>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</si>
  <si>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</si>
  <si>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</si>
  <si>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</si>
  <si>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</si>
  <si>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</si>
  <si>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</si>
  <si>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</si>
  <si>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</si>
  <si>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</si>
  <si>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</si>
  <si>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</si>
  <si>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</si>
  <si>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</si>
  <si>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</si>
  <si>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</si>
  <si>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</si>
  <si>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</si>
  <si>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</si>
  <si>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</si>
  <si>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</si>
  <si>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</si>
  <si>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</si>
  <si>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</si>
  <si>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</si>
  <si>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</si>
  <si>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</si>
  <si>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</si>
  <si>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</si>
  <si>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</si>
  <si>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</si>
  <si>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</si>
  <si>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</si>
  <si>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</si>
  <si>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</si>
  <si>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</si>
  <si>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</si>
  <si>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</si>
  <si>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</si>
  <si>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</si>
  <si>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</si>
  <si>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</si>
  <si>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</si>
  <si>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</si>
  <si>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</si>
  <si>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</si>
  <si>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</si>
  <si>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</si>
  <si>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</si>
  <si>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</si>
  <si>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</si>
  <si>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</si>
  <si>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</si>
  <si>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</si>
  <si>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</si>
  <si>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</si>
  <si>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</si>
  <si>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</si>
  <si>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</si>
  <si>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</si>
  <si>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</si>
  <si>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</si>
  <si>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</si>
  <si>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</si>
  <si>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</si>
  <si>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</si>
  <si>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</si>
  <si>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</si>
  <si>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</si>
  <si>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</si>
  <si>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</si>
  <si>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</si>
  <si>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</si>
  <si>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</si>
  <si>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</si>
  <si>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</si>
  <si>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</si>
  <si>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</si>
  <si>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</si>
  <si>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</si>
  <si>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</si>
  <si>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</si>
  <si>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</si>
  <si>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</si>
  <si>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</si>
  <si>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</si>
  <si>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</si>
  <si>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</si>
  <si>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</si>
  <si>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</si>
  <si>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</si>
  <si>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</si>
  <si>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</si>
  <si>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</si>
  <si>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</si>
  <si>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</si>
  <si>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</si>
  <si>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</si>
  <si>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</si>
  <si>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</si>
  <si>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</si>
  <si>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</si>
  <si>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</si>
  <si>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</si>
  <si>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</si>
  <si>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</si>
  <si>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</si>
  <si>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</si>
  <si>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</si>
  <si>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</si>
  <si>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</si>
  <si>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</si>
  <si>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</si>
  <si>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</si>
  <si>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</si>
  <si>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</si>
  <si>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</si>
  <si>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</si>
  <si>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</si>
  <si>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</si>
  <si>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</si>
  <si>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</si>
  <si>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</si>
  <si>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</si>
  <si>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</si>
  <si>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</si>
  <si>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</si>
  <si>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</si>
  <si>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</si>
  <si>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</si>
  <si>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</si>
  <si>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</si>
  <si>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</si>
  <si>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</si>
  <si>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</si>
  <si>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</si>
  <si>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</si>
  <si>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</si>
  <si>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</si>
  <si>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</si>
  <si>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</si>
  <si>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</si>
  <si>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</si>
  <si>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</si>
  <si>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</si>
  <si>
    <t>número</t>
  </si>
  <si>
    <t>GERMAN HERNANDEZ CASTRO</t>
  </si>
  <si>
    <t>GERMAN HERNANDEZ CASTRO - SECRETARIO DE CULTURA Y PATRIMONIO</t>
  </si>
  <si>
    <t>Transporte y hospedaje para los integrantes de la Escuela de Formación Artistica</t>
  </si>
  <si>
    <t>Estímulos, premiación y jurados en desarrollo de la Festival de la Colombianidad</t>
  </si>
  <si>
    <r>
      <t>Adquisición</t>
    </r>
    <r>
      <rPr>
        <sz val="8"/>
        <color rgb="FFFF0000"/>
        <rFont val="Arial"/>
        <family val="2"/>
      </rPr>
      <t xml:space="preserve"> e instlación</t>
    </r>
    <r>
      <rPr>
        <sz val="8"/>
        <rFont val="Arial"/>
        <family val="2"/>
      </rPr>
      <t xml:space="preserve"> de equipos tecnológicos</t>
    </r>
    <r>
      <rPr>
        <sz val="8"/>
        <color rgb="FFFF0000"/>
        <rFont val="Arial"/>
        <family val="2"/>
      </rPr>
      <t xml:space="preserve"> para la automatización  </t>
    </r>
    <r>
      <rPr>
        <sz val="8"/>
        <rFont val="Arial"/>
        <family val="2"/>
      </rPr>
      <t>(sonido, iluminación,  video)</t>
    </r>
    <r>
      <rPr>
        <sz val="8"/>
        <color rgb="FFFF0000"/>
        <rFont val="Arial"/>
        <family val="2"/>
      </rPr>
      <t xml:space="preserve"> para el auditorio </t>
    </r>
  </si>
  <si>
    <t>Promoción y divulgación del Festival de la Colombianidad, la música, la cultura y la actividad lúdica</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</si>
  <si>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</si>
  <si>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</si>
  <si>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</si>
  <si>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</si>
  <si>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</si>
  <si>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</si>
  <si>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</si>
  <si>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</si>
  <si>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t>Logistica, organización y entrega de incentivos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</si>
  <si>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</si>
  <si>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</si>
  <si>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</si>
  <si>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</si>
  <si>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</si>
  <si>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Servicios de vigilancia</t>
  </si>
  <si>
    <t xml:space="preserve">Mantenimiento y reparación de equipos de sonido y difusión </t>
  </si>
  <si>
    <t>Servicios de vigilancia y seguridad</t>
  </si>
  <si>
    <t>Ejecutado
1-Ener_30-Jun.</t>
  </si>
  <si>
    <t>CARACTERIZACIÓN DE BENEFICIARIOS 2018</t>
  </si>
  <si>
    <t>FUENTE: BASE DATOS CERTIFICADA POR EL DNP MAYO 2018</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</si>
</sst>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64" fillId="7" borderId="73" xfId="0" applyNumberFormat="1" applyFont="1" applyFill="1" applyBorder="1" applyAlignment="1" applyProtection="1">
      <alignment horizontal="right" vertical="top" wrapText="1"/>
      <protection locked="0"/>
    </xf>
    <xf numFmtId="4" fontId="64" fillId="7" borderId="137" xfId="0" applyNumberFormat="1" applyFont="1" applyFill="1" applyBorder="1" applyAlignment="1" applyProtection="1">
      <alignment horizontal="right" vertical="top"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4" fontId="35" fillId="0" borderId="135" xfId="1" applyNumberFormat="1" applyFont="1" applyBorder="1" applyAlignment="1" applyProtection="1">
      <alignment horizontal="center" vertical="top" textRotation="9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23"/>
  <sheetViews>
    <sheetView showGridLines="0" tabSelected="1" zoomScale="60" zoomScaleNormal="60" workbookViewId="0"/>
  </sheetViews>
  <sheetFormatPr baseColWidth="10" defaultRowHeight="14.25"/>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1007" t="s">
        <v>2</v>
      </c>
      <c r="C2" s="1008"/>
      <c r="D2" s="1008"/>
      <c r="E2" s="1008"/>
      <c r="F2" s="1008"/>
      <c r="G2" s="1008"/>
      <c r="H2" s="1008"/>
      <c r="I2" s="1008"/>
      <c r="J2" s="1008"/>
      <c r="K2" s="1008"/>
      <c r="L2" s="1008"/>
      <c r="M2" s="1008"/>
      <c r="N2" s="1008"/>
      <c r="O2" s="1008"/>
      <c r="P2" s="1008"/>
      <c r="Q2" s="1008"/>
      <c r="R2" s="1008"/>
      <c r="S2" s="1008"/>
      <c r="T2" s="1008"/>
      <c r="U2" s="1008"/>
      <c r="V2" s="1008"/>
      <c r="W2" s="1008"/>
      <c r="X2" s="1008"/>
      <c r="Y2" s="1008"/>
      <c r="Z2" s="1008"/>
      <c r="AA2" s="1008"/>
      <c r="AB2" s="1008"/>
      <c r="AC2" s="1008"/>
      <c r="AD2" s="1008"/>
      <c r="AE2" s="1008"/>
      <c r="AF2" s="1008"/>
      <c r="AG2" s="1008"/>
      <c r="AH2" s="1008"/>
      <c r="AI2" s="1008"/>
      <c r="AJ2" s="1008"/>
      <c r="AK2" s="1008"/>
      <c r="AL2" s="1008"/>
      <c r="AM2" s="1008"/>
      <c r="AN2" s="1008"/>
      <c r="AO2" s="1008"/>
      <c r="AP2" s="1008"/>
      <c r="AQ2" s="1008"/>
      <c r="AR2" s="1008"/>
      <c r="AS2" s="1008"/>
      <c r="AT2" s="1008"/>
      <c r="AU2" s="1008"/>
      <c r="AV2" s="1008"/>
      <c r="AW2" s="1008"/>
      <c r="AX2" s="1008"/>
      <c r="AY2" s="1008"/>
      <c r="AZ2" s="1008"/>
      <c r="BA2" s="1008"/>
      <c r="BB2" s="1008"/>
      <c r="BC2" s="1009"/>
      <c r="BE2" s="948"/>
      <c r="BF2" s="950" t="s">
        <v>1669</v>
      </c>
      <c r="BG2" s="951"/>
      <c r="BH2" s="951"/>
      <c r="BI2" s="951"/>
      <c r="BJ2" s="951"/>
      <c r="BK2" s="951"/>
      <c r="BL2" s="951"/>
    </row>
    <row r="3" spans="1:64" ht="15.75">
      <c r="B3" s="1010" t="s">
        <v>1670</v>
      </c>
      <c r="C3" s="1011"/>
      <c r="D3" s="1011"/>
      <c r="E3" s="1011"/>
      <c r="F3" s="1011"/>
      <c r="G3" s="1011"/>
      <c r="H3" s="1011"/>
      <c r="I3" s="1011"/>
      <c r="J3" s="1011"/>
      <c r="K3" s="1011"/>
      <c r="L3" s="1011"/>
      <c r="M3" s="1011"/>
      <c r="N3" s="1012">
        <v>2019</v>
      </c>
      <c r="O3" s="1012"/>
      <c r="P3" s="1012"/>
      <c r="Q3" s="126" t="e">
        <f>VLOOKUP(N3,#REF!,2,0)</f>
        <v>#REF!</v>
      </c>
      <c r="R3" s="126">
        <f>VLOOKUP(N3,$N$319:$O$323,2,0)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49"/>
      <c r="BF3" s="950"/>
      <c r="BG3" s="951"/>
      <c r="BH3" s="951"/>
      <c r="BI3" s="951"/>
      <c r="BJ3" s="951"/>
      <c r="BK3" s="951"/>
      <c r="BL3" s="951"/>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1013" t="str">
        <f>VLOOKUP($D$9,'CONSOLIDADO PLAN DESARROLLO'!$DT$9:$DZ$62,3,0)</f>
        <v xml:space="preserve">E1. - SOCIAL:  Desarrollo Social con alta competitividad y proyección </v>
      </c>
      <c r="D5" s="1013"/>
      <c r="E5" s="1013"/>
      <c r="F5" s="1013"/>
      <c r="G5" s="1013"/>
      <c r="H5" s="1013"/>
      <c r="I5" s="1014"/>
      <c r="J5" s="1015" t="s">
        <v>1672</v>
      </c>
      <c r="K5" s="1016"/>
      <c r="L5" s="1017" t="str">
        <f>VLOOKUP($D$9,'CONSOLIDADO PLAN DESARROLLO'!$DT$9:$DZ$62,5,0)</f>
        <v>Cultura</v>
      </c>
      <c r="M5" s="1017"/>
      <c r="N5" s="1017"/>
      <c r="O5" s="1017"/>
      <c r="P5" s="1017"/>
      <c r="Q5" s="1017"/>
      <c r="R5" s="1017"/>
      <c r="S5" s="1017"/>
      <c r="T5" s="1017"/>
      <c r="U5" s="1018"/>
      <c r="V5" s="1019" t="s">
        <v>1783</v>
      </c>
      <c r="W5" s="1020"/>
      <c r="X5" s="1020"/>
      <c r="Y5" s="99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92"/>
      <c r="AA5" s="992"/>
      <c r="AB5" s="992"/>
      <c r="AC5" s="992"/>
      <c r="AD5" s="992"/>
      <c r="AE5" s="992"/>
      <c r="AF5" s="992"/>
      <c r="AG5" s="992"/>
      <c r="AH5" s="992"/>
      <c r="AI5" s="992"/>
      <c r="AJ5" s="992"/>
      <c r="AK5" s="992"/>
      <c r="AL5" s="992"/>
      <c r="AM5" s="992"/>
      <c r="AN5" s="992"/>
      <c r="AO5" s="992"/>
      <c r="AP5" s="992"/>
      <c r="AQ5" s="992"/>
      <c r="AR5" s="992"/>
      <c r="AS5" s="992"/>
      <c r="AT5" s="992"/>
      <c r="AU5" s="992"/>
      <c r="AV5" s="992"/>
      <c r="AW5" s="992"/>
      <c r="AX5" s="992"/>
      <c r="AY5" s="992"/>
      <c r="AZ5" s="992"/>
      <c r="BA5" s="992"/>
      <c r="BB5" s="992"/>
      <c r="BC5" s="1021"/>
    </row>
    <row r="6" spans="1:64" ht="15" customHeight="1" thickBot="1">
      <c r="B6" s="133" t="s">
        <v>1673</v>
      </c>
      <c r="C6" s="992" t="str">
        <f>VLOOKUP($D$9,'CONSOLIDADO PLAN DESARROLLO'!$DT$9:$DZ$62,6,0)</f>
        <v>E1.P_C - CULTURA DE TODOS Y PARA TODOS</v>
      </c>
      <c r="D6" s="992"/>
      <c r="E6" s="992"/>
      <c r="F6" s="993"/>
      <c r="G6" s="952" t="s">
        <v>1785</v>
      </c>
      <c r="H6" s="953"/>
      <c r="I6" s="953"/>
      <c r="J6" s="953"/>
      <c r="K6" s="954" t="str">
        <f>VLOOKUP($D$9,'CONSOLIDADO PLAN DESARROLLO'!$DT$9:$DZ$62,7,0)</f>
        <v>Hacer de la cultura un eje integrador del desarrollo humano, la inclusión social y el aprovechamiento del tiempo libre en el municipio</v>
      </c>
      <c r="L6" s="954"/>
      <c r="M6" s="954"/>
      <c r="N6" s="954"/>
      <c r="O6" s="954"/>
      <c r="P6" s="954"/>
      <c r="Q6" s="955"/>
      <c r="R6" s="994" t="s">
        <v>1981</v>
      </c>
      <c r="S6" s="995"/>
      <c r="T6" s="995"/>
      <c r="U6" s="995"/>
      <c r="V6" s="996"/>
      <c r="W6" s="996"/>
      <c r="X6" s="996"/>
      <c r="Y6" s="996"/>
      <c r="Z6" s="996"/>
      <c r="AA6" s="996"/>
      <c r="AB6" s="996"/>
      <c r="AC6" s="996"/>
      <c r="AD6" s="996"/>
      <c r="AE6" s="996"/>
      <c r="AF6" s="996"/>
      <c r="AG6" s="996"/>
      <c r="AH6" s="996"/>
      <c r="AI6" s="996"/>
      <c r="AJ6" s="996"/>
      <c r="AK6" s="997"/>
      <c r="AL6" s="998" t="s">
        <v>1674</v>
      </c>
      <c r="AM6" s="999"/>
      <c r="AN6" s="999"/>
      <c r="AO6" s="999"/>
      <c r="AP6" s="999"/>
      <c r="AQ6" s="999"/>
      <c r="AR6" s="999"/>
      <c r="AS6" s="999"/>
      <c r="AT6" s="999"/>
      <c r="AU6" s="999"/>
      <c r="AV6" s="999"/>
      <c r="AW6" s="999"/>
      <c r="AX6" s="999"/>
      <c r="AY6" s="999"/>
      <c r="AZ6" s="999"/>
      <c r="BA6" s="999"/>
      <c r="BB6" s="999"/>
      <c r="BC6" s="1000"/>
    </row>
    <row r="7" spans="1:64" ht="36" customHeight="1">
      <c r="B7" s="956" t="s">
        <v>1675</v>
      </c>
      <c r="C7" s="957"/>
      <c r="D7" s="1001" t="s">
        <v>1676</v>
      </c>
      <c r="E7" s="960" t="s">
        <v>1677</v>
      </c>
      <c r="F7" s="1003" t="s">
        <v>1678</v>
      </c>
      <c r="G7" s="1005" t="s">
        <v>1679</v>
      </c>
      <c r="H7" s="980" t="s">
        <v>1786</v>
      </c>
      <c r="I7" s="982" t="s">
        <v>1908</v>
      </c>
      <c r="J7" s="984">
        <f>+$N$3</f>
        <v>2019</v>
      </c>
      <c r="K7" s="986" t="s">
        <v>1681</v>
      </c>
      <c r="L7" s="988" t="s">
        <v>1968</v>
      </c>
      <c r="M7" s="134"/>
      <c r="N7" s="134"/>
      <c r="O7" s="134"/>
      <c r="P7" s="134"/>
      <c r="Q7" s="134"/>
      <c r="R7" s="990" t="s">
        <v>1910</v>
      </c>
      <c r="S7" s="991"/>
      <c r="T7" s="974" t="s">
        <v>1927</v>
      </c>
      <c r="U7" s="974"/>
      <c r="V7" s="974" t="s">
        <v>1911</v>
      </c>
      <c r="W7" s="974"/>
      <c r="X7" s="974" t="s">
        <v>1912</v>
      </c>
      <c r="Y7" s="974"/>
      <c r="Z7" s="979" t="s">
        <v>1909</v>
      </c>
      <c r="AA7" s="979"/>
      <c r="AB7" s="974" t="s">
        <v>36</v>
      </c>
      <c r="AC7" s="974"/>
      <c r="AD7" s="974" t="s">
        <v>1928</v>
      </c>
      <c r="AE7" s="974"/>
      <c r="AF7" s="974" t="s">
        <v>1913</v>
      </c>
      <c r="AG7" s="974"/>
      <c r="AH7" s="974" t="s">
        <v>1970</v>
      </c>
      <c r="AI7" s="974"/>
      <c r="AJ7" s="975" t="s">
        <v>1923</v>
      </c>
      <c r="AK7" s="976"/>
      <c r="AL7" s="977" t="s">
        <v>1682</v>
      </c>
      <c r="AM7" s="978"/>
      <c r="AN7" s="978"/>
      <c r="AO7" s="978"/>
      <c r="AP7" s="978"/>
      <c r="AQ7" s="978"/>
      <c r="AR7" s="978"/>
      <c r="AS7" s="978" t="s">
        <v>1683</v>
      </c>
      <c r="AT7" s="978"/>
      <c r="AU7" s="978"/>
      <c r="AV7" s="978" t="s">
        <v>1684</v>
      </c>
      <c r="AW7" s="978"/>
      <c r="AX7" s="978"/>
      <c r="AY7" s="978"/>
      <c r="AZ7" s="978"/>
      <c r="BA7" s="1024" t="s">
        <v>1685</v>
      </c>
      <c r="BB7" s="1022" t="s">
        <v>1971</v>
      </c>
      <c r="BC7" s="1023" t="s">
        <v>1687</v>
      </c>
    </row>
    <row r="8" spans="1:64" ht="57" customHeight="1">
      <c r="B8" s="958"/>
      <c r="C8" s="959"/>
      <c r="D8" s="1002"/>
      <c r="E8" s="961"/>
      <c r="F8" s="1004"/>
      <c r="G8" s="1006"/>
      <c r="H8" s="981"/>
      <c r="I8" s="983"/>
      <c r="J8" s="985"/>
      <c r="K8" s="987"/>
      <c r="L8" s="989"/>
      <c r="M8" s="134"/>
      <c r="N8" s="134"/>
      <c r="O8" s="134"/>
      <c r="P8" s="134"/>
      <c r="Q8" s="134"/>
      <c r="R8" s="27" t="s">
        <v>1977</v>
      </c>
      <c r="S8" s="28" t="s">
        <v>1978</v>
      </c>
      <c r="T8" s="29" t="s">
        <v>1977</v>
      </c>
      <c r="U8" s="28" t="s">
        <v>1978</v>
      </c>
      <c r="V8" s="29" t="s">
        <v>1977</v>
      </c>
      <c r="W8" s="28" t="s">
        <v>1978</v>
      </c>
      <c r="X8" s="29" t="s">
        <v>1977</v>
      </c>
      <c r="Y8" s="28" t="s">
        <v>1978</v>
      </c>
      <c r="Z8" s="29" t="s">
        <v>1977</v>
      </c>
      <c r="AA8" s="28" t="s">
        <v>1978</v>
      </c>
      <c r="AB8" s="29" t="s">
        <v>1977</v>
      </c>
      <c r="AC8" s="28" t="s">
        <v>1978</v>
      </c>
      <c r="AD8" s="29" t="s">
        <v>1977</v>
      </c>
      <c r="AE8" s="28" t="s">
        <v>1978</v>
      </c>
      <c r="AF8" s="29" t="s">
        <v>1977</v>
      </c>
      <c r="AG8" s="28" t="s">
        <v>1978</v>
      </c>
      <c r="AH8" s="29" t="s">
        <v>1977</v>
      </c>
      <c r="AI8" s="28" t="s">
        <v>1978</v>
      </c>
      <c r="AJ8" s="30" t="s">
        <v>1979</v>
      </c>
      <c r="AK8" s="31" t="s">
        <v>1980</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4"/>
      <c r="BB8" s="1022"/>
      <c r="BC8" s="1023"/>
    </row>
    <row r="9" spans="1:64" ht="78" customHeight="1">
      <c r="B9" s="962" t="s">
        <v>1963</v>
      </c>
      <c r="C9" s="963"/>
      <c r="D9" s="103"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66"/>
      <c r="J9" s="967"/>
      <c r="K9" s="866"/>
      <c r="L9" s="824"/>
      <c r="M9" s="134"/>
      <c r="N9" s="134"/>
      <c r="O9" s="134"/>
      <c r="P9" s="134"/>
      <c r="Q9" s="134"/>
      <c r="R9" s="135">
        <f>+R12+R21+R30+R39+R57+R66+R75+R84+R93+R102+R111+R120+R129+R138+R147+R156+R165+R174+R183+R192+R201</f>
        <v>0</v>
      </c>
      <c r="S9" s="136">
        <f t="shared" ref="S9:AZ9" si="0">+S12+S21+S30+S39+S57+S66+S75+S84+S93+S102+S111+S120+S129+S138+S147+S156+S165+S174+S183+S192+S201</f>
        <v>0</v>
      </c>
      <c r="T9" s="137">
        <f t="shared" si="0"/>
        <v>0</v>
      </c>
      <c r="U9" s="136">
        <f t="shared" si="0"/>
        <v>0</v>
      </c>
      <c r="V9" s="137">
        <f t="shared" si="0"/>
        <v>0</v>
      </c>
      <c r="W9" s="136">
        <f t="shared" si="0"/>
        <v>0</v>
      </c>
      <c r="X9" s="137">
        <f t="shared" si="0"/>
        <v>0</v>
      </c>
      <c r="Y9" s="136">
        <f t="shared" si="0"/>
        <v>0</v>
      </c>
      <c r="Z9" s="137">
        <f t="shared" si="0"/>
        <v>3483210000</v>
      </c>
      <c r="AA9" s="136">
        <f t="shared" si="0"/>
        <v>0</v>
      </c>
      <c r="AB9" s="137">
        <f t="shared" si="0"/>
        <v>141747115</v>
      </c>
      <c r="AC9" s="136">
        <f t="shared" si="0"/>
        <v>0</v>
      </c>
      <c r="AD9" s="137">
        <f t="shared" si="0"/>
        <v>0</v>
      </c>
      <c r="AE9" s="136">
        <f t="shared" si="0"/>
        <v>0</v>
      </c>
      <c r="AF9" s="137">
        <f t="shared" si="0"/>
        <v>0</v>
      </c>
      <c r="AG9" s="136">
        <f t="shared" si="0"/>
        <v>0</v>
      </c>
      <c r="AH9" s="137">
        <f t="shared" ref="AH9:AI9" si="1">+AH12+AH21+AH30+AH39+AH57+AH66+AH75+AH84+AH93+AH102+AH111+AH120+AH129+AH138+AH147+AH156+AH165+AH174+AH183+AH192+AH201</f>
        <v>0</v>
      </c>
      <c r="AI9" s="136">
        <f t="shared" si="1"/>
        <v>0</v>
      </c>
      <c r="AJ9" s="138">
        <f t="shared" si="0"/>
        <v>3624957115</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68" t="e">
        <f>VLOOKUP($D$9,#REF!,2,0)</f>
        <v>#REF!</v>
      </c>
      <c r="E10" s="969"/>
      <c r="F10" s="969"/>
      <c r="G10" s="969"/>
      <c r="H10" s="969"/>
      <c r="I10" s="969"/>
      <c r="J10" s="970"/>
      <c r="K10" s="38" t="e">
        <f>VLOOKUP($D$9,#REF!,3,0)</f>
        <v>#REF!</v>
      </c>
      <c r="L10" s="39" t="e">
        <f>VLOOKUP($D$9,#REF!,4,0)</f>
        <v>#REF!</v>
      </c>
      <c r="M10" s="40" t="e">
        <f>VLOOKUP($D$9,#REF!,5,0)</f>
        <v>#REF!</v>
      </c>
      <c r="N10" s="971" t="e">
        <f>VLOOKUP($D$9,#REF!,Q3,0)</f>
        <v>#REF!</v>
      </c>
      <c r="O10" s="97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73"/>
      <c r="O11" s="97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892">
        <v>1</v>
      </c>
      <c r="B12" s="162" t="s">
        <v>1705</v>
      </c>
      <c r="C12" s="163" t="s">
        <v>1706</v>
      </c>
      <c r="D12" s="164" t="s">
        <v>21</v>
      </c>
      <c r="E12" s="164" t="s">
        <v>1892</v>
      </c>
      <c r="F12" s="163" t="s">
        <v>1707</v>
      </c>
      <c r="G12" s="165" t="s">
        <v>1679</v>
      </c>
      <c r="H12" s="165" t="s">
        <v>1680</v>
      </c>
      <c r="I12" s="166" t="s">
        <v>1908</v>
      </c>
      <c r="J12" s="167">
        <f>+$N$3</f>
        <v>2019</v>
      </c>
      <c r="K12" s="165" t="s">
        <v>1925</v>
      </c>
      <c r="L12" s="166" t="s">
        <v>1968</v>
      </c>
      <c r="M12" s="163" t="s">
        <v>1708</v>
      </c>
      <c r="N12" s="163" t="s">
        <v>1709</v>
      </c>
      <c r="O12" s="163" t="s">
        <v>1710</v>
      </c>
      <c r="P12" s="163" t="s">
        <v>1985</v>
      </c>
      <c r="Q12" s="163" t="s">
        <v>1969</v>
      </c>
      <c r="R12" s="168">
        <f>SUM(R13:R19)</f>
        <v>0</v>
      </c>
      <c r="S12" s="169">
        <f t="shared" ref="S12:AZ12" si="2">SUM(S13:S19)</f>
        <v>0</v>
      </c>
      <c r="T12" s="170">
        <f t="shared" si="2"/>
        <v>0</v>
      </c>
      <c r="U12" s="171">
        <f t="shared" si="2"/>
        <v>0</v>
      </c>
      <c r="V12" s="170">
        <f t="shared" si="2"/>
        <v>0</v>
      </c>
      <c r="W12" s="171">
        <f t="shared" si="2"/>
        <v>0</v>
      </c>
      <c r="X12" s="170">
        <f t="shared" si="2"/>
        <v>0</v>
      </c>
      <c r="Y12" s="171">
        <f t="shared" si="2"/>
        <v>0</v>
      </c>
      <c r="Z12" s="170">
        <f t="shared" si="2"/>
        <v>484000000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484000000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1971</v>
      </c>
      <c r="BC12" s="45" t="s">
        <v>1687</v>
      </c>
    </row>
    <row r="13" spans="1:64" ht="22.5" customHeight="1">
      <c r="A13" s="893"/>
      <c r="B13" s="895" t="str">
        <f>VLOOKUP($D$9,'PROYECTOS REGISTRADOS'!$A$2:$D$82,4,0)</f>
        <v>Ampliación de los programas artìscticos y culturales Tocancipá, Cundinamarca, Centro Oriente</v>
      </c>
      <c r="C13" s="898" t="str">
        <f>VLOOKUP($D$9,'PROYECTOS REGISTRADOS'!$A$2:$D$82,3,0)</f>
        <v>2016-25817-00017</v>
      </c>
      <c r="D13" s="901" t="s">
        <v>538</v>
      </c>
      <c r="E13" s="904" t="str">
        <f>IF(D13=0,"0-0",(VLOOKUP(D13,'CONSOLIDADO PLAN DESARROLLO'!$EL$9:$ET$304,2,0)))</f>
        <v xml:space="preserve">Ampliar la participación intermunicipal en el Festival de la Colombianidad, como parte de la tradición e identidad pluricultural </v>
      </c>
      <c r="F13" s="907" t="str">
        <f>IF(D13=0,"0-0",(VLOOKUP(D13,'CONSOLIDADO PLAN DESARROLLO'!$EL$9:$ET$304,3,0)))</f>
        <v>No. de municipios diferentes a Tocancipá participantes en el festival de la Colombianidad</v>
      </c>
      <c r="G13" s="910">
        <f>IF(D13=0,"0-0",(VLOOKUP(D13,'CONSOLIDADO PLAN DESARROLLO'!$EL$9:$ET$304,4,0)))</f>
        <v>24</v>
      </c>
      <c r="H13" s="913">
        <f>IF(D13=0,"0-0",(VLOOKUP(D13,'CONSOLIDADO PLAN DESARROLLO'!$EL$9:$ET$304,5,0)))</f>
        <v>34</v>
      </c>
      <c r="I13" s="916">
        <f>IF(D13=0,"0-0",(VLOOKUP(D13,'CONSOLIDADO PLAN DESARROLLO'!$EL$9:$ET$304,$R$3,0)))</f>
        <v>34</v>
      </c>
      <c r="J13" s="917"/>
      <c r="K13" s="937"/>
      <c r="L13" s="931"/>
      <c r="M13" s="810" t="s">
        <v>1929</v>
      </c>
      <c r="N13" s="806" t="s">
        <v>1930</v>
      </c>
      <c r="O13" s="808">
        <v>4</v>
      </c>
      <c r="P13" s="867"/>
      <c r="Q13" s="47"/>
      <c r="R13" s="940">
        <f>VLOOKUP($D13,'[4]Tablero Logro Metas 2019'!AK7:AS302,3,0)</f>
        <v>0</v>
      </c>
      <c r="S13" s="48"/>
      <c r="T13" s="943">
        <f>VLOOKUP($D13,'[4]Tablero Logro Metas 2019'!AK7:AS302,4,0)</f>
        <v>0</v>
      </c>
      <c r="U13" s="49"/>
      <c r="V13" s="943">
        <f>VLOOKUP($D13,'[4]Tablero Logro Metas 2019'!AK7:AS302,5,0)</f>
        <v>0</v>
      </c>
      <c r="W13" s="49"/>
      <c r="X13" s="943">
        <f>VLOOKUP($D13,'[4]Tablero Logro Metas 2019'!AK7:AS302,6,0)</f>
        <v>0</v>
      </c>
      <c r="Y13" s="49"/>
      <c r="Z13" s="943">
        <f>VLOOKUP($D13,'[4]Tablero Logro Metas 2019'!AK7:AS302,7,0)</f>
        <v>484000000</v>
      </c>
      <c r="AA13" s="49"/>
      <c r="AB13" s="943">
        <f>VLOOKUP($D13,'[4]Tablero Logro Metas 2019'!AK7:AS302,8,0)</f>
        <v>0</v>
      </c>
      <c r="AC13" s="49"/>
      <c r="AD13" s="943">
        <f>VLOOKUP($D13,'[4]Tablero Logro Metas 2019'!AK7:AS302,9,0)</f>
        <v>0</v>
      </c>
      <c r="AE13" s="49"/>
      <c r="AF13" s="922"/>
      <c r="AG13" s="50"/>
      <c r="AH13" s="922"/>
      <c r="AI13" s="49"/>
      <c r="AJ13" s="925">
        <f>+R13+T13+V13+X13+Z13+AB13+AD13+AF13+AH13</f>
        <v>484000000</v>
      </c>
      <c r="AK13" s="104">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c r="A14" s="893"/>
      <c r="B14" s="895"/>
      <c r="C14" s="898"/>
      <c r="D14" s="901"/>
      <c r="E14" s="905"/>
      <c r="F14" s="907"/>
      <c r="G14" s="910"/>
      <c r="H14" s="913"/>
      <c r="I14" s="918"/>
      <c r="J14" s="919"/>
      <c r="K14" s="937"/>
      <c r="L14" s="932"/>
      <c r="M14" s="805" t="s">
        <v>1931</v>
      </c>
      <c r="N14" s="806" t="s">
        <v>1930</v>
      </c>
      <c r="O14" s="808">
        <v>4</v>
      </c>
      <c r="P14" s="867"/>
      <c r="Q14" s="47"/>
      <c r="R14" s="941"/>
      <c r="S14" s="48"/>
      <c r="T14" s="944"/>
      <c r="U14" s="49"/>
      <c r="V14" s="944"/>
      <c r="W14" s="49"/>
      <c r="X14" s="944"/>
      <c r="Y14" s="49"/>
      <c r="Z14" s="944"/>
      <c r="AA14" s="49"/>
      <c r="AB14" s="944"/>
      <c r="AC14" s="49"/>
      <c r="AD14" s="944"/>
      <c r="AE14" s="49"/>
      <c r="AF14" s="923"/>
      <c r="AG14" s="50"/>
      <c r="AH14" s="923"/>
      <c r="AI14" s="49"/>
      <c r="AJ14" s="926"/>
      <c r="AK14" s="104">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7.5" customHeight="1">
      <c r="A15" s="893"/>
      <c r="B15" s="895"/>
      <c r="C15" s="898"/>
      <c r="D15" s="901"/>
      <c r="E15" s="905"/>
      <c r="F15" s="907"/>
      <c r="G15" s="910"/>
      <c r="H15" s="913"/>
      <c r="I15" s="918"/>
      <c r="J15" s="919"/>
      <c r="K15" s="937"/>
      <c r="L15" s="932"/>
      <c r="M15" s="811" t="s">
        <v>1965</v>
      </c>
      <c r="N15" s="176" t="s">
        <v>1930</v>
      </c>
      <c r="O15" s="177"/>
      <c r="P15" s="867"/>
      <c r="Q15" s="47"/>
      <c r="R15" s="941"/>
      <c r="S15" s="48"/>
      <c r="T15" s="944"/>
      <c r="U15" s="49"/>
      <c r="V15" s="944"/>
      <c r="W15" s="49"/>
      <c r="X15" s="944"/>
      <c r="Y15" s="49"/>
      <c r="Z15" s="944"/>
      <c r="AA15" s="49"/>
      <c r="AB15" s="944"/>
      <c r="AC15" s="49"/>
      <c r="AD15" s="944"/>
      <c r="AE15" s="49"/>
      <c r="AF15" s="923"/>
      <c r="AG15" s="50"/>
      <c r="AH15" s="923"/>
      <c r="AI15" s="49"/>
      <c r="AJ15" s="926"/>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36" customHeight="1">
      <c r="A16" s="893"/>
      <c r="B16" s="895"/>
      <c r="C16" s="898"/>
      <c r="D16" s="901"/>
      <c r="E16" s="905"/>
      <c r="F16" s="907"/>
      <c r="G16" s="910"/>
      <c r="H16" s="913"/>
      <c r="I16" s="918"/>
      <c r="J16" s="919"/>
      <c r="K16" s="937"/>
      <c r="L16" s="932"/>
      <c r="M16" s="175" t="s">
        <v>1967</v>
      </c>
      <c r="N16" s="176" t="s">
        <v>1930</v>
      </c>
      <c r="O16" s="177"/>
      <c r="P16" s="867"/>
      <c r="Q16" s="47"/>
      <c r="R16" s="941"/>
      <c r="S16" s="48"/>
      <c r="T16" s="944"/>
      <c r="U16" s="49"/>
      <c r="V16" s="944"/>
      <c r="W16" s="49"/>
      <c r="X16" s="944"/>
      <c r="Y16" s="49"/>
      <c r="Z16" s="944"/>
      <c r="AA16" s="49"/>
      <c r="AB16" s="944"/>
      <c r="AC16" s="49"/>
      <c r="AD16" s="944"/>
      <c r="AE16" s="49"/>
      <c r="AF16" s="923"/>
      <c r="AG16" s="50"/>
      <c r="AH16" s="923"/>
      <c r="AI16" s="49"/>
      <c r="AJ16" s="926"/>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c r="A17" s="893"/>
      <c r="B17" s="895"/>
      <c r="C17" s="898"/>
      <c r="D17" s="901"/>
      <c r="E17" s="905"/>
      <c r="F17" s="907"/>
      <c r="G17" s="910"/>
      <c r="H17" s="913"/>
      <c r="I17" s="918"/>
      <c r="J17" s="919"/>
      <c r="K17" s="937"/>
      <c r="L17" s="932"/>
      <c r="M17" s="175"/>
      <c r="N17" s="176"/>
      <c r="O17" s="177"/>
      <c r="P17" s="867"/>
      <c r="Q17" s="47"/>
      <c r="R17" s="941"/>
      <c r="S17" s="48"/>
      <c r="T17" s="944"/>
      <c r="U17" s="49"/>
      <c r="V17" s="944"/>
      <c r="W17" s="49"/>
      <c r="X17" s="944"/>
      <c r="Y17" s="49"/>
      <c r="Z17" s="944"/>
      <c r="AA17" s="49"/>
      <c r="AB17" s="944"/>
      <c r="AC17" s="49"/>
      <c r="AD17" s="944"/>
      <c r="AE17" s="49"/>
      <c r="AF17" s="923"/>
      <c r="AG17" s="50"/>
      <c r="AH17" s="923"/>
      <c r="AI17" s="49"/>
      <c r="AJ17" s="926"/>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c r="A18" s="893"/>
      <c r="B18" s="896"/>
      <c r="C18" s="899"/>
      <c r="D18" s="902"/>
      <c r="E18" s="905"/>
      <c r="F18" s="908"/>
      <c r="G18" s="911"/>
      <c r="H18" s="914"/>
      <c r="I18" s="918"/>
      <c r="J18" s="919"/>
      <c r="K18" s="938"/>
      <c r="L18" s="932"/>
      <c r="M18" s="178"/>
      <c r="N18" s="179"/>
      <c r="O18" s="180"/>
      <c r="P18" s="868"/>
      <c r="Q18" s="108"/>
      <c r="R18" s="941"/>
      <c r="S18" s="109"/>
      <c r="T18" s="944"/>
      <c r="U18" s="110"/>
      <c r="V18" s="944"/>
      <c r="W18" s="110"/>
      <c r="X18" s="944"/>
      <c r="Y18" s="110"/>
      <c r="Z18" s="944"/>
      <c r="AA18" s="110"/>
      <c r="AB18" s="944"/>
      <c r="AC18" s="110"/>
      <c r="AD18" s="944"/>
      <c r="AE18" s="110"/>
      <c r="AF18" s="923"/>
      <c r="AG18" s="111"/>
      <c r="AH18" s="923"/>
      <c r="AI18" s="110"/>
      <c r="AJ18" s="927"/>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c r="A19" s="894"/>
      <c r="B19" s="897"/>
      <c r="C19" s="900"/>
      <c r="D19" s="903"/>
      <c r="E19" s="906"/>
      <c r="F19" s="909"/>
      <c r="G19" s="912"/>
      <c r="H19" s="915"/>
      <c r="I19" s="920"/>
      <c r="J19" s="921"/>
      <c r="K19" s="939"/>
      <c r="L19" s="933"/>
      <c r="M19" s="181"/>
      <c r="N19" s="182"/>
      <c r="O19" s="183"/>
      <c r="P19" s="118"/>
      <c r="Q19" s="118"/>
      <c r="R19" s="942"/>
      <c r="S19" s="184"/>
      <c r="T19" s="945"/>
      <c r="U19" s="185"/>
      <c r="V19" s="945"/>
      <c r="W19" s="185"/>
      <c r="X19" s="945"/>
      <c r="Y19" s="185"/>
      <c r="Z19" s="945"/>
      <c r="AA19" s="185"/>
      <c r="AB19" s="945"/>
      <c r="AC19" s="185"/>
      <c r="AD19" s="945"/>
      <c r="AE19" s="185"/>
      <c r="AF19" s="924"/>
      <c r="AG19" s="186"/>
      <c r="AH19" s="924"/>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46"/>
      <c r="J20" s="946"/>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892">
        <v>2</v>
      </c>
      <c r="B21" s="162" t="s">
        <v>1705</v>
      </c>
      <c r="C21" s="163" t="s">
        <v>1706</v>
      </c>
      <c r="D21" s="164" t="s">
        <v>21</v>
      </c>
      <c r="E21" s="164" t="s">
        <v>1892</v>
      </c>
      <c r="F21" s="163" t="s">
        <v>1707</v>
      </c>
      <c r="G21" s="165" t="s">
        <v>1679</v>
      </c>
      <c r="H21" s="165" t="s">
        <v>1680</v>
      </c>
      <c r="I21" s="166" t="s">
        <v>1908</v>
      </c>
      <c r="J21" s="167">
        <f>+$N$3</f>
        <v>2019</v>
      </c>
      <c r="K21" s="165" t="s">
        <v>1925</v>
      </c>
      <c r="L21" s="166" t="s">
        <v>1968</v>
      </c>
      <c r="M21" s="163" t="s">
        <v>1708</v>
      </c>
      <c r="N21" s="163" t="s">
        <v>1709</v>
      </c>
      <c r="O21" s="163" t="s">
        <v>1710</v>
      </c>
      <c r="P21" s="163" t="s">
        <v>1985</v>
      </c>
      <c r="Q21" s="163" t="s">
        <v>1969</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0</v>
      </c>
      <c r="AK21" s="174">
        <f t="shared" si="6"/>
        <v>0</v>
      </c>
      <c r="AL21" s="871"/>
      <c r="AM21" s="872"/>
      <c r="AN21" s="872"/>
      <c r="AO21" s="872"/>
      <c r="AP21" s="872"/>
      <c r="AQ21" s="872"/>
      <c r="AR21" s="873"/>
      <c r="AS21" s="874"/>
      <c r="AT21" s="872"/>
      <c r="AU21" s="873"/>
      <c r="AV21" s="874"/>
      <c r="AW21" s="872"/>
      <c r="AX21" s="872"/>
      <c r="AY21" s="872"/>
      <c r="AZ21" s="875"/>
      <c r="BA21" s="44" t="s">
        <v>1685</v>
      </c>
      <c r="BB21" s="44" t="s">
        <v>1971</v>
      </c>
      <c r="BC21" s="45" t="s">
        <v>1687</v>
      </c>
    </row>
    <row r="22" spans="1:55" ht="17.25" customHeight="1">
      <c r="A22" s="893"/>
      <c r="B22" s="895" t="str">
        <f>VLOOKUP($D$9,'PROYECTOS REGISTRADOS'!$A$2:$D$82,4,0)</f>
        <v>Ampliación de los programas artìscticos y culturales Tocancipá, Cundinamarca, Centro Oriente</v>
      </c>
      <c r="C22" s="898" t="str">
        <f>VLOOKUP($D$9,'PROYECTOS REGISTRADOS'!$A$2:$D$82,3,0)</f>
        <v>2016-25817-00017</v>
      </c>
      <c r="D22" s="901" t="s">
        <v>548</v>
      </c>
      <c r="E22" s="904" t="str">
        <f>IF(D22=0,"0-0",(VLOOKUP(D22,'CONSOLIDADO PLAN DESARROLLO'!$EL$9:$ET$304,2,0)))</f>
        <v xml:space="preserve">Ampliar la institucionalización de los eventos Culturales y Artísticos </v>
      </c>
      <c r="F22" s="907" t="str">
        <f>IF(D22=0,"0-0",(VLOOKUP(D22,'CONSOLIDADO PLAN DESARROLLO'!$EL$9:$ET$304,3,0)))</f>
        <v xml:space="preserve">Eventos Institucionalizados </v>
      </c>
      <c r="G22" s="910">
        <f>IF(D22=0,"0-0",(VLOOKUP(D22,'CONSOLIDADO PLAN DESARROLLO'!$EL$9:$ET$304,4,0)))</f>
        <v>3</v>
      </c>
      <c r="H22" s="913">
        <f>IF(D22=0,"0-0",(VLOOKUP(D22,'CONSOLIDADO PLAN DESARROLLO'!$EL$9:$ET$304,5,0)))</f>
        <v>5</v>
      </c>
      <c r="I22" s="916">
        <f>IF(D22=0,"0-0",(VLOOKUP(D22,'CONSOLIDADO PLAN DESARROLLO'!$EL$9:$ET$304,$R$3,0)))</f>
        <v>1</v>
      </c>
      <c r="J22" s="917"/>
      <c r="K22" s="937"/>
      <c r="L22" s="931"/>
      <c r="M22" s="805" t="s">
        <v>1932</v>
      </c>
      <c r="N22" s="806" t="s">
        <v>1930</v>
      </c>
      <c r="O22" s="808">
        <v>2</v>
      </c>
      <c r="P22" s="867"/>
      <c r="Q22" s="47"/>
      <c r="R22" s="940">
        <f>VLOOKUP($D22,'[4]Tablero Logro Metas 2019'!AK7:AS302,3,0)</f>
        <v>0</v>
      </c>
      <c r="S22" s="48"/>
      <c r="T22" s="943">
        <f>VLOOKUP($D22,'[4]Tablero Logro Metas 2019'!AK7:AS302,4,0)</f>
        <v>0</v>
      </c>
      <c r="U22" s="49"/>
      <c r="V22" s="943">
        <f>VLOOKUP($D22,'[4]Tablero Logro Metas 2019'!AK7:AS302,5,0)</f>
        <v>0</v>
      </c>
      <c r="W22" s="49"/>
      <c r="X22" s="943">
        <f>VLOOKUP($D22,'[4]Tablero Logro Metas 2019'!AK7:AS302,6,0)</f>
        <v>0</v>
      </c>
      <c r="Y22" s="49"/>
      <c r="Z22" s="943">
        <f>VLOOKUP($D22,'[4]Tablero Logro Metas 2019'!AK7:AS302,7,0)</f>
        <v>0</v>
      </c>
      <c r="AA22" s="49"/>
      <c r="AB22" s="943">
        <f>VLOOKUP($D22,'[4]Tablero Logro Metas 2019'!AK7:AS302,8,0)</f>
        <v>0</v>
      </c>
      <c r="AC22" s="49"/>
      <c r="AD22" s="943">
        <f>VLOOKUP($D22,'[4]Tablero Logro Metas 2019'!AK7:AS302,9,0)</f>
        <v>0</v>
      </c>
      <c r="AE22" s="49"/>
      <c r="AF22" s="922"/>
      <c r="AG22" s="50"/>
      <c r="AH22" s="922"/>
      <c r="AI22" s="49"/>
      <c r="AJ22" s="925">
        <f>+R22+T22+V22+X22+Z22+AB22+AD22+AF22+AH22</f>
        <v>0</v>
      </c>
      <c r="AK22" s="104">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c r="A23" s="893"/>
      <c r="B23" s="895"/>
      <c r="C23" s="898"/>
      <c r="D23" s="901"/>
      <c r="E23" s="905"/>
      <c r="F23" s="907"/>
      <c r="G23" s="910"/>
      <c r="H23" s="913"/>
      <c r="I23" s="918"/>
      <c r="J23" s="919"/>
      <c r="K23" s="937"/>
      <c r="L23" s="932"/>
      <c r="M23" s="175"/>
      <c r="N23" s="176"/>
      <c r="O23" s="177"/>
      <c r="P23" s="867"/>
      <c r="Q23" s="47"/>
      <c r="R23" s="941"/>
      <c r="S23" s="48"/>
      <c r="T23" s="944"/>
      <c r="U23" s="49"/>
      <c r="V23" s="944"/>
      <c r="W23" s="49"/>
      <c r="X23" s="944"/>
      <c r="Y23" s="49"/>
      <c r="Z23" s="944"/>
      <c r="AA23" s="49"/>
      <c r="AB23" s="944"/>
      <c r="AC23" s="49"/>
      <c r="AD23" s="944"/>
      <c r="AE23" s="49"/>
      <c r="AF23" s="923"/>
      <c r="AG23" s="50"/>
      <c r="AH23" s="923"/>
      <c r="AI23" s="49"/>
      <c r="AJ23" s="926"/>
      <c r="AK23" s="104">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c r="A24" s="893"/>
      <c r="B24" s="895"/>
      <c r="C24" s="898"/>
      <c r="D24" s="901"/>
      <c r="E24" s="905"/>
      <c r="F24" s="907"/>
      <c r="G24" s="910"/>
      <c r="H24" s="913"/>
      <c r="I24" s="918"/>
      <c r="J24" s="919"/>
      <c r="K24" s="937"/>
      <c r="L24" s="932"/>
      <c r="M24" s="175"/>
      <c r="N24" s="176"/>
      <c r="O24" s="177"/>
      <c r="P24" s="867"/>
      <c r="Q24" s="47"/>
      <c r="R24" s="941"/>
      <c r="S24" s="48"/>
      <c r="T24" s="944"/>
      <c r="U24" s="49"/>
      <c r="V24" s="944"/>
      <c r="W24" s="49"/>
      <c r="X24" s="944"/>
      <c r="Y24" s="49"/>
      <c r="Z24" s="944"/>
      <c r="AA24" s="49"/>
      <c r="AB24" s="944"/>
      <c r="AC24" s="49"/>
      <c r="AD24" s="944"/>
      <c r="AE24" s="49"/>
      <c r="AF24" s="923"/>
      <c r="AG24" s="50"/>
      <c r="AH24" s="923"/>
      <c r="AI24" s="49"/>
      <c r="AJ24" s="926"/>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c r="A25" s="893"/>
      <c r="B25" s="895"/>
      <c r="C25" s="898"/>
      <c r="D25" s="901"/>
      <c r="E25" s="905"/>
      <c r="F25" s="907"/>
      <c r="G25" s="910"/>
      <c r="H25" s="913"/>
      <c r="I25" s="918"/>
      <c r="J25" s="919"/>
      <c r="K25" s="937"/>
      <c r="L25" s="932"/>
      <c r="M25" s="175"/>
      <c r="N25" s="176"/>
      <c r="O25" s="177"/>
      <c r="P25" s="867"/>
      <c r="Q25" s="47"/>
      <c r="R25" s="941"/>
      <c r="S25" s="48"/>
      <c r="T25" s="944"/>
      <c r="U25" s="49"/>
      <c r="V25" s="944"/>
      <c r="W25" s="49"/>
      <c r="X25" s="944"/>
      <c r="Y25" s="49"/>
      <c r="Z25" s="944"/>
      <c r="AA25" s="49"/>
      <c r="AB25" s="944"/>
      <c r="AC25" s="49"/>
      <c r="AD25" s="944"/>
      <c r="AE25" s="49"/>
      <c r="AF25" s="923"/>
      <c r="AG25" s="50"/>
      <c r="AH25" s="923"/>
      <c r="AI25" s="49"/>
      <c r="AJ25" s="926"/>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c r="A26" s="893"/>
      <c r="B26" s="895"/>
      <c r="C26" s="898"/>
      <c r="D26" s="901"/>
      <c r="E26" s="905"/>
      <c r="F26" s="907"/>
      <c r="G26" s="910"/>
      <c r="H26" s="913"/>
      <c r="I26" s="918"/>
      <c r="J26" s="919"/>
      <c r="K26" s="937"/>
      <c r="L26" s="932"/>
      <c r="M26" s="175"/>
      <c r="N26" s="176"/>
      <c r="O26" s="177"/>
      <c r="P26" s="867"/>
      <c r="Q26" s="47"/>
      <c r="R26" s="941"/>
      <c r="S26" s="48"/>
      <c r="T26" s="944"/>
      <c r="U26" s="49"/>
      <c r="V26" s="944"/>
      <c r="W26" s="49"/>
      <c r="X26" s="944"/>
      <c r="Y26" s="49"/>
      <c r="Z26" s="944"/>
      <c r="AA26" s="49"/>
      <c r="AB26" s="944"/>
      <c r="AC26" s="49"/>
      <c r="AD26" s="944"/>
      <c r="AE26" s="49"/>
      <c r="AF26" s="923"/>
      <c r="AG26" s="50"/>
      <c r="AH26" s="923"/>
      <c r="AI26" s="49"/>
      <c r="AJ26" s="926"/>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c r="A27" s="893"/>
      <c r="B27" s="896"/>
      <c r="C27" s="899"/>
      <c r="D27" s="902"/>
      <c r="E27" s="905"/>
      <c r="F27" s="908"/>
      <c r="G27" s="911"/>
      <c r="H27" s="914"/>
      <c r="I27" s="918"/>
      <c r="J27" s="919"/>
      <c r="K27" s="938"/>
      <c r="L27" s="932"/>
      <c r="M27" s="178"/>
      <c r="N27" s="179"/>
      <c r="O27" s="180"/>
      <c r="P27" s="868"/>
      <c r="Q27" s="108"/>
      <c r="R27" s="941"/>
      <c r="S27" s="109"/>
      <c r="T27" s="944"/>
      <c r="U27" s="110"/>
      <c r="V27" s="944"/>
      <c r="W27" s="110"/>
      <c r="X27" s="944"/>
      <c r="Y27" s="110"/>
      <c r="Z27" s="944"/>
      <c r="AA27" s="110"/>
      <c r="AB27" s="944"/>
      <c r="AC27" s="110"/>
      <c r="AD27" s="944"/>
      <c r="AE27" s="110"/>
      <c r="AF27" s="923"/>
      <c r="AG27" s="111"/>
      <c r="AH27" s="923"/>
      <c r="AI27" s="110"/>
      <c r="AJ27" s="927"/>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c r="A28" s="894"/>
      <c r="B28" s="897"/>
      <c r="C28" s="900"/>
      <c r="D28" s="903"/>
      <c r="E28" s="906"/>
      <c r="F28" s="909"/>
      <c r="G28" s="912"/>
      <c r="H28" s="915"/>
      <c r="I28" s="920"/>
      <c r="J28" s="921"/>
      <c r="K28" s="939"/>
      <c r="L28" s="933"/>
      <c r="M28" s="181"/>
      <c r="N28" s="182"/>
      <c r="O28" s="183"/>
      <c r="P28" s="118"/>
      <c r="Q28" s="118"/>
      <c r="R28" s="942"/>
      <c r="S28" s="184"/>
      <c r="T28" s="945"/>
      <c r="U28" s="185"/>
      <c r="V28" s="945"/>
      <c r="W28" s="185"/>
      <c r="X28" s="945"/>
      <c r="Y28" s="185"/>
      <c r="Z28" s="945"/>
      <c r="AA28" s="185"/>
      <c r="AB28" s="945"/>
      <c r="AC28" s="185"/>
      <c r="AD28" s="945"/>
      <c r="AE28" s="185"/>
      <c r="AF28" s="924"/>
      <c r="AG28" s="186"/>
      <c r="AH28" s="924"/>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946"/>
      <c r="J29" s="946"/>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892">
        <v>3</v>
      </c>
      <c r="B30" s="162" t="s">
        <v>1705</v>
      </c>
      <c r="C30" s="163" t="s">
        <v>1706</v>
      </c>
      <c r="D30" s="164" t="s">
        <v>21</v>
      </c>
      <c r="E30" s="164" t="s">
        <v>1892</v>
      </c>
      <c r="F30" s="163" t="s">
        <v>1707</v>
      </c>
      <c r="G30" s="165" t="s">
        <v>1679</v>
      </c>
      <c r="H30" s="165" t="s">
        <v>1680</v>
      </c>
      <c r="I30" s="166" t="s">
        <v>1908</v>
      </c>
      <c r="J30" s="167">
        <f>+$N$3</f>
        <v>2019</v>
      </c>
      <c r="K30" s="165" t="s">
        <v>1925</v>
      </c>
      <c r="L30" s="166" t="s">
        <v>1968</v>
      </c>
      <c r="M30" s="163" t="s">
        <v>1708</v>
      </c>
      <c r="N30" s="163" t="s">
        <v>1709</v>
      </c>
      <c r="O30" s="163" t="s">
        <v>1710</v>
      </c>
      <c r="P30" s="163" t="s">
        <v>1985</v>
      </c>
      <c r="Q30" s="163" t="s">
        <v>1969</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11150000</v>
      </c>
      <c r="AA30" s="171">
        <f t="shared" si="10"/>
        <v>0</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11150000</v>
      </c>
      <c r="AK30" s="174">
        <f t="shared" si="10"/>
        <v>0</v>
      </c>
      <c r="AL30" s="871"/>
      <c r="AM30" s="872"/>
      <c r="AN30" s="872"/>
      <c r="AO30" s="872"/>
      <c r="AP30" s="872"/>
      <c r="AQ30" s="872"/>
      <c r="AR30" s="873"/>
      <c r="AS30" s="874"/>
      <c r="AT30" s="872"/>
      <c r="AU30" s="873"/>
      <c r="AV30" s="874"/>
      <c r="AW30" s="872"/>
      <c r="AX30" s="872"/>
      <c r="AY30" s="872"/>
      <c r="AZ30" s="875"/>
      <c r="BA30" s="44" t="s">
        <v>1685</v>
      </c>
      <c r="BB30" s="44" t="s">
        <v>1971</v>
      </c>
      <c r="BC30" s="45" t="s">
        <v>1687</v>
      </c>
    </row>
    <row r="31" spans="1:55" ht="17.25" customHeight="1">
      <c r="A31" s="893"/>
      <c r="B31" s="895" t="str">
        <f>VLOOKUP($D$9,'PROYECTOS REGISTRADOS'!$A$2:$D$82,4,0)</f>
        <v>Ampliación de los programas artìscticos y culturales Tocancipá, Cundinamarca, Centro Oriente</v>
      </c>
      <c r="C31" s="898" t="str">
        <f>VLOOKUP($D$9,'PROYECTOS REGISTRADOS'!$A$2:$D$82,3,0)</f>
        <v>2016-25817-00017</v>
      </c>
      <c r="D31" s="901" t="s">
        <v>555</v>
      </c>
      <c r="E31" s="904" t="str">
        <f>IF(D31=0,"0-0",(VLOOKUP(D31,'CONSOLIDADO PLAN DESARROLLO'!$EL$9:$ET$304,2,0)))</f>
        <v xml:space="preserve">Ampliar los Eventos Culturales y Artísticos.  </v>
      </c>
      <c r="F31" s="907" t="str">
        <f>IF(D31=0,"0-0",(VLOOKUP(D31,'CONSOLIDADO PLAN DESARROLLO'!$EL$9:$ET$304,3,0)))</f>
        <v>No. de personas que participan en los festivales realizados</v>
      </c>
      <c r="G31" s="910">
        <f>IF(D31=0,"0-0",(VLOOKUP(D31,'CONSOLIDADO PLAN DESARROLLO'!$EL$9:$ET$304,4,0)))</f>
        <v>62</v>
      </c>
      <c r="H31" s="913">
        <f>IF(D31=0,"0-0",(VLOOKUP(D31,'CONSOLIDADO PLAN DESARROLLO'!$EL$9:$ET$304,5,0)))</f>
        <v>120</v>
      </c>
      <c r="I31" s="916">
        <f>IF(D31=0,"0-0",(VLOOKUP(D31,'CONSOLIDADO PLAN DESARROLLO'!$EL$9:$ET$304,$R$3,0)))</f>
        <v>30</v>
      </c>
      <c r="J31" s="917"/>
      <c r="K31" s="937"/>
      <c r="L31" s="931"/>
      <c r="M31" s="805" t="s">
        <v>1933</v>
      </c>
      <c r="N31" s="806" t="s">
        <v>1930</v>
      </c>
      <c r="O31" s="808">
        <v>4</v>
      </c>
      <c r="P31" s="867"/>
      <c r="Q31" s="47"/>
      <c r="R31" s="940">
        <f>VLOOKUP($D31,'[4]Tablero Logro Metas 2019'!AK7:AS302,3,0)</f>
        <v>0</v>
      </c>
      <c r="S31" s="48"/>
      <c r="T31" s="943">
        <f>VLOOKUP($D31,'[4]Tablero Logro Metas 2019'!AK7:AS302,4,0)</f>
        <v>0</v>
      </c>
      <c r="U31" s="49"/>
      <c r="V31" s="943">
        <f>VLOOKUP($D31,'[4]Tablero Logro Metas 2019'!AK7:AS302,5,0)</f>
        <v>0</v>
      </c>
      <c r="W31" s="49"/>
      <c r="X31" s="943">
        <f>VLOOKUP($D31,'[4]Tablero Logro Metas 2019'!AK7:AS302,6,0)</f>
        <v>0</v>
      </c>
      <c r="Y31" s="49"/>
      <c r="Z31" s="943">
        <f>VLOOKUP($D31,'[4]Tablero Logro Metas 2019'!AK7:AS302,7,0)</f>
        <v>11150000</v>
      </c>
      <c r="AA31" s="49"/>
      <c r="AB31" s="943">
        <f>VLOOKUP($D31,'[4]Tablero Logro Metas 2019'!AK7:AS302,8,0)</f>
        <v>0</v>
      </c>
      <c r="AC31" s="49"/>
      <c r="AD31" s="943">
        <f>VLOOKUP($D31,'[4]Tablero Logro Metas 2019'!AK7:AS302,9,0)</f>
        <v>0</v>
      </c>
      <c r="AE31" s="49"/>
      <c r="AF31" s="922"/>
      <c r="AG31" s="50"/>
      <c r="AH31" s="922"/>
      <c r="AI31" s="49"/>
      <c r="AJ31" s="925">
        <f>+R31+T31+V31+X31+Z31+AB31+AD31+AF31+AH31</f>
        <v>11150000</v>
      </c>
      <c r="AK31" s="104">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33.75">
      <c r="A32" s="893"/>
      <c r="B32" s="895"/>
      <c r="C32" s="898"/>
      <c r="D32" s="901"/>
      <c r="E32" s="905"/>
      <c r="F32" s="907"/>
      <c r="G32" s="910"/>
      <c r="H32" s="913"/>
      <c r="I32" s="918"/>
      <c r="J32" s="919"/>
      <c r="K32" s="937"/>
      <c r="L32" s="932"/>
      <c r="M32" s="810" t="s">
        <v>1934</v>
      </c>
      <c r="N32" s="806" t="s">
        <v>1930</v>
      </c>
      <c r="O32" s="808">
        <v>4</v>
      </c>
      <c r="P32" s="867"/>
      <c r="Q32" s="47"/>
      <c r="R32" s="941"/>
      <c r="S32" s="48"/>
      <c r="T32" s="944"/>
      <c r="U32" s="49"/>
      <c r="V32" s="944"/>
      <c r="W32" s="49"/>
      <c r="X32" s="944"/>
      <c r="Y32" s="49"/>
      <c r="Z32" s="944"/>
      <c r="AA32" s="49"/>
      <c r="AB32" s="944"/>
      <c r="AC32" s="49"/>
      <c r="AD32" s="944"/>
      <c r="AE32" s="49"/>
      <c r="AF32" s="923"/>
      <c r="AG32" s="50"/>
      <c r="AH32" s="923"/>
      <c r="AI32" s="49"/>
      <c r="AJ32" s="926"/>
      <c r="AK32" s="104">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33" customHeight="1">
      <c r="A33" s="893"/>
      <c r="B33" s="895"/>
      <c r="C33" s="898"/>
      <c r="D33" s="901"/>
      <c r="E33" s="905"/>
      <c r="F33" s="907"/>
      <c r="G33" s="910"/>
      <c r="H33" s="913"/>
      <c r="I33" s="918"/>
      <c r="J33" s="919"/>
      <c r="K33" s="937"/>
      <c r="L33" s="932"/>
      <c r="M33" s="175" t="s">
        <v>1929</v>
      </c>
      <c r="N33" s="176" t="s">
        <v>1930</v>
      </c>
      <c r="O33" s="808"/>
      <c r="P33" s="867"/>
      <c r="Q33" s="47"/>
      <c r="R33" s="941"/>
      <c r="S33" s="48"/>
      <c r="T33" s="944"/>
      <c r="U33" s="49"/>
      <c r="V33" s="944"/>
      <c r="W33" s="49"/>
      <c r="X33" s="944"/>
      <c r="Y33" s="49"/>
      <c r="Z33" s="944"/>
      <c r="AA33" s="49"/>
      <c r="AB33" s="944"/>
      <c r="AC33" s="49"/>
      <c r="AD33" s="944"/>
      <c r="AE33" s="49"/>
      <c r="AF33" s="923"/>
      <c r="AG33" s="50"/>
      <c r="AH33" s="923"/>
      <c r="AI33" s="49"/>
      <c r="AJ33" s="926"/>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c r="A34" s="893"/>
      <c r="B34" s="895"/>
      <c r="C34" s="898"/>
      <c r="D34" s="901"/>
      <c r="E34" s="905"/>
      <c r="F34" s="907"/>
      <c r="G34" s="910"/>
      <c r="H34" s="913"/>
      <c r="I34" s="918"/>
      <c r="J34" s="919"/>
      <c r="K34" s="937"/>
      <c r="L34" s="932"/>
      <c r="M34" s="175"/>
      <c r="N34" s="176"/>
      <c r="O34" s="177"/>
      <c r="P34" s="867"/>
      <c r="Q34" s="47"/>
      <c r="R34" s="941"/>
      <c r="S34" s="48"/>
      <c r="T34" s="944"/>
      <c r="U34" s="49"/>
      <c r="V34" s="944"/>
      <c r="W34" s="49"/>
      <c r="X34" s="944"/>
      <c r="Y34" s="49"/>
      <c r="Z34" s="944"/>
      <c r="AA34" s="49"/>
      <c r="AB34" s="944"/>
      <c r="AC34" s="49"/>
      <c r="AD34" s="944"/>
      <c r="AE34" s="49"/>
      <c r="AF34" s="923"/>
      <c r="AG34" s="50"/>
      <c r="AH34" s="923"/>
      <c r="AI34" s="49"/>
      <c r="AJ34" s="926"/>
      <c r="AK34" s="104">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c r="A35" s="893"/>
      <c r="B35" s="895"/>
      <c r="C35" s="898"/>
      <c r="D35" s="901"/>
      <c r="E35" s="905"/>
      <c r="F35" s="907"/>
      <c r="G35" s="910"/>
      <c r="H35" s="913"/>
      <c r="I35" s="918"/>
      <c r="J35" s="919"/>
      <c r="K35" s="937"/>
      <c r="L35" s="932"/>
      <c r="M35" s="175"/>
      <c r="N35" s="176"/>
      <c r="O35" s="177"/>
      <c r="P35" s="867"/>
      <c r="Q35" s="47"/>
      <c r="R35" s="941"/>
      <c r="S35" s="48"/>
      <c r="T35" s="944"/>
      <c r="U35" s="49"/>
      <c r="V35" s="944"/>
      <c r="W35" s="49"/>
      <c r="X35" s="944"/>
      <c r="Y35" s="49"/>
      <c r="Z35" s="944"/>
      <c r="AA35" s="49"/>
      <c r="AB35" s="944"/>
      <c r="AC35" s="49"/>
      <c r="AD35" s="944"/>
      <c r="AE35" s="49"/>
      <c r="AF35" s="923"/>
      <c r="AG35" s="50"/>
      <c r="AH35" s="923"/>
      <c r="AI35" s="49"/>
      <c r="AJ35" s="926"/>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c r="A36" s="893"/>
      <c r="B36" s="896"/>
      <c r="C36" s="899"/>
      <c r="D36" s="902"/>
      <c r="E36" s="905"/>
      <c r="F36" s="908"/>
      <c r="G36" s="911"/>
      <c r="H36" s="914"/>
      <c r="I36" s="918"/>
      <c r="J36" s="919"/>
      <c r="K36" s="938"/>
      <c r="L36" s="932"/>
      <c r="M36" s="178"/>
      <c r="N36" s="179"/>
      <c r="O36" s="180"/>
      <c r="P36" s="868"/>
      <c r="Q36" s="108"/>
      <c r="R36" s="941"/>
      <c r="S36" s="109"/>
      <c r="T36" s="944"/>
      <c r="U36" s="110"/>
      <c r="V36" s="944"/>
      <c r="W36" s="110"/>
      <c r="X36" s="944"/>
      <c r="Y36" s="110"/>
      <c r="Z36" s="944"/>
      <c r="AA36" s="110"/>
      <c r="AB36" s="944"/>
      <c r="AC36" s="110"/>
      <c r="AD36" s="944"/>
      <c r="AE36" s="110"/>
      <c r="AF36" s="923"/>
      <c r="AG36" s="111"/>
      <c r="AH36" s="923"/>
      <c r="AI36" s="110"/>
      <c r="AJ36" s="927"/>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c r="A37" s="894"/>
      <c r="B37" s="897"/>
      <c r="C37" s="900"/>
      <c r="D37" s="903"/>
      <c r="E37" s="906"/>
      <c r="F37" s="909"/>
      <c r="G37" s="912"/>
      <c r="H37" s="915"/>
      <c r="I37" s="920"/>
      <c r="J37" s="921"/>
      <c r="K37" s="939"/>
      <c r="L37" s="933"/>
      <c r="M37" s="181"/>
      <c r="N37" s="182"/>
      <c r="O37" s="183"/>
      <c r="P37" s="118"/>
      <c r="Q37" s="118"/>
      <c r="R37" s="942"/>
      <c r="S37" s="184"/>
      <c r="T37" s="945"/>
      <c r="U37" s="185"/>
      <c r="V37" s="945"/>
      <c r="W37" s="185"/>
      <c r="X37" s="945"/>
      <c r="Y37" s="185"/>
      <c r="Z37" s="945"/>
      <c r="AA37" s="185"/>
      <c r="AB37" s="945"/>
      <c r="AC37" s="185"/>
      <c r="AD37" s="945"/>
      <c r="AE37" s="185"/>
      <c r="AF37" s="924"/>
      <c r="AG37" s="186"/>
      <c r="AH37" s="924"/>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946"/>
      <c r="J38" s="946"/>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c r="A39" s="892">
        <v>4</v>
      </c>
      <c r="B39" s="162" t="s">
        <v>1705</v>
      </c>
      <c r="C39" s="163" t="s">
        <v>1706</v>
      </c>
      <c r="D39" s="164" t="s">
        <v>21</v>
      </c>
      <c r="E39" s="164" t="s">
        <v>1892</v>
      </c>
      <c r="F39" s="163" t="s">
        <v>1707</v>
      </c>
      <c r="G39" s="165" t="s">
        <v>1679</v>
      </c>
      <c r="H39" s="165" t="s">
        <v>1680</v>
      </c>
      <c r="I39" s="166" t="s">
        <v>1908</v>
      </c>
      <c r="J39" s="167">
        <f>+$N$3</f>
        <v>2019</v>
      </c>
      <c r="K39" s="165" t="s">
        <v>1925</v>
      </c>
      <c r="L39" s="166" t="s">
        <v>1968</v>
      </c>
      <c r="M39" s="163" t="s">
        <v>1708</v>
      </c>
      <c r="N39" s="163" t="s">
        <v>1709</v>
      </c>
      <c r="O39" s="163" t="s">
        <v>1710</v>
      </c>
      <c r="P39" s="163" t="s">
        <v>1985</v>
      </c>
      <c r="Q39" s="163" t="s">
        <v>1969</v>
      </c>
      <c r="R39" s="168">
        <f t="shared" ref="R39:AJ39" si="14">SUM(R40:R55)</f>
        <v>0</v>
      </c>
      <c r="S39" s="169">
        <f t="shared" si="14"/>
        <v>0</v>
      </c>
      <c r="T39" s="170">
        <f t="shared" si="14"/>
        <v>0</v>
      </c>
      <c r="U39" s="171">
        <f t="shared" si="14"/>
        <v>0</v>
      </c>
      <c r="V39" s="170">
        <f t="shared" si="14"/>
        <v>0</v>
      </c>
      <c r="W39" s="171">
        <f t="shared" si="14"/>
        <v>0</v>
      </c>
      <c r="X39" s="170">
        <f t="shared" si="14"/>
        <v>0</v>
      </c>
      <c r="Y39" s="171">
        <f t="shared" si="14"/>
        <v>0</v>
      </c>
      <c r="Z39" s="170">
        <f t="shared" si="14"/>
        <v>2479560000</v>
      </c>
      <c r="AA39" s="171">
        <f t="shared" si="14"/>
        <v>0</v>
      </c>
      <c r="AB39" s="170">
        <f t="shared" si="14"/>
        <v>141747115</v>
      </c>
      <c r="AC39" s="171">
        <f t="shared" si="14"/>
        <v>0</v>
      </c>
      <c r="AD39" s="170">
        <f t="shared" si="14"/>
        <v>0</v>
      </c>
      <c r="AE39" s="171">
        <f t="shared" si="14"/>
        <v>0</v>
      </c>
      <c r="AF39" s="170">
        <f t="shared" si="14"/>
        <v>0</v>
      </c>
      <c r="AG39" s="172">
        <f t="shared" si="14"/>
        <v>0</v>
      </c>
      <c r="AH39" s="170">
        <f t="shared" si="14"/>
        <v>0</v>
      </c>
      <c r="AI39" s="171">
        <f t="shared" si="14"/>
        <v>0</v>
      </c>
      <c r="AJ39" s="173">
        <f t="shared" si="14"/>
        <v>2621307115</v>
      </c>
      <c r="AK39" s="174">
        <f>SUM(AK40:AK55)</f>
        <v>0</v>
      </c>
      <c r="AL39" s="871"/>
      <c r="AM39" s="872"/>
      <c r="AN39" s="872"/>
      <c r="AO39" s="872"/>
      <c r="AP39" s="872"/>
      <c r="AQ39" s="872"/>
      <c r="AR39" s="873"/>
      <c r="AS39" s="874"/>
      <c r="AT39" s="872"/>
      <c r="AU39" s="873"/>
      <c r="AV39" s="874"/>
      <c r="AW39" s="872"/>
      <c r="AX39" s="872"/>
      <c r="AY39" s="872"/>
      <c r="AZ39" s="875"/>
      <c r="BA39" s="44" t="s">
        <v>1685</v>
      </c>
      <c r="BB39" s="44" t="s">
        <v>1971</v>
      </c>
      <c r="BC39" s="45" t="s">
        <v>1687</v>
      </c>
    </row>
    <row r="40" spans="1:55" ht="45" customHeight="1">
      <c r="A40" s="893"/>
      <c r="B40" s="895" t="str">
        <f>VLOOKUP($D$9,'PROYECTOS REGISTRADOS'!$A$2:$D$82,4,0)</f>
        <v>Ampliación de los programas artìscticos y culturales Tocancipá, Cundinamarca, Centro Oriente</v>
      </c>
      <c r="C40" s="898" t="str">
        <f>VLOOKUP($D$9,'PROYECTOS REGISTRADOS'!$A$2:$D$82,3,0)</f>
        <v>2016-25817-00017</v>
      </c>
      <c r="D40" s="901" t="s">
        <v>562</v>
      </c>
      <c r="E40" s="904" t="str">
        <f>IF(D40=0,"0-0",(VLOOKUP(D40,'CONSOLIDADO PLAN DESARROLLO'!$EL$9:$ET$304,2,0)))</f>
        <v>Fortalecer los y programas  culturales y artísticos</v>
      </c>
      <c r="F40" s="907" t="str">
        <f>IF(D40=0,"0-0",(VLOOKUP(D40,'CONSOLIDADO PLAN DESARROLLO'!$EL$9:$ET$304,3,0)))</f>
        <v>Procesos fortalecidos</v>
      </c>
      <c r="G40" s="910">
        <f>IF(D40=0,"0-0",(VLOOKUP(D40,'CONSOLIDADO PLAN DESARROLLO'!$EL$9:$ET$304,4,0)))</f>
        <v>5</v>
      </c>
      <c r="H40" s="913">
        <f>IF(D40=0,"0-0",(VLOOKUP(D40,'CONSOLIDADO PLAN DESARROLLO'!$EL$9:$ET$304,5,0)))</f>
        <v>5</v>
      </c>
      <c r="I40" s="916">
        <f>IF(D40=0,"0-0",(VLOOKUP(D40,'CONSOLIDADO PLAN DESARROLLO'!$EL$9:$ET$304,$R$3,0)))</f>
        <v>5</v>
      </c>
      <c r="J40" s="917"/>
      <c r="K40" s="938"/>
      <c r="L40" s="931"/>
      <c r="M40" s="810" t="s">
        <v>1935</v>
      </c>
      <c r="N40" s="806" t="s">
        <v>1930</v>
      </c>
      <c r="O40" s="813">
        <v>4</v>
      </c>
      <c r="P40" s="867"/>
      <c r="Q40" s="47"/>
      <c r="R40" s="940">
        <f>VLOOKUP($D40,'[4]Tablero Logro Metas 2019'!AK7:AS302,3,0)</f>
        <v>0</v>
      </c>
      <c r="S40" s="48"/>
      <c r="T40" s="943">
        <f>VLOOKUP($D40,'[4]Tablero Logro Metas 2019'!AK7:AS302,4,0)</f>
        <v>0</v>
      </c>
      <c r="U40" s="49"/>
      <c r="V40" s="943">
        <f>VLOOKUP($D40,'[4]Tablero Logro Metas 2019'!AK7:AS302,5,0)</f>
        <v>0</v>
      </c>
      <c r="W40" s="49"/>
      <c r="X40" s="943">
        <f>VLOOKUP($D40,'[4]Tablero Logro Metas 2019'!AK7:AS302,6,0)</f>
        <v>0</v>
      </c>
      <c r="Y40" s="49"/>
      <c r="Z40" s="943">
        <f>VLOOKUP($D40,'[4]Tablero Logro Metas 2019'!AK7:AS302,7,0)</f>
        <v>2479560000</v>
      </c>
      <c r="AA40" s="890"/>
      <c r="AB40" s="943">
        <f>VLOOKUP($D40,'[4]Tablero Logro Metas 2019'!AK7:AS302,8,0)</f>
        <v>141747115</v>
      </c>
      <c r="AC40" s="890"/>
      <c r="AD40" s="943">
        <f>VLOOKUP($D40,'[4]Tablero Logro Metas 2019'!AK7:AS302,9,0)</f>
        <v>0</v>
      </c>
      <c r="AE40" s="49"/>
      <c r="AF40" s="922"/>
      <c r="AG40" s="50"/>
      <c r="AH40" s="922"/>
      <c r="AI40" s="49"/>
      <c r="AJ40" s="925">
        <f>+R40+T40+V40+X40+Z40+AB40+AD40+AF40+AH40</f>
        <v>2621307115</v>
      </c>
      <c r="AK40" s="104">
        <f>AC40+AE40+AG40+S40+U40+W40+Y40+AA40+AI40</f>
        <v>0</v>
      </c>
      <c r="AL40" s="51"/>
      <c r="AM40" s="52"/>
      <c r="AN40" s="52"/>
      <c r="AO40" s="52"/>
      <c r="AP40" s="52"/>
      <c r="AQ40" s="52"/>
      <c r="AR40" s="53">
        <f t="shared" ref="AR40:AR52" si="15">SUM(AL40:AQ40)</f>
        <v>0</v>
      </c>
      <c r="AS40" s="54"/>
      <c r="AT40" s="52"/>
      <c r="AU40" s="53">
        <f t="shared" ref="AU40:AU50" si="16">SUM(AS40:AT40)</f>
        <v>0</v>
      </c>
      <c r="AV40" s="54"/>
      <c r="AW40" s="52"/>
      <c r="AX40" s="52"/>
      <c r="AY40" s="52"/>
      <c r="AZ40" s="55"/>
      <c r="BA40" s="56"/>
      <c r="BB40" s="56"/>
      <c r="BC40" s="57"/>
    </row>
    <row r="41" spans="1:55" ht="33.75">
      <c r="A41" s="893"/>
      <c r="B41" s="895"/>
      <c r="C41" s="898"/>
      <c r="D41" s="901"/>
      <c r="E41" s="905"/>
      <c r="F41" s="907"/>
      <c r="G41" s="910"/>
      <c r="H41" s="913"/>
      <c r="I41" s="918"/>
      <c r="J41" s="919"/>
      <c r="K41" s="964"/>
      <c r="L41" s="932"/>
      <c r="M41" s="810" t="s">
        <v>1936</v>
      </c>
      <c r="N41" s="806" t="s">
        <v>1930</v>
      </c>
      <c r="O41" s="813">
        <v>2</v>
      </c>
      <c r="P41" s="867"/>
      <c r="Q41" s="47"/>
      <c r="R41" s="941"/>
      <c r="S41" s="48"/>
      <c r="T41" s="944"/>
      <c r="U41" s="49"/>
      <c r="V41" s="944"/>
      <c r="W41" s="49"/>
      <c r="X41" s="944"/>
      <c r="Y41" s="49"/>
      <c r="Z41" s="944"/>
      <c r="AA41" s="890"/>
      <c r="AB41" s="944"/>
      <c r="AC41" s="49"/>
      <c r="AD41" s="944"/>
      <c r="AE41" s="49"/>
      <c r="AF41" s="923"/>
      <c r="AG41" s="50"/>
      <c r="AH41" s="923"/>
      <c r="AI41" s="49"/>
      <c r="AJ41" s="926"/>
      <c r="AK41" s="104">
        <f t="shared" ref="AK41:AK52" si="17">AC41+AE41+AG41+S41+U41+W41+Y41+AA41+AI41</f>
        <v>0</v>
      </c>
      <c r="AL41" s="51"/>
      <c r="AM41" s="52"/>
      <c r="AN41" s="52"/>
      <c r="AO41" s="52"/>
      <c r="AP41" s="52"/>
      <c r="AQ41" s="52"/>
      <c r="AR41" s="53">
        <f t="shared" ref="AR41:AR46" si="18">SUM(AL41:AQ41)</f>
        <v>0</v>
      </c>
      <c r="AS41" s="54"/>
      <c r="AT41" s="52"/>
      <c r="AU41" s="53">
        <f t="shared" ref="AU41:AU46" si="19">SUM(AS41:AT41)</f>
        <v>0</v>
      </c>
      <c r="AV41" s="54"/>
      <c r="AW41" s="52"/>
      <c r="AX41" s="52"/>
      <c r="AY41" s="52"/>
      <c r="AZ41" s="55"/>
      <c r="BA41" s="56"/>
      <c r="BB41" s="56"/>
      <c r="BC41" s="57"/>
    </row>
    <row r="42" spans="1:55" ht="22.5">
      <c r="A42" s="893"/>
      <c r="B42" s="895"/>
      <c r="C42" s="898"/>
      <c r="D42" s="901"/>
      <c r="E42" s="905"/>
      <c r="F42" s="907"/>
      <c r="G42" s="910"/>
      <c r="H42" s="913"/>
      <c r="I42" s="918"/>
      <c r="J42" s="919"/>
      <c r="K42" s="964"/>
      <c r="L42" s="932"/>
      <c r="M42" s="810" t="s">
        <v>1937</v>
      </c>
      <c r="N42" s="806" t="s">
        <v>1930</v>
      </c>
      <c r="O42" s="813">
        <v>4</v>
      </c>
      <c r="P42" s="867"/>
      <c r="Q42" s="47"/>
      <c r="R42" s="941"/>
      <c r="S42" s="48"/>
      <c r="T42" s="944"/>
      <c r="U42" s="49"/>
      <c r="V42" s="944"/>
      <c r="W42" s="49"/>
      <c r="X42" s="944"/>
      <c r="Y42" s="49"/>
      <c r="Z42" s="944"/>
      <c r="AA42" s="49"/>
      <c r="AB42" s="944"/>
      <c r="AC42" s="49"/>
      <c r="AD42" s="944"/>
      <c r="AE42" s="49"/>
      <c r="AF42" s="923"/>
      <c r="AG42" s="50"/>
      <c r="AH42" s="923"/>
      <c r="AI42" s="49"/>
      <c r="AJ42" s="926"/>
      <c r="AK42" s="104">
        <f t="shared" si="17"/>
        <v>0</v>
      </c>
      <c r="AL42" s="51"/>
      <c r="AM42" s="52"/>
      <c r="AN42" s="52"/>
      <c r="AO42" s="52"/>
      <c r="AP42" s="52"/>
      <c r="AQ42" s="52"/>
      <c r="AR42" s="53">
        <f t="shared" ref="AR42:AR44" si="20">SUM(AL42:AQ42)</f>
        <v>0</v>
      </c>
      <c r="AS42" s="54"/>
      <c r="AT42" s="52"/>
      <c r="AU42" s="53">
        <f t="shared" ref="AU42:AU44" si="21">SUM(AS42:AT42)</f>
        <v>0</v>
      </c>
      <c r="AV42" s="54"/>
      <c r="AW42" s="52"/>
      <c r="AX42" s="52"/>
      <c r="AY42" s="52"/>
      <c r="AZ42" s="55"/>
      <c r="BA42" s="56"/>
      <c r="BB42" s="56"/>
      <c r="BC42" s="57"/>
    </row>
    <row r="43" spans="1:55" ht="22.5">
      <c r="A43" s="893"/>
      <c r="B43" s="895"/>
      <c r="C43" s="898"/>
      <c r="D43" s="901"/>
      <c r="E43" s="905"/>
      <c r="F43" s="907"/>
      <c r="G43" s="910"/>
      <c r="H43" s="913"/>
      <c r="I43" s="918"/>
      <c r="J43" s="919"/>
      <c r="K43" s="964"/>
      <c r="L43" s="932"/>
      <c r="M43" s="810" t="s">
        <v>1938</v>
      </c>
      <c r="N43" s="806" t="s">
        <v>1930</v>
      </c>
      <c r="O43" s="813">
        <v>4</v>
      </c>
      <c r="P43" s="867"/>
      <c r="Q43" s="47"/>
      <c r="R43" s="941"/>
      <c r="S43" s="48"/>
      <c r="T43" s="944"/>
      <c r="U43" s="49"/>
      <c r="V43" s="944"/>
      <c r="W43" s="49"/>
      <c r="X43" s="944"/>
      <c r="Y43" s="49"/>
      <c r="Z43" s="944"/>
      <c r="AA43" s="49"/>
      <c r="AB43" s="944"/>
      <c r="AC43" s="49"/>
      <c r="AD43" s="944"/>
      <c r="AE43" s="49"/>
      <c r="AF43" s="923"/>
      <c r="AG43" s="50"/>
      <c r="AH43" s="923"/>
      <c r="AI43" s="49"/>
      <c r="AJ43" s="926"/>
      <c r="AK43" s="104">
        <f t="shared" si="17"/>
        <v>0</v>
      </c>
      <c r="AL43" s="51"/>
      <c r="AM43" s="52"/>
      <c r="AN43" s="52"/>
      <c r="AO43" s="52"/>
      <c r="AP43" s="52"/>
      <c r="AQ43" s="52"/>
      <c r="AR43" s="53">
        <f t="shared" si="20"/>
        <v>0</v>
      </c>
      <c r="AS43" s="54"/>
      <c r="AT43" s="52"/>
      <c r="AU43" s="53">
        <f t="shared" si="21"/>
        <v>0</v>
      </c>
      <c r="AV43" s="54"/>
      <c r="AW43" s="52"/>
      <c r="AX43" s="52"/>
      <c r="AY43" s="52"/>
      <c r="AZ43" s="55"/>
      <c r="BA43" s="56"/>
      <c r="BB43" s="56"/>
      <c r="BC43" s="57"/>
    </row>
    <row r="44" spans="1:55" ht="15" customHeight="1">
      <c r="A44" s="893"/>
      <c r="B44" s="895"/>
      <c r="C44" s="898"/>
      <c r="D44" s="901"/>
      <c r="E44" s="905"/>
      <c r="F44" s="907"/>
      <c r="G44" s="910"/>
      <c r="H44" s="913"/>
      <c r="I44" s="918"/>
      <c r="J44" s="919"/>
      <c r="K44" s="964"/>
      <c r="L44" s="932"/>
      <c r="M44" s="810" t="s">
        <v>1939</v>
      </c>
      <c r="N44" s="806" t="s">
        <v>1930</v>
      </c>
      <c r="O44" s="813">
        <v>3</v>
      </c>
      <c r="P44" s="867"/>
      <c r="Q44" s="47"/>
      <c r="R44" s="941"/>
      <c r="S44" s="48"/>
      <c r="T44" s="944"/>
      <c r="U44" s="49"/>
      <c r="V44" s="944"/>
      <c r="W44" s="49"/>
      <c r="X44" s="944"/>
      <c r="Y44" s="49"/>
      <c r="Z44" s="944"/>
      <c r="AA44" s="49"/>
      <c r="AB44" s="944"/>
      <c r="AC44" s="49"/>
      <c r="AD44" s="944"/>
      <c r="AE44" s="49"/>
      <c r="AF44" s="923"/>
      <c r="AG44" s="50"/>
      <c r="AH44" s="923"/>
      <c r="AI44" s="49"/>
      <c r="AJ44" s="926"/>
      <c r="AK44" s="104">
        <f t="shared" si="17"/>
        <v>0</v>
      </c>
      <c r="AL44" s="51"/>
      <c r="AM44" s="52"/>
      <c r="AN44" s="52"/>
      <c r="AO44" s="52"/>
      <c r="AP44" s="52"/>
      <c r="AQ44" s="52"/>
      <c r="AR44" s="53">
        <f t="shared" si="20"/>
        <v>0</v>
      </c>
      <c r="AS44" s="54"/>
      <c r="AT44" s="52"/>
      <c r="AU44" s="53">
        <f t="shared" si="21"/>
        <v>0</v>
      </c>
      <c r="AV44" s="54"/>
      <c r="AW44" s="52"/>
      <c r="AX44" s="52"/>
      <c r="AY44" s="52"/>
      <c r="AZ44" s="55"/>
      <c r="BA44" s="56"/>
      <c r="BB44" s="56"/>
      <c r="BC44" s="57"/>
    </row>
    <row r="45" spans="1:55" ht="45">
      <c r="A45" s="893"/>
      <c r="B45" s="895"/>
      <c r="C45" s="898"/>
      <c r="D45" s="901"/>
      <c r="E45" s="905"/>
      <c r="F45" s="907"/>
      <c r="G45" s="910"/>
      <c r="H45" s="913"/>
      <c r="I45" s="918"/>
      <c r="J45" s="919"/>
      <c r="K45" s="964"/>
      <c r="L45" s="932"/>
      <c r="M45" s="810" t="s">
        <v>1966</v>
      </c>
      <c r="N45" s="806" t="s">
        <v>1930</v>
      </c>
      <c r="O45" s="813">
        <v>2</v>
      </c>
      <c r="P45" s="868"/>
      <c r="Q45" s="108"/>
      <c r="R45" s="941"/>
      <c r="S45" s="109"/>
      <c r="T45" s="944"/>
      <c r="U45" s="110"/>
      <c r="V45" s="944"/>
      <c r="W45" s="110"/>
      <c r="X45" s="944"/>
      <c r="Y45" s="110"/>
      <c r="Z45" s="944"/>
      <c r="AA45" s="110"/>
      <c r="AB45" s="944"/>
      <c r="AC45" s="110"/>
      <c r="AD45" s="944"/>
      <c r="AE45" s="110"/>
      <c r="AF45" s="923"/>
      <c r="AG45" s="111"/>
      <c r="AH45" s="923"/>
      <c r="AI45" s="110"/>
      <c r="AJ45" s="926"/>
      <c r="AK45" s="104">
        <f t="shared" si="17"/>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5.75" customHeight="1">
      <c r="A46" s="893"/>
      <c r="B46" s="895"/>
      <c r="C46" s="898"/>
      <c r="D46" s="901"/>
      <c r="E46" s="905"/>
      <c r="F46" s="907"/>
      <c r="G46" s="910"/>
      <c r="H46" s="913"/>
      <c r="I46" s="918"/>
      <c r="J46" s="919"/>
      <c r="K46" s="964"/>
      <c r="L46" s="932"/>
      <c r="M46" s="810" t="s">
        <v>1940</v>
      </c>
      <c r="N46" s="806" t="s">
        <v>1930</v>
      </c>
      <c r="O46" s="813">
        <v>4</v>
      </c>
      <c r="P46" s="868"/>
      <c r="Q46" s="108"/>
      <c r="R46" s="941"/>
      <c r="S46" s="48"/>
      <c r="T46" s="944"/>
      <c r="U46" s="49"/>
      <c r="V46" s="944"/>
      <c r="W46" s="49"/>
      <c r="X46" s="944"/>
      <c r="Y46" s="49"/>
      <c r="Z46" s="944"/>
      <c r="AA46" s="49"/>
      <c r="AB46" s="944"/>
      <c r="AC46" s="49"/>
      <c r="AD46" s="944"/>
      <c r="AE46" s="49"/>
      <c r="AF46" s="923"/>
      <c r="AG46" s="50"/>
      <c r="AH46" s="923"/>
      <c r="AI46" s="49"/>
      <c r="AJ46" s="926"/>
      <c r="AK46" s="104">
        <f t="shared" si="17"/>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c r="A47" s="893"/>
      <c r="B47" s="895"/>
      <c r="C47" s="898"/>
      <c r="D47" s="901"/>
      <c r="E47" s="905"/>
      <c r="F47" s="907"/>
      <c r="G47" s="910"/>
      <c r="H47" s="913"/>
      <c r="I47" s="918"/>
      <c r="J47" s="919"/>
      <c r="K47" s="964"/>
      <c r="L47" s="932"/>
      <c r="M47" s="810" t="s">
        <v>1941</v>
      </c>
      <c r="N47" s="806" t="s">
        <v>1930</v>
      </c>
      <c r="O47" s="813">
        <v>1</v>
      </c>
      <c r="P47" s="868"/>
      <c r="Q47" s="108"/>
      <c r="R47" s="941"/>
      <c r="S47" s="48"/>
      <c r="T47" s="944"/>
      <c r="U47" s="49"/>
      <c r="V47" s="944"/>
      <c r="W47" s="49"/>
      <c r="X47" s="944"/>
      <c r="Y47" s="49"/>
      <c r="Z47" s="944"/>
      <c r="AA47" s="49"/>
      <c r="AB47" s="944"/>
      <c r="AC47" s="49"/>
      <c r="AD47" s="944"/>
      <c r="AE47" s="49"/>
      <c r="AF47" s="923"/>
      <c r="AG47" s="50"/>
      <c r="AH47" s="923"/>
      <c r="AI47" s="49"/>
      <c r="AJ47" s="926"/>
      <c r="AK47" s="104">
        <f t="shared" si="17"/>
        <v>0</v>
      </c>
      <c r="AL47" s="51"/>
      <c r="AM47" s="52"/>
      <c r="AN47" s="52"/>
      <c r="AO47" s="52"/>
      <c r="AP47" s="52"/>
      <c r="AQ47" s="52"/>
      <c r="AR47" s="53">
        <f t="shared" si="15"/>
        <v>0</v>
      </c>
      <c r="AS47" s="54"/>
      <c r="AT47" s="52"/>
      <c r="AU47" s="53">
        <f t="shared" si="16"/>
        <v>0</v>
      </c>
      <c r="AV47" s="54"/>
      <c r="AW47" s="52"/>
      <c r="AX47" s="52"/>
      <c r="AY47" s="52"/>
      <c r="AZ47" s="55"/>
      <c r="BA47" s="56"/>
      <c r="BB47" s="56"/>
      <c r="BC47" s="57"/>
    </row>
    <row r="48" spans="1:55" ht="17.25" customHeight="1">
      <c r="A48" s="893"/>
      <c r="B48" s="895"/>
      <c r="C48" s="898"/>
      <c r="D48" s="901"/>
      <c r="E48" s="905"/>
      <c r="F48" s="907"/>
      <c r="G48" s="910"/>
      <c r="H48" s="913"/>
      <c r="I48" s="918"/>
      <c r="J48" s="919"/>
      <c r="K48" s="964"/>
      <c r="L48" s="932"/>
      <c r="M48" s="810" t="s">
        <v>1942</v>
      </c>
      <c r="N48" s="806" t="s">
        <v>1930</v>
      </c>
      <c r="O48" s="813">
        <v>1</v>
      </c>
      <c r="P48" s="868"/>
      <c r="Q48" s="108"/>
      <c r="R48" s="941"/>
      <c r="S48" s="48"/>
      <c r="T48" s="944"/>
      <c r="U48" s="49"/>
      <c r="V48" s="944"/>
      <c r="W48" s="49"/>
      <c r="X48" s="944"/>
      <c r="Y48" s="49"/>
      <c r="Z48" s="944"/>
      <c r="AA48" s="49"/>
      <c r="AB48" s="944"/>
      <c r="AC48" s="49"/>
      <c r="AD48" s="944"/>
      <c r="AE48" s="49"/>
      <c r="AF48" s="923"/>
      <c r="AG48" s="50"/>
      <c r="AH48" s="923"/>
      <c r="AI48" s="49"/>
      <c r="AJ48" s="926"/>
      <c r="AK48" s="104">
        <f t="shared" si="17"/>
        <v>0</v>
      </c>
      <c r="AL48" s="51"/>
      <c r="AM48" s="52"/>
      <c r="AN48" s="52"/>
      <c r="AO48" s="52"/>
      <c r="AP48" s="52"/>
      <c r="AQ48" s="52"/>
      <c r="AR48" s="53">
        <f t="shared" si="15"/>
        <v>0</v>
      </c>
      <c r="AS48" s="54"/>
      <c r="AT48" s="52"/>
      <c r="AU48" s="53">
        <f t="shared" si="16"/>
        <v>0</v>
      </c>
      <c r="AV48" s="54"/>
      <c r="AW48" s="52"/>
      <c r="AX48" s="52"/>
      <c r="AY48" s="52"/>
      <c r="AZ48" s="55"/>
      <c r="BA48" s="56"/>
      <c r="BB48" s="56"/>
      <c r="BC48" s="57"/>
    </row>
    <row r="49" spans="1:55" ht="33.75">
      <c r="A49" s="893"/>
      <c r="B49" s="895"/>
      <c r="C49" s="898"/>
      <c r="D49" s="901"/>
      <c r="E49" s="905"/>
      <c r="F49" s="907"/>
      <c r="G49" s="910"/>
      <c r="H49" s="913"/>
      <c r="I49" s="918"/>
      <c r="J49" s="919"/>
      <c r="K49" s="964"/>
      <c r="L49" s="932"/>
      <c r="M49" s="811" t="s">
        <v>1943</v>
      </c>
      <c r="N49" s="176" t="s">
        <v>1930</v>
      </c>
      <c r="O49" s="807"/>
      <c r="P49" s="868"/>
      <c r="Q49" s="108"/>
      <c r="R49" s="941"/>
      <c r="S49" s="48"/>
      <c r="T49" s="944"/>
      <c r="U49" s="49"/>
      <c r="V49" s="944"/>
      <c r="W49" s="49"/>
      <c r="X49" s="944"/>
      <c r="Y49" s="49"/>
      <c r="Z49" s="944"/>
      <c r="AA49" s="49"/>
      <c r="AB49" s="944"/>
      <c r="AC49" s="49"/>
      <c r="AD49" s="944"/>
      <c r="AE49" s="49"/>
      <c r="AF49" s="923"/>
      <c r="AG49" s="50"/>
      <c r="AH49" s="923"/>
      <c r="AI49" s="49"/>
      <c r="AJ49" s="926"/>
      <c r="AK49" s="104">
        <f t="shared" si="17"/>
        <v>0</v>
      </c>
      <c r="AL49" s="51"/>
      <c r="AM49" s="52"/>
      <c r="AN49" s="52"/>
      <c r="AO49" s="52"/>
      <c r="AP49" s="52"/>
      <c r="AQ49" s="52"/>
      <c r="AR49" s="53">
        <f t="shared" si="15"/>
        <v>0</v>
      </c>
      <c r="AS49" s="54"/>
      <c r="AT49" s="52"/>
      <c r="AU49" s="53">
        <f t="shared" si="16"/>
        <v>0</v>
      </c>
      <c r="AV49" s="54"/>
      <c r="AW49" s="52"/>
      <c r="AX49" s="52"/>
      <c r="AY49" s="52"/>
      <c r="AZ49" s="55"/>
      <c r="BA49" s="56"/>
      <c r="BB49" s="56"/>
      <c r="BC49" s="57"/>
    </row>
    <row r="50" spans="1:55" ht="22.5">
      <c r="A50" s="893"/>
      <c r="B50" s="895"/>
      <c r="C50" s="898"/>
      <c r="D50" s="901"/>
      <c r="E50" s="905"/>
      <c r="F50" s="907"/>
      <c r="G50" s="910"/>
      <c r="H50" s="913"/>
      <c r="I50" s="918"/>
      <c r="J50" s="919"/>
      <c r="K50" s="964"/>
      <c r="L50" s="932"/>
      <c r="M50" s="811" t="s">
        <v>1944</v>
      </c>
      <c r="N50" s="176" t="s">
        <v>1961</v>
      </c>
      <c r="O50" s="807"/>
      <c r="P50" s="868"/>
      <c r="Q50" s="108"/>
      <c r="R50" s="941"/>
      <c r="S50" s="48"/>
      <c r="T50" s="944"/>
      <c r="U50" s="49"/>
      <c r="V50" s="944"/>
      <c r="W50" s="49"/>
      <c r="X50" s="944"/>
      <c r="Y50" s="49"/>
      <c r="Z50" s="944"/>
      <c r="AA50" s="49"/>
      <c r="AB50" s="944"/>
      <c r="AC50" s="49"/>
      <c r="AD50" s="944"/>
      <c r="AE50" s="49"/>
      <c r="AF50" s="923"/>
      <c r="AG50" s="50"/>
      <c r="AH50" s="923"/>
      <c r="AI50" s="49"/>
      <c r="AJ50" s="926"/>
      <c r="AK50" s="104">
        <f t="shared" si="17"/>
        <v>0</v>
      </c>
      <c r="AL50" s="51"/>
      <c r="AM50" s="52"/>
      <c r="AN50" s="52"/>
      <c r="AO50" s="52"/>
      <c r="AP50" s="52"/>
      <c r="AQ50" s="52"/>
      <c r="AR50" s="53">
        <f t="shared" si="15"/>
        <v>0</v>
      </c>
      <c r="AS50" s="54"/>
      <c r="AT50" s="52"/>
      <c r="AU50" s="53">
        <f t="shared" si="16"/>
        <v>0</v>
      </c>
      <c r="AV50" s="54"/>
      <c r="AW50" s="52"/>
      <c r="AX50" s="52"/>
      <c r="AY50" s="52"/>
      <c r="AZ50" s="55"/>
      <c r="BA50" s="56"/>
      <c r="BB50" s="56"/>
      <c r="BC50" s="57"/>
    </row>
    <row r="51" spans="1:55" ht="17.25" customHeight="1">
      <c r="A51" s="893"/>
      <c r="B51" s="896"/>
      <c r="C51" s="899"/>
      <c r="D51" s="902"/>
      <c r="E51" s="905"/>
      <c r="F51" s="908"/>
      <c r="G51" s="911"/>
      <c r="H51" s="914"/>
      <c r="I51" s="918"/>
      <c r="J51" s="919"/>
      <c r="K51" s="964"/>
      <c r="L51" s="932"/>
      <c r="M51" s="812" t="s">
        <v>1945</v>
      </c>
      <c r="N51" s="179" t="s">
        <v>1930</v>
      </c>
      <c r="O51" s="809"/>
      <c r="P51" s="868"/>
      <c r="Q51" s="108"/>
      <c r="R51" s="941"/>
      <c r="S51" s="48"/>
      <c r="T51" s="944"/>
      <c r="U51" s="49"/>
      <c r="V51" s="944"/>
      <c r="W51" s="49"/>
      <c r="X51" s="944"/>
      <c r="Y51" s="49"/>
      <c r="Z51" s="944"/>
      <c r="AA51" s="49"/>
      <c r="AB51" s="944"/>
      <c r="AC51" s="49"/>
      <c r="AD51" s="944"/>
      <c r="AE51" s="49"/>
      <c r="AF51" s="923"/>
      <c r="AG51" s="50"/>
      <c r="AH51" s="923"/>
      <c r="AI51" s="49"/>
      <c r="AJ51" s="926"/>
      <c r="AK51" s="104">
        <f t="shared" si="17"/>
        <v>0</v>
      </c>
      <c r="AL51" s="112"/>
      <c r="AM51" s="113"/>
      <c r="AN51" s="113"/>
      <c r="AO51" s="113"/>
      <c r="AP51" s="113"/>
      <c r="AQ51" s="113"/>
      <c r="AR51" s="53">
        <f t="shared" ref="AR51" si="22">SUM(AL51:AQ51)</f>
        <v>0</v>
      </c>
      <c r="AS51" s="114"/>
      <c r="AT51" s="113"/>
      <c r="AU51" s="53">
        <f>SUM(AS51:AT51)</f>
        <v>0</v>
      </c>
      <c r="AV51" s="114"/>
      <c r="AW51" s="113"/>
      <c r="AX51" s="113"/>
      <c r="AY51" s="113"/>
      <c r="AZ51" s="115"/>
      <c r="BA51" s="116"/>
      <c r="BB51" s="116"/>
      <c r="BC51" s="117"/>
    </row>
    <row r="52" spans="1:55" ht="34.5" customHeight="1">
      <c r="A52" s="893"/>
      <c r="B52" s="896"/>
      <c r="C52" s="899"/>
      <c r="D52" s="902"/>
      <c r="E52" s="905"/>
      <c r="F52" s="908"/>
      <c r="G52" s="911"/>
      <c r="H52" s="914"/>
      <c r="I52" s="918"/>
      <c r="J52" s="919"/>
      <c r="K52" s="964"/>
      <c r="L52" s="932"/>
      <c r="M52" s="812" t="s">
        <v>1964</v>
      </c>
      <c r="N52" s="179" t="s">
        <v>1930</v>
      </c>
      <c r="O52" s="809"/>
      <c r="P52" s="868"/>
      <c r="Q52" s="108"/>
      <c r="R52" s="941"/>
      <c r="S52" s="109"/>
      <c r="T52" s="944"/>
      <c r="U52" s="110"/>
      <c r="V52" s="944"/>
      <c r="W52" s="110"/>
      <c r="X52" s="944"/>
      <c r="Y52" s="110"/>
      <c r="Z52" s="944"/>
      <c r="AA52" s="110"/>
      <c r="AB52" s="944"/>
      <c r="AC52" s="110"/>
      <c r="AD52" s="944"/>
      <c r="AE52" s="110"/>
      <c r="AF52" s="923"/>
      <c r="AG52" s="111"/>
      <c r="AH52" s="923"/>
      <c r="AI52" s="110"/>
      <c r="AJ52" s="926"/>
      <c r="AK52" s="104">
        <f t="shared" si="17"/>
        <v>0</v>
      </c>
      <c r="AL52" s="112"/>
      <c r="AM52" s="113"/>
      <c r="AN52" s="113"/>
      <c r="AO52" s="113"/>
      <c r="AP52" s="113"/>
      <c r="AQ52" s="113"/>
      <c r="AR52" s="53">
        <f t="shared" si="15"/>
        <v>0</v>
      </c>
      <c r="AS52" s="114"/>
      <c r="AT52" s="113"/>
      <c r="AU52" s="53">
        <f>SUM(AS52:AT52)</f>
        <v>0</v>
      </c>
      <c r="AV52" s="114"/>
      <c r="AW52" s="113"/>
      <c r="AX52" s="113"/>
      <c r="AY52" s="113"/>
      <c r="AZ52" s="115"/>
      <c r="BA52" s="116"/>
      <c r="BB52" s="116"/>
      <c r="BC52" s="117"/>
    </row>
    <row r="53" spans="1:55" ht="34.5" customHeight="1">
      <c r="A53" s="893"/>
      <c r="B53" s="896"/>
      <c r="C53" s="899"/>
      <c r="D53" s="902"/>
      <c r="E53" s="905"/>
      <c r="F53" s="908"/>
      <c r="G53" s="911"/>
      <c r="H53" s="914"/>
      <c r="I53" s="918"/>
      <c r="J53" s="919"/>
      <c r="K53" s="964"/>
      <c r="L53" s="932"/>
      <c r="M53" s="812" t="s">
        <v>1982</v>
      </c>
      <c r="N53" s="179" t="s">
        <v>1930</v>
      </c>
      <c r="O53" s="809"/>
      <c r="P53" s="868"/>
      <c r="Q53" s="108"/>
      <c r="R53" s="941"/>
      <c r="S53" s="109"/>
      <c r="T53" s="944"/>
      <c r="U53" s="110"/>
      <c r="V53" s="944"/>
      <c r="W53" s="110"/>
      <c r="X53" s="944"/>
      <c r="Y53" s="110"/>
      <c r="Z53" s="944"/>
      <c r="AA53" s="891"/>
      <c r="AB53" s="944"/>
      <c r="AC53" s="110"/>
      <c r="AD53" s="944"/>
      <c r="AE53" s="110"/>
      <c r="AF53" s="923"/>
      <c r="AG53" s="111"/>
      <c r="AH53" s="923"/>
      <c r="AI53" s="110"/>
      <c r="AJ53" s="926"/>
      <c r="AK53" s="869"/>
      <c r="AL53" s="112"/>
      <c r="AM53" s="113"/>
      <c r="AN53" s="113"/>
      <c r="AO53" s="113"/>
      <c r="AP53" s="113"/>
      <c r="AQ53" s="113"/>
      <c r="AR53" s="870"/>
      <c r="AS53" s="114"/>
      <c r="AT53" s="113"/>
      <c r="AU53" s="870"/>
      <c r="AV53" s="114"/>
      <c r="AW53" s="113"/>
      <c r="AX53" s="113"/>
      <c r="AY53" s="113"/>
      <c r="AZ53" s="115"/>
      <c r="BA53" s="116"/>
      <c r="BB53" s="116"/>
      <c r="BC53" s="117"/>
    </row>
    <row r="54" spans="1:55" ht="34.5" customHeight="1">
      <c r="A54" s="893"/>
      <c r="B54" s="896"/>
      <c r="C54" s="899"/>
      <c r="D54" s="902"/>
      <c r="E54" s="905"/>
      <c r="F54" s="908"/>
      <c r="G54" s="911"/>
      <c r="H54" s="914"/>
      <c r="I54" s="918"/>
      <c r="J54" s="919"/>
      <c r="K54" s="964"/>
      <c r="L54" s="932"/>
      <c r="M54" s="812" t="s">
        <v>1983</v>
      </c>
      <c r="N54" s="179" t="s">
        <v>1930</v>
      </c>
      <c r="O54" s="809"/>
      <c r="P54" s="868"/>
      <c r="Q54" s="108"/>
      <c r="R54" s="941"/>
      <c r="S54" s="109"/>
      <c r="T54" s="944"/>
      <c r="U54" s="110"/>
      <c r="V54" s="944"/>
      <c r="W54" s="110"/>
      <c r="X54" s="944"/>
      <c r="Y54" s="110"/>
      <c r="Z54" s="944"/>
      <c r="AA54" s="110"/>
      <c r="AB54" s="944"/>
      <c r="AC54" s="110"/>
      <c r="AD54" s="944"/>
      <c r="AE54" s="110"/>
      <c r="AF54" s="923"/>
      <c r="AG54" s="111"/>
      <c r="AH54" s="923"/>
      <c r="AI54" s="110"/>
      <c r="AJ54" s="926"/>
      <c r="AK54" s="869"/>
      <c r="AL54" s="112"/>
      <c r="AM54" s="113"/>
      <c r="AN54" s="113"/>
      <c r="AO54" s="113"/>
      <c r="AP54" s="113"/>
      <c r="AQ54" s="113"/>
      <c r="AR54" s="870"/>
      <c r="AS54" s="114"/>
      <c r="AT54" s="113"/>
      <c r="AU54" s="870"/>
      <c r="AV54" s="114"/>
      <c r="AW54" s="113"/>
      <c r="AX54" s="113"/>
      <c r="AY54" s="113"/>
      <c r="AZ54" s="115"/>
      <c r="BA54" s="116"/>
      <c r="BB54" s="116"/>
      <c r="BC54" s="117"/>
    </row>
    <row r="55" spans="1:55" ht="9.9499999999999993" customHeight="1" thickBot="1">
      <c r="A55" s="894"/>
      <c r="B55" s="897"/>
      <c r="C55" s="900"/>
      <c r="D55" s="903"/>
      <c r="E55" s="906"/>
      <c r="F55" s="909"/>
      <c r="G55" s="912"/>
      <c r="H55" s="915"/>
      <c r="I55" s="920"/>
      <c r="J55" s="921"/>
      <c r="K55" s="965"/>
      <c r="L55" s="933"/>
      <c r="M55" s="181"/>
      <c r="N55" s="182"/>
      <c r="O55" s="183"/>
      <c r="P55" s="118"/>
      <c r="Q55" s="118"/>
      <c r="R55" s="942"/>
      <c r="S55" s="184"/>
      <c r="T55" s="945"/>
      <c r="U55" s="185"/>
      <c r="V55" s="945"/>
      <c r="W55" s="185"/>
      <c r="X55" s="945"/>
      <c r="Y55" s="185"/>
      <c r="Z55" s="945"/>
      <c r="AA55" s="185"/>
      <c r="AB55" s="945"/>
      <c r="AC55" s="185"/>
      <c r="AD55" s="945"/>
      <c r="AE55" s="185"/>
      <c r="AF55" s="924"/>
      <c r="AG55" s="186"/>
      <c r="AH55" s="924"/>
      <c r="AI55" s="185"/>
      <c r="AJ55" s="947"/>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c r="A56" s="157"/>
      <c r="B56" s="193"/>
      <c r="C56" s="193"/>
      <c r="D56" s="193"/>
      <c r="E56" s="193"/>
      <c r="F56" s="193"/>
      <c r="G56" s="193"/>
      <c r="H56" s="193"/>
      <c r="I56" s="946"/>
      <c r="J56" s="946"/>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c r="A57" s="892">
        <v>5</v>
      </c>
      <c r="B57" s="162" t="s">
        <v>1705</v>
      </c>
      <c r="C57" s="163" t="s">
        <v>1706</v>
      </c>
      <c r="D57" s="164" t="s">
        <v>21</v>
      </c>
      <c r="E57" s="164" t="s">
        <v>1892</v>
      </c>
      <c r="F57" s="163" t="s">
        <v>1707</v>
      </c>
      <c r="G57" s="165" t="s">
        <v>1679</v>
      </c>
      <c r="H57" s="165" t="s">
        <v>1680</v>
      </c>
      <c r="I57" s="166" t="s">
        <v>1908</v>
      </c>
      <c r="J57" s="167">
        <f>+$N$3</f>
        <v>2019</v>
      </c>
      <c r="K57" s="165" t="s">
        <v>1925</v>
      </c>
      <c r="L57" s="166" t="s">
        <v>1968</v>
      </c>
      <c r="M57" s="163" t="s">
        <v>1708</v>
      </c>
      <c r="N57" s="163" t="s">
        <v>1709</v>
      </c>
      <c r="O57" s="163" t="s">
        <v>1710</v>
      </c>
      <c r="P57" s="163" t="s">
        <v>1985</v>
      </c>
      <c r="Q57" s="163" t="s">
        <v>1969</v>
      </c>
      <c r="R57" s="168">
        <f>SUM(R58:R64)</f>
        <v>0</v>
      </c>
      <c r="S57" s="169">
        <f t="shared" ref="S57:AK57" si="23">SUM(S58:S64)</f>
        <v>0</v>
      </c>
      <c r="T57" s="170">
        <f t="shared" si="23"/>
        <v>0</v>
      </c>
      <c r="U57" s="171">
        <f t="shared" si="23"/>
        <v>0</v>
      </c>
      <c r="V57" s="170">
        <f t="shared" si="23"/>
        <v>0</v>
      </c>
      <c r="W57" s="171">
        <f t="shared" si="23"/>
        <v>0</v>
      </c>
      <c r="X57" s="170">
        <f t="shared" si="23"/>
        <v>0</v>
      </c>
      <c r="Y57" s="171">
        <f t="shared" si="23"/>
        <v>0</v>
      </c>
      <c r="Z57" s="170">
        <f t="shared" si="23"/>
        <v>0</v>
      </c>
      <c r="AA57" s="171">
        <f t="shared" si="23"/>
        <v>0</v>
      </c>
      <c r="AB57" s="170">
        <f t="shared" si="23"/>
        <v>0</v>
      </c>
      <c r="AC57" s="171">
        <f t="shared" si="23"/>
        <v>0</v>
      </c>
      <c r="AD57" s="170">
        <f t="shared" si="23"/>
        <v>0</v>
      </c>
      <c r="AE57" s="171">
        <f t="shared" si="23"/>
        <v>0</v>
      </c>
      <c r="AF57" s="170">
        <f t="shared" si="23"/>
        <v>0</v>
      </c>
      <c r="AG57" s="172">
        <f t="shared" si="23"/>
        <v>0</v>
      </c>
      <c r="AH57" s="170">
        <f t="shared" si="23"/>
        <v>0</v>
      </c>
      <c r="AI57" s="171">
        <f t="shared" si="23"/>
        <v>0</v>
      </c>
      <c r="AJ57" s="173">
        <f t="shared" si="23"/>
        <v>0</v>
      </c>
      <c r="AK57" s="174">
        <f t="shared" si="23"/>
        <v>0</v>
      </c>
      <c r="AL57" s="871"/>
      <c r="AM57" s="872"/>
      <c r="AN57" s="872"/>
      <c r="AO57" s="872"/>
      <c r="AP57" s="872"/>
      <c r="AQ57" s="872"/>
      <c r="AR57" s="873"/>
      <c r="AS57" s="874"/>
      <c r="AT57" s="872"/>
      <c r="AU57" s="873"/>
      <c r="AV57" s="874"/>
      <c r="AW57" s="872"/>
      <c r="AX57" s="872"/>
      <c r="AY57" s="872"/>
      <c r="AZ57" s="875"/>
      <c r="BA57" s="44" t="s">
        <v>1685</v>
      </c>
      <c r="BB57" s="44" t="s">
        <v>1971</v>
      </c>
      <c r="BC57" s="45" t="s">
        <v>1687</v>
      </c>
    </row>
    <row r="58" spans="1:55" ht="45" customHeight="1">
      <c r="A58" s="893"/>
      <c r="B58" s="895" t="str">
        <f>VLOOKUP($D$9,'PROYECTOS REGISTRADOS'!$A$2:$D$82,4,0)</f>
        <v>Ampliación de los programas artìscticos y culturales Tocancipá, Cundinamarca, Centro Oriente</v>
      </c>
      <c r="C58" s="898" t="str">
        <f>VLOOKUP($D$9,'PROYECTOS REGISTRADOS'!$A$2:$D$82,3,0)</f>
        <v>2016-25817-00017</v>
      </c>
      <c r="D58" s="901" t="s">
        <v>569</v>
      </c>
      <c r="E58" s="904" t="str">
        <f>IF(D58=0,"0-0",(VLOOKUP(D58,'CONSOLIDADO PLAN DESARROLLO'!$EL$9:$ET$304,2,0)))</f>
        <v xml:space="preserve">Mantener la Participación de la cultura Tocancipeña en el panorama departamental , Nacional e Internacional </v>
      </c>
      <c r="F58" s="907" t="str">
        <f>IF(D58=0,"0-0",(VLOOKUP(D58,'CONSOLIDADO PLAN DESARROLLO'!$EL$9:$ET$304,3,0)))</f>
        <v xml:space="preserve">No. de presentaciones y participaciones </v>
      </c>
      <c r="G58" s="910">
        <f>IF(D58=0,"0-0",(VLOOKUP(D58,'CONSOLIDADO PLAN DESARROLLO'!$EL$9:$ET$304,4,0)))</f>
        <v>126</v>
      </c>
      <c r="H58" s="913">
        <f>IF(D58=0,"0-0",(VLOOKUP(D58,'CONSOLIDADO PLAN DESARROLLO'!$EL$9:$ET$304,5,0)))</f>
        <v>126</v>
      </c>
      <c r="I58" s="916">
        <f>IF(D58=0,"0-0",(VLOOKUP(D58,'CONSOLIDADO PLAN DESARROLLO'!$EL$9:$ET$304,$R$3,0)))</f>
        <v>126</v>
      </c>
      <c r="J58" s="917"/>
      <c r="K58" s="937"/>
      <c r="L58" s="931"/>
      <c r="M58" s="810" t="s">
        <v>1946</v>
      </c>
      <c r="N58" s="806" t="s">
        <v>1930</v>
      </c>
      <c r="O58" s="813">
        <v>4</v>
      </c>
      <c r="P58" s="867"/>
      <c r="Q58" s="47"/>
      <c r="R58" s="940">
        <f>VLOOKUP($D58,'[4]Tablero Logro Metas 2019'!AK7:AS302,3,0)</f>
        <v>0</v>
      </c>
      <c r="S58" s="48"/>
      <c r="T58" s="943">
        <f>VLOOKUP($D58,'[4]Tablero Logro Metas 2019'!AK7:AS302,4,0)</f>
        <v>0</v>
      </c>
      <c r="U58" s="49"/>
      <c r="V58" s="943">
        <f>VLOOKUP($D58,'[4]Tablero Logro Metas 2019'!AK7:AS302,5,0)</f>
        <v>0</v>
      </c>
      <c r="W58" s="49"/>
      <c r="X58" s="943">
        <f>VLOOKUP($D58,'[4]Tablero Logro Metas 2019'!AK7:AS302,6,0)</f>
        <v>0</v>
      </c>
      <c r="Y58" s="49"/>
      <c r="Z58" s="943">
        <f>VLOOKUP($D58,'[4]Tablero Logro Metas 2019'!AK7:AS302,7,0)</f>
        <v>0</v>
      </c>
      <c r="AA58" s="890"/>
      <c r="AB58" s="943">
        <f>VLOOKUP($D58,'[4]Tablero Logro Metas 2019'!AK7:AS302,8,0)</f>
        <v>0</v>
      </c>
      <c r="AC58" s="49"/>
      <c r="AD58" s="943">
        <f>VLOOKUP($D58,'[4]Tablero Logro Metas 2019'!AK7:AS302,9,0)</f>
        <v>0</v>
      </c>
      <c r="AE58" s="49"/>
      <c r="AF58" s="922"/>
      <c r="AG58" s="50"/>
      <c r="AH58" s="922"/>
      <c r="AI58" s="49"/>
      <c r="AJ58" s="925">
        <f>+R58+T58+V58+X58+Z58+AB58+AD58+AF58+AH58</f>
        <v>0</v>
      </c>
      <c r="AK58" s="104">
        <f>AC58+AE58+AG58+S58+U58+W58+Y58+AA58+AI58</f>
        <v>0</v>
      </c>
      <c r="AL58" s="51"/>
      <c r="AM58" s="52"/>
      <c r="AN58" s="52"/>
      <c r="AO58" s="52"/>
      <c r="AP58" s="52"/>
      <c r="AQ58" s="52"/>
      <c r="AR58" s="53">
        <f t="shared" ref="AR58:AR63" si="24">SUM(AL58:AQ58)</f>
        <v>0</v>
      </c>
      <c r="AS58" s="54"/>
      <c r="AT58" s="52"/>
      <c r="AU58" s="53">
        <f t="shared" ref="AU58:AU62" si="25">SUM(AS58:AT58)</f>
        <v>0</v>
      </c>
      <c r="AV58" s="54"/>
      <c r="AW58" s="52"/>
      <c r="AX58" s="52"/>
      <c r="AY58" s="52"/>
      <c r="AZ58" s="55"/>
      <c r="BA58" s="56"/>
      <c r="BB58" s="56"/>
      <c r="BC58" s="57"/>
    </row>
    <row r="59" spans="1:55" ht="33.75">
      <c r="A59" s="893"/>
      <c r="B59" s="895"/>
      <c r="C59" s="898"/>
      <c r="D59" s="901"/>
      <c r="E59" s="905"/>
      <c r="F59" s="907"/>
      <c r="G59" s="910"/>
      <c r="H59" s="913"/>
      <c r="I59" s="918"/>
      <c r="J59" s="919"/>
      <c r="K59" s="937"/>
      <c r="L59" s="932"/>
      <c r="M59" s="811" t="s">
        <v>1947</v>
      </c>
      <c r="N59" s="176" t="s">
        <v>1930</v>
      </c>
      <c r="O59" s="807"/>
      <c r="P59" s="867"/>
      <c r="Q59" s="47"/>
      <c r="R59" s="941"/>
      <c r="S59" s="48"/>
      <c r="T59" s="944"/>
      <c r="U59" s="49"/>
      <c r="V59" s="944"/>
      <c r="W59" s="49"/>
      <c r="X59" s="944"/>
      <c r="Y59" s="49"/>
      <c r="Z59" s="944"/>
      <c r="AA59" s="49"/>
      <c r="AB59" s="944"/>
      <c r="AC59" s="49"/>
      <c r="AD59" s="944"/>
      <c r="AE59" s="49"/>
      <c r="AF59" s="923"/>
      <c r="AG59" s="50"/>
      <c r="AH59" s="923"/>
      <c r="AI59" s="49"/>
      <c r="AJ59" s="926"/>
      <c r="AK59" s="104">
        <f t="shared" ref="AK59:AK63" si="26">AC59+AE59+AG59+S59+U59+W59+Y59+AA59+AI59</f>
        <v>0</v>
      </c>
      <c r="AL59" s="51"/>
      <c r="AM59" s="52"/>
      <c r="AN59" s="52"/>
      <c r="AO59" s="52"/>
      <c r="AP59" s="52"/>
      <c r="AQ59" s="52"/>
      <c r="AR59" s="53">
        <f t="shared" si="24"/>
        <v>0</v>
      </c>
      <c r="AS59" s="54"/>
      <c r="AT59" s="52"/>
      <c r="AU59" s="53">
        <f t="shared" si="25"/>
        <v>0</v>
      </c>
      <c r="AV59" s="54"/>
      <c r="AW59" s="52"/>
      <c r="AX59" s="52"/>
      <c r="AY59" s="52"/>
      <c r="AZ59" s="55"/>
      <c r="BA59" s="56"/>
      <c r="BB59" s="56"/>
      <c r="BC59" s="57"/>
    </row>
    <row r="60" spans="1:55" ht="17.25" customHeight="1">
      <c r="A60" s="893"/>
      <c r="B60" s="895"/>
      <c r="C60" s="898"/>
      <c r="D60" s="901"/>
      <c r="E60" s="905"/>
      <c r="F60" s="907"/>
      <c r="G60" s="910"/>
      <c r="H60" s="913"/>
      <c r="I60" s="918"/>
      <c r="J60" s="919"/>
      <c r="K60" s="937"/>
      <c r="L60" s="932"/>
      <c r="M60" s="811" t="s">
        <v>1945</v>
      </c>
      <c r="N60" s="176" t="s">
        <v>1930</v>
      </c>
      <c r="O60" s="807"/>
      <c r="P60" s="867"/>
      <c r="Q60" s="47"/>
      <c r="R60" s="941"/>
      <c r="S60" s="48"/>
      <c r="T60" s="944"/>
      <c r="U60" s="49"/>
      <c r="V60" s="944"/>
      <c r="W60" s="49"/>
      <c r="X60" s="944"/>
      <c r="Y60" s="49"/>
      <c r="Z60" s="944"/>
      <c r="AA60" s="49"/>
      <c r="AB60" s="944"/>
      <c r="AC60" s="49"/>
      <c r="AD60" s="944"/>
      <c r="AE60" s="49"/>
      <c r="AF60" s="923"/>
      <c r="AG60" s="50"/>
      <c r="AH60" s="923"/>
      <c r="AI60" s="49"/>
      <c r="AJ60" s="926"/>
      <c r="AK60" s="104">
        <f t="shared" si="26"/>
        <v>0</v>
      </c>
      <c r="AL60" s="51"/>
      <c r="AM60" s="52"/>
      <c r="AN60" s="52"/>
      <c r="AO60" s="52"/>
      <c r="AP60" s="52"/>
      <c r="AQ60" s="52"/>
      <c r="AR60" s="53">
        <f t="shared" si="24"/>
        <v>0</v>
      </c>
      <c r="AS60" s="54"/>
      <c r="AT60" s="52"/>
      <c r="AU60" s="53">
        <f t="shared" si="25"/>
        <v>0</v>
      </c>
      <c r="AV60" s="54"/>
      <c r="AW60" s="52"/>
      <c r="AX60" s="52"/>
      <c r="AY60" s="52"/>
      <c r="AZ60" s="55"/>
      <c r="BA60" s="56"/>
      <c r="BB60" s="56"/>
      <c r="BC60" s="57"/>
    </row>
    <row r="61" spans="1:55" ht="17.25" customHeight="1">
      <c r="A61" s="893"/>
      <c r="B61" s="895"/>
      <c r="C61" s="898"/>
      <c r="D61" s="901"/>
      <c r="E61" s="905"/>
      <c r="F61" s="907"/>
      <c r="G61" s="910"/>
      <c r="H61" s="913"/>
      <c r="I61" s="918"/>
      <c r="J61" s="919"/>
      <c r="K61" s="937"/>
      <c r="L61" s="932"/>
      <c r="M61" s="175"/>
      <c r="N61" s="176"/>
      <c r="O61" s="177"/>
      <c r="P61" s="867"/>
      <c r="Q61" s="47"/>
      <c r="R61" s="941"/>
      <c r="S61" s="48"/>
      <c r="T61" s="944"/>
      <c r="U61" s="49"/>
      <c r="V61" s="944"/>
      <c r="W61" s="49"/>
      <c r="X61" s="944"/>
      <c r="Y61" s="49"/>
      <c r="Z61" s="944"/>
      <c r="AA61" s="49"/>
      <c r="AB61" s="944"/>
      <c r="AC61" s="49"/>
      <c r="AD61" s="944"/>
      <c r="AE61" s="49"/>
      <c r="AF61" s="923"/>
      <c r="AG61" s="50"/>
      <c r="AH61" s="923"/>
      <c r="AI61" s="49"/>
      <c r="AJ61" s="926"/>
      <c r="AK61" s="104">
        <f t="shared" si="26"/>
        <v>0</v>
      </c>
      <c r="AL61" s="51"/>
      <c r="AM61" s="52"/>
      <c r="AN61" s="52"/>
      <c r="AO61" s="52"/>
      <c r="AP61" s="52"/>
      <c r="AQ61" s="52"/>
      <c r="AR61" s="53">
        <f t="shared" si="24"/>
        <v>0</v>
      </c>
      <c r="AS61" s="54"/>
      <c r="AT61" s="52"/>
      <c r="AU61" s="53">
        <f t="shared" si="25"/>
        <v>0</v>
      </c>
      <c r="AV61" s="54"/>
      <c r="AW61" s="52"/>
      <c r="AX61" s="52"/>
      <c r="AY61" s="52"/>
      <c r="AZ61" s="55"/>
      <c r="BA61" s="56"/>
      <c r="BB61" s="56"/>
      <c r="BC61" s="57"/>
    </row>
    <row r="62" spans="1:55" ht="17.25" customHeight="1">
      <c r="A62" s="893"/>
      <c r="B62" s="895"/>
      <c r="C62" s="898"/>
      <c r="D62" s="901"/>
      <c r="E62" s="905"/>
      <c r="F62" s="907"/>
      <c r="G62" s="910"/>
      <c r="H62" s="913"/>
      <c r="I62" s="918"/>
      <c r="J62" s="919"/>
      <c r="K62" s="937"/>
      <c r="L62" s="932"/>
      <c r="M62" s="175"/>
      <c r="N62" s="176"/>
      <c r="O62" s="177"/>
      <c r="P62" s="867"/>
      <c r="Q62" s="47"/>
      <c r="R62" s="941"/>
      <c r="S62" s="48"/>
      <c r="T62" s="944"/>
      <c r="U62" s="49"/>
      <c r="V62" s="944"/>
      <c r="W62" s="49"/>
      <c r="X62" s="944"/>
      <c r="Y62" s="49"/>
      <c r="Z62" s="944"/>
      <c r="AA62" s="49"/>
      <c r="AB62" s="944"/>
      <c r="AC62" s="49"/>
      <c r="AD62" s="944"/>
      <c r="AE62" s="49"/>
      <c r="AF62" s="923"/>
      <c r="AG62" s="50"/>
      <c r="AH62" s="923"/>
      <c r="AI62" s="49"/>
      <c r="AJ62" s="926"/>
      <c r="AK62" s="104">
        <f t="shared" si="26"/>
        <v>0</v>
      </c>
      <c r="AL62" s="51"/>
      <c r="AM62" s="52"/>
      <c r="AN62" s="52"/>
      <c r="AO62" s="52"/>
      <c r="AP62" s="52"/>
      <c r="AQ62" s="52"/>
      <c r="AR62" s="53">
        <f t="shared" si="24"/>
        <v>0</v>
      </c>
      <c r="AS62" s="54"/>
      <c r="AT62" s="52"/>
      <c r="AU62" s="53">
        <f t="shared" si="25"/>
        <v>0</v>
      </c>
      <c r="AV62" s="54"/>
      <c r="AW62" s="52"/>
      <c r="AX62" s="52"/>
      <c r="AY62" s="52"/>
      <c r="AZ62" s="55"/>
      <c r="BA62" s="56"/>
      <c r="BB62" s="56"/>
      <c r="BC62" s="57"/>
    </row>
    <row r="63" spans="1:55" ht="17.25" customHeight="1">
      <c r="A63" s="893"/>
      <c r="B63" s="896"/>
      <c r="C63" s="899"/>
      <c r="D63" s="902"/>
      <c r="E63" s="905"/>
      <c r="F63" s="908"/>
      <c r="G63" s="911"/>
      <c r="H63" s="914"/>
      <c r="I63" s="918"/>
      <c r="J63" s="919"/>
      <c r="K63" s="938"/>
      <c r="L63" s="932"/>
      <c r="M63" s="178"/>
      <c r="N63" s="179"/>
      <c r="O63" s="180"/>
      <c r="P63" s="868"/>
      <c r="Q63" s="108"/>
      <c r="R63" s="941"/>
      <c r="S63" s="109"/>
      <c r="T63" s="944"/>
      <c r="U63" s="110"/>
      <c r="V63" s="944"/>
      <c r="W63" s="110"/>
      <c r="X63" s="944"/>
      <c r="Y63" s="110"/>
      <c r="Z63" s="944"/>
      <c r="AA63" s="110"/>
      <c r="AB63" s="944"/>
      <c r="AC63" s="110"/>
      <c r="AD63" s="944"/>
      <c r="AE63" s="110"/>
      <c r="AF63" s="923"/>
      <c r="AG63" s="111"/>
      <c r="AH63" s="923"/>
      <c r="AI63" s="110"/>
      <c r="AJ63" s="927"/>
      <c r="AK63" s="104">
        <f t="shared" si="26"/>
        <v>0</v>
      </c>
      <c r="AL63" s="112"/>
      <c r="AM63" s="113"/>
      <c r="AN63" s="113"/>
      <c r="AO63" s="113"/>
      <c r="AP63" s="113"/>
      <c r="AQ63" s="113"/>
      <c r="AR63" s="53">
        <f t="shared" si="24"/>
        <v>0</v>
      </c>
      <c r="AS63" s="114"/>
      <c r="AT63" s="113"/>
      <c r="AU63" s="53">
        <f>SUM(AS63:AT63)</f>
        <v>0</v>
      </c>
      <c r="AV63" s="114"/>
      <c r="AW63" s="113"/>
      <c r="AX63" s="113"/>
      <c r="AY63" s="113"/>
      <c r="AZ63" s="115"/>
      <c r="BA63" s="116"/>
      <c r="BB63" s="116"/>
      <c r="BC63" s="117"/>
    </row>
    <row r="64" spans="1:55" ht="9.9499999999999993" customHeight="1" thickBot="1">
      <c r="A64" s="894"/>
      <c r="B64" s="897"/>
      <c r="C64" s="900"/>
      <c r="D64" s="903"/>
      <c r="E64" s="906"/>
      <c r="F64" s="909"/>
      <c r="G64" s="912"/>
      <c r="H64" s="915"/>
      <c r="I64" s="920"/>
      <c r="J64" s="921"/>
      <c r="K64" s="939"/>
      <c r="L64" s="933"/>
      <c r="M64" s="181"/>
      <c r="N64" s="182"/>
      <c r="O64" s="183"/>
      <c r="P64" s="118"/>
      <c r="Q64" s="118"/>
      <c r="R64" s="942"/>
      <c r="S64" s="184"/>
      <c r="T64" s="945"/>
      <c r="U64" s="185"/>
      <c r="V64" s="945"/>
      <c r="W64" s="185"/>
      <c r="X64" s="945"/>
      <c r="Y64" s="185"/>
      <c r="Z64" s="945"/>
      <c r="AA64" s="185"/>
      <c r="AB64" s="945"/>
      <c r="AC64" s="185"/>
      <c r="AD64" s="945"/>
      <c r="AE64" s="185"/>
      <c r="AF64" s="924"/>
      <c r="AG64" s="186"/>
      <c r="AH64" s="924"/>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c r="A65" s="157"/>
      <c r="B65" s="193"/>
      <c r="C65" s="193"/>
      <c r="D65" s="193"/>
      <c r="E65" s="193"/>
      <c r="F65" s="193"/>
      <c r="G65" s="193"/>
      <c r="H65" s="193"/>
      <c r="I65" s="946"/>
      <c r="J65" s="946"/>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c r="A66" s="892">
        <v>6</v>
      </c>
      <c r="B66" s="162" t="s">
        <v>1705</v>
      </c>
      <c r="C66" s="163" t="s">
        <v>1706</v>
      </c>
      <c r="D66" s="164" t="s">
        <v>21</v>
      </c>
      <c r="E66" s="164" t="s">
        <v>1892</v>
      </c>
      <c r="F66" s="163" t="s">
        <v>1707</v>
      </c>
      <c r="G66" s="165" t="s">
        <v>1679</v>
      </c>
      <c r="H66" s="165" t="s">
        <v>1680</v>
      </c>
      <c r="I66" s="166" t="s">
        <v>1908</v>
      </c>
      <c r="J66" s="167">
        <f>+$N$3</f>
        <v>2019</v>
      </c>
      <c r="K66" s="165" t="s">
        <v>1925</v>
      </c>
      <c r="L66" s="166" t="s">
        <v>1968</v>
      </c>
      <c r="M66" s="163" t="s">
        <v>1708</v>
      </c>
      <c r="N66" s="163" t="s">
        <v>1709</v>
      </c>
      <c r="O66" s="163" t="s">
        <v>1710</v>
      </c>
      <c r="P66" s="163" t="s">
        <v>1985</v>
      </c>
      <c r="Q66" s="163" t="s">
        <v>1969</v>
      </c>
      <c r="R66" s="168">
        <f>SUM(R67:R73)</f>
        <v>0</v>
      </c>
      <c r="S66" s="169">
        <f t="shared" ref="S66:AK66" si="27">SUM(S67:S73)</f>
        <v>0</v>
      </c>
      <c r="T66" s="170">
        <f t="shared" si="27"/>
        <v>0</v>
      </c>
      <c r="U66" s="171">
        <f t="shared" si="27"/>
        <v>0</v>
      </c>
      <c r="V66" s="170">
        <f t="shared" si="27"/>
        <v>0</v>
      </c>
      <c r="W66" s="171">
        <f t="shared" si="27"/>
        <v>0</v>
      </c>
      <c r="X66" s="170">
        <f t="shared" si="27"/>
        <v>0</v>
      </c>
      <c r="Y66" s="171">
        <f t="shared" si="27"/>
        <v>0</v>
      </c>
      <c r="Z66" s="170">
        <f t="shared" si="27"/>
        <v>0</v>
      </c>
      <c r="AA66" s="171">
        <f t="shared" si="27"/>
        <v>0</v>
      </c>
      <c r="AB66" s="170">
        <f t="shared" si="27"/>
        <v>0</v>
      </c>
      <c r="AC66" s="171">
        <f t="shared" si="27"/>
        <v>0</v>
      </c>
      <c r="AD66" s="170">
        <f t="shared" si="27"/>
        <v>0</v>
      </c>
      <c r="AE66" s="171">
        <f t="shared" si="27"/>
        <v>0</v>
      </c>
      <c r="AF66" s="170">
        <f t="shared" si="27"/>
        <v>0</v>
      </c>
      <c r="AG66" s="172">
        <f t="shared" si="27"/>
        <v>0</v>
      </c>
      <c r="AH66" s="170">
        <f t="shared" si="27"/>
        <v>0</v>
      </c>
      <c r="AI66" s="171">
        <f t="shared" si="27"/>
        <v>0</v>
      </c>
      <c r="AJ66" s="173">
        <f t="shared" si="27"/>
        <v>0</v>
      </c>
      <c r="AK66" s="174">
        <f t="shared" si="27"/>
        <v>0</v>
      </c>
      <c r="AL66" s="871"/>
      <c r="AM66" s="872"/>
      <c r="AN66" s="872"/>
      <c r="AO66" s="872"/>
      <c r="AP66" s="872"/>
      <c r="AQ66" s="872"/>
      <c r="AR66" s="873"/>
      <c r="AS66" s="874"/>
      <c r="AT66" s="872"/>
      <c r="AU66" s="873"/>
      <c r="AV66" s="874"/>
      <c r="AW66" s="872"/>
      <c r="AX66" s="872"/>
      <c r="AY66" s="872"/>
      <c r="AZ66" s="875"/>
      <c r="BA66" s="44" t="s">
        <v>1685</v>
      </c>
      <c r="BB66" s="44" t="s">
        <v>1971</v>
      </c>
      <c r="BC66" s="45" t="s">
        <v>1687</v>
      </c>
    </row>
    <row r="67" spans="1:55" ht="22.5" customHeight="1">
      <c r="A67" s="893"/>
      <c r="B67" s="895" t="str">
        <f>VLOOKUP($D$9,'PROYECTOS REGISTRADOS'!$A$2:$D$82,4,0)</f>
        <v>Ampliación de los programas artìscticos y culturales Tocancipá, Cundinamarca, Centro Oriente</v>
      </c>
      <c r="C67" s="898" t="str">
        <f>VLOOKUP($D$9,'PROYECTOS REGISTRADOS'!$A$2:$D$82,3,0)</f>
        <v>2016-25817-00017</v>
      </c>
      <c r="D67" s="901" t="s">
        <v>578</v>
      </c>
      <c r="E67" s="904" t="str">
        <f>IF(D67=0,"0-0",(VLOOKUP(D67,'CONSOLIDADO PLAN DESARROLLO'!$EL$9:$ET$304,2,0)))</f>
        <v>Implementar la Certificación de Estudiantes a nivel Técnico Laboral por Competencias, a través de la Escuela de Formación Artística de Tocancipá</v>
      </c>
      <c r="F67" s="907" t="str">
        <f>IF(D67=0,"0-0",(VLOOKUP(D67,'CONSOLIDADO PLAN DESARROLLO'!$EL$9:$ET$304,3,0)))</f>
        <v>Estudiantes certificados</v>
      </c>
      <c r="G67" s="910">
        <f>IF(D67=0,"0-0",(VLOOKUP(D67,'CONSOLIDADO PLAN DESARROLLO'!$EL$9:$ET$304,4,0)))</f>
        <v>0</v>
      </c>
      <c r="H67" s="913">
        <f>IF(D67=0,"0-0",(VLOOKUP(D67,'CONSOLIDADO PLAN DESARROLLO'!$EL$9:$ET$304,5,0)))</f>
        <v>25</v>
      </c>
      <c r="I67" s="916">
        <f>IF(D67=0,"0-0",(VLOOKUP(D67,'CONSOLIDADO PLAN DESARROLLO'!$EL$9:$ET$304,$R$3,0)))</f>
        <v>13</v>
      </c>
      <c r="J67" s="917"/>
      <c r="K67" s="937"/>
      <c r="L67" s="931"/>
      <c r="M67" s="810" t="s">
        <v>1948</v>
      </c>
      <c r="N67" s="806" t="s">
        <v>1930</v>
      </c>
      <c r="O67" s="813">
        <v>2</v>
      </c>
      <c r="P67" s="867"/>
      <c r="Q67" s="47"/>
      <c r="R67" s="940">
        <f>VLOOKUP($D67,'[4]Tablero Logro Metas 2019'!AK7:AS302,3,0)</f>
        <v>0</v>
      </c>
      <c r="S67" s="48"/>
      <c r="T67" s="943">
        <f>VLOOKUP($D67,'[4]Tablero Logro Metas 2019'!AK7:AS302,4,0)</f>
        <v>0</v>
      </c>
      <c r="U67" s="49"/>
      <c r="V67" s="943">
        <f>VLOOKUP($D67,'[4]Tablero Logro Metas 2019'!AK7:AS302,5,0)</f>
        <v>0</v>
      </c>
      <c r="W67" s="49"/>
      <c r="X67" s="943">
        <f>VLOOKUP($D67,'[4]Tablero Logro Metas 2019'!AK7:AS302,6,0)</f>
        <v>0</v>
      </c>
      <c r="Y67" s="49"/>
      <c r="Z67" s="943">
        <f>VLOOKUP($D67,'[4]Tablero Logro Metas 2019'!AK7:AS302,7,0)</f>
        <v>0</v>
      </c>
      <c r="AA67" s="49"/>
      <c r="AB67" s="943">
        <f>VLOOKUP($D67,'[4]Tablero Logro Metas 2019'!AK7:AS302,8,0)</f>
        <v>0</v>
      </c>
      <c r="AC67" s="49"/>
      <c r="AD67" s="943">
        <f>VLOOKUP($D67,'[4]Tablero Logro Metas 2019'!AK7:AS302,9,0)</f>
        <v>0</v>
      </c>
      <c r="AE67" s="49"/>
      <c r="AF67" s="922"/>
      <c r="AG67" s="50"/>
      <c r="AH67" s="922"/>
      <c r="AI67" s="49"/>
      <c r="AJ67" s="925">
        <f>+R67+T67+V67+X67+Z67+AB67+AD67+AF67+AH67</f>
        <v>0</v>
      </c>
      <c r="AK67" s="104">
        <f>AC67+AE67+AG67+S67+U67+W67+Y67+AA67+AI67</f>
        <v>0</v>
      </c>
      <c r="AL67" s="51"/>
      <c r="AM67" s="52"/>
      <c r="AN67" s="52"/>
      <c r="AO67" s="52"/>
      <c r="AP67" s="52"/>
      <c r="AQ67" s="52"/>
      <c r="AR67" s="53">
        <f t="shared" ref="AR67:AR72" si="28">SUM(AL67:AQ67)</f>
        <v>0</v>
      </c>
      <c r="AS67" s="54"/>
      <c r="AT67" s="52"/>
      <c r="AU67" s="53">
        <f t="shared" ref="AU67:AU71" si="29">SUM(AS67:AT67)</f>
        <v>0</v>
      </c>
      <c r="AV67" s="54"/>
      <c r="AW67" s="52"/>
      <c r="AX67" s="52"/>
      <c r="AY67" s="52"/>
      <c r="AZ67" s="55"/>
      <c r="BA67" s="56"/>
      <c r="BB67" s="56"/>
      <c r="BC67" s="57"/>
    </row>
    <row r="68" spans="1:55" ht="17.25" customHeight="1">
      <c r="A68" s="893"/>
      <c r="B68" s="895"/>
      <c r="C68" s="898"/>
      <c r="D68" s="901"/>
      <c r="E68" s="905"/>
      <c r="F68" s="907"/>
      <c r="G68" s="910"/>
      <c r="H68" s="913"/>
      <c r="I68" s="918"/>
      <c r="J68" s="919"/>
      <c r="K68" s="937"/>
      <c r="L68" s="932"/>
      <c r="M68" s="175"/>
      <c r="N68" s="176"/>
      <c r="O68" s="177"/>
      <c r="P68" s="867"/>
      <c r="Q68" s="47"/>
      <c r="R68" s="941"/>
      <c r="S68" s="48"/>
      <c r="T68" s="944"/>
      <c r="U68" s="49"/>
      <c r="V68" s="944"/>
      <c r="W68" s="49"/>
      <c r="X68" s="944"/>
      <c r="Y68" s="49"/>
      <c r="Z68" s="944"/>
      <c r="AA68" s="49"/>
      <c r="AB68" s="944"/>
      <c r="AC68" s="49"/>
      <c r="AD68" s="944"/>
      <c r="AE68" s="49"/>
      <c r="AF68" s="923"/>
      <c r="AG68" s="50"/>
      <c r="AH68" s="923"/>
      <c r="AI68" s="49"/>
      <c r="AJ68" s="926"/>
      <c r="AK68" s="104">
        <f t="shared" ref="AK68:AK72" si="30">AC68+AE68+AG68+S68+U68+W68+Y68+AA68+AI68</f>
        <v>0</v>
      </c>
      <c r="AL68" s="51"/>
      <c r="AM68" s="52"/>
      <c r="AN68" s="52"/>
      <c r="AO68" s="52"/>
      <c r="AP68" s="52"/>
      <c r="AQ68" s="52"/>
      <c r="AR68" s="53">
        <f t="shared" si="28"/>
        <v>0</v>
      </c>
      <c r="AS68" s="54"/>
      <c r="AT68" s="52"/>
      <c r="AU68" s="53">
        <f t="shared" si="29"/>
        <v>0</v>
      </c>
      <c r="AV68" s="54"/>
      <c r="AW68" s="52"/>
      <c r="AX68" s="52"/>
      <c r="AY68" s="52"/>
      <c r="AZ68" s="55"/>
      <c r="BA68" s="56"/>
      <c r="BB68" s="56"/>
      <c r="BC68" s="57"/>
    </row>
    <row r="69" spans="1:55" ht="17.25" customHeight="1">
      <c r="A69" s="893"/>
      <c r="B69" s="895"/>
      <c r="C69" s="898"/>
      <c r="D69" s="901"/>
      <c r="E69" s="905"/>
      <c r="F69" s="907"/>
      <c r="G69" s="910"/>
      <c r="H69" s="913"/>
      <c r="I69" s="918"/>
      <c r="J69" s="919"/>
      <c r="K69" s="937"/>
      <c r="L69" s="932"/>
      <c r="M69" s="175"/>
      <c r="N69" s="176"/>
      <c r="O69" s="177"/>
      <c r="P69" s="867"/>
      <c r="Q69" s="47"/>
      <c r="R69" s="941"/>
      <c r="S69" s="48"/>
      <c r="T69" s="944"/>
      <c r="U69" s="49"/>
      <c r="V69" s="944"/>
      <c r="W69" s="49"/>
      <c r="X69" s="944"/>
      <c r="Y69" s="49"/>
      <c r="Z69" s="944"/>
      <c r="AA69" s="49"/>
      <c r="AB69" s="944"/>
      <c r="AC69" s="49"/>
      <c r="AD69" s="944"/>
      <c r="AE69" s="49"/>
      <c r="AF69" s="923"/>
      <c r="AG69" s="50"/>
      <c r="AH69" s="923"/>
      <c r="AI69" s="49"/>
      <c r="AJ69" s="926"/>
      <c r="AK69" s="104">
        <f t="shared" si="30"/>
        <v>0</v>
      </c>
      <c r="AL69" s="51"/>
      <c r="AM69" s="52"/>
      <c r="AN69" s="52"/>
      <c r="AO69" s="52"/>
      <c r="AP69" s="52"/>
      <c r="AQ69" s="52"/>
      <c r="AR69" s="53">
        <f t="shared" si="28"/>
        <v>0</v>
      </c>
      <c r="AS69" s="54"/>
      <c r="AT69" s="52"/>
      <c r="AU69" s="53">
        <f t="shared" si="29"/>
        <v>0</v>
      </c>
      <c r="AV69" s="54"/>
      <c r="AW69" s="52"/>
      <c r="AX69" s="52"/>
      <c r="AY69" s="52"/>
      <c r="AZ69" s="55"/>
      <c r="BA69" s="56"/>
      <c r="BB69" s="56"/>
      <c r="BC69" s="57"/>
    </row>
    <row r="70" spans="1:55" ht="17.25" customHeight="1">
      <c r="A70" s="893"/>
      <c r="B70" s="895"/>
      <c r="C70" s="898"/>
      <c r="D70" s="901"/>
      <c r="E70" s="905"/>
      <c r="F70" s="907"/>
      <c r="G70" s="910"/>
      <c r="H70" s="913"/>
      <c r="I70" s="918"/>
      <c r="J70" s="919"/>
      <c r="K70" s="937"/>
      <c r="L70" s="932"/>
      <c r="M70" s="175"/>
      <c r="N70" s="176"/>
      <c r="O70" s="177"/>
      <c r="P70" s="867"/>
      <c r="Q70" s="47"/>
      <c r="R70" s="941"/>
      <c r="S70" s="48"/>
      <c r="T70" s="944"/>
      <c r="U70" s="49"/>
      <c r="V70" s="944"/>
      <c r="W70" s="49"/>
      <c r="X70" s="944"/>
      <c r="Y70" s="49"/>
      <c r="Z70" s="944"/>
      <c r="AA70" s="49"/>
      <c r="AB70" s="944"/>
      <c r="AC70" s="49"/>
      <c r="AD70" s="944"/>
      <c r="AE70" s="49"/>
      <c r="AF70" s="923"/>
      <c r="AG70" s="50"/>
      <c r="AH70" s="923"/>
      <c r="AI70" s="49"/>
      <c r="AJ70" s="926"/>
      <c r="AK70" s="104">
        <f t="shared" si="30"/>
        <v>0</v>
      </c>
      <c r="AL70" s="51"/>
      <c r="AM70" s="52"/>
      <c r="AN70" s="52"/>
      <c r="AO70" s="52"/>
      <c r="AP70" s="52"/>
      <c r="AQ70" s="52"/>
      <c r="AR70" s="53">
        <f t="shared" si="28"/>
        <v>0</v>
      </c>
      <c r="AS70" s="54"/>
      <c r="AT70" s="52"/>
      <c r="AU70" s="53">
        <f t="shared" si="29"/>
        <v>0</v>
      </c>
      <c r="AV70" s="54"/>
      <c r="AW70" s="52"/>
      <c r="AX70" s="52"/>
      <c r="AY70" s="52"/>
      <c r="AZ70" s="55"/>
      <c r="BA70" s="56"/>
      <c r="BB70" s="56"/>
      <c r="BC70" s="57"/>
    </row>
    <row r="71" spans="1:55" ht="17.25" customHeight="1">
      <c r="A71" s="893"/>
      <c r="B71" s="895"/>
      <c r="C71" s="898"/>
      <c r="D71" s="901"/>
      <c r="E71" s="905"/>
      <c r="F71" s="907"/>
      <c r="G71" s="910"/>
      <c r="H71" s="913"/>
      <c r="I71" s="918"/>
      <c r="J71" s="919"/>
      <c r="K71" s="937"/>
      <c r="L71" s="932"/>
      <c r="M71" s="175"/>
      <c r="N71" s="176"/>
      <c r="O71" s="177"/>
      <c r="P71" s="867"/>
      <c r="Q71" s="47"/>
      <c r="R71" s="941"/>
      <c r="S71" s="48"/>
      <c r="T71" s="944"/>
      <c r="U71" s="49"/>
      <c r="V71" s="944"/>
      <c r="W71" s="49"/>
      <c r="X71" s="944"/>
      <c r="Y71" s="49"/>
      <c r="Z71" s="944"/>
      <c r="AA71" s="49"/>
      <c r="AB71" s="944"/>
      <c r="AC71" s="49"/>
      <c r="AD71" s="944"/>
      <c r="AE71" s="49"/>
      <c r="AF71" s="923"/>
      <c r="AG71" s="50"/>
      <c r="AH71" s="923"/>
      <c r="AI71" s="49"/>
      <c r="AJ71" s="926"/>
      <c r="AK71" s="104">
        <f t="shared" si="30"/>
        <v>0</v>
      </c>
      <c r="AL71" s="51"/>
      <c r="AM71" s="52"/>
      <c r="AN71" s="52"/>
      <c r="AO71" s="52"/>
      <c r="AP71" s="52"/>
      <c r="AQ71" s="52"/>
      <c r="AR71" s="53">
        <f t="shared" si="28"/>
        <v>0</v>
      </c>
      <c r="AS71" s="54"/>
      <c r="AT71" s="52"/>
      <c r="AU71" s="53">
        <f t="shared" si="29"/>
        <v>0</v>
      </c>
      <c r="AV71" s="54"/>
      <c r="AW71" s="52"/>
      <c r="AX71" s="52"/>
      <c r="AY71" s="52"/>
      <c r="AZ71" s="55"/>
      <c r="BA71" s="56"/>
      <c r="BB71" s="56"/>
      <c r="BC71" s="57"/>
    </row>
    <row r="72" spans="1:55" ht="17.25" customHeight="1">
      <c r="A72" s="893"/>
      <c r="B72" s="896"/>
      <c r="C72" s="899"/>
      <c r="D72" s="902"/>
      <c r="E72" s="905"/>
      <c r="F72" s="908"/>
      <c r="G72" s="911"/>
      <c r="H72" s="914"/>
      <c r="I72" s="918"/>
      <c r="J72" s="919"/>
      <c r="K72" s="938"/>
      <c r="L72" s="932"/>
      <c r="M72" s="178"/>
      <c r="N72" s="179"/>
      <c r="O72" s="180"/>
      <c r="P72" s="868"/>
      <c r="Q72" s="108"/>
      <c r="R72" s="941"/>
      <c r="S72" s="109"/>
      <c r="T72" s="944"/>
      <c r="U72" s="110"/>
      <c r="V72" s="944"/>
      <c r="W72" s="110"/>
      <c r="X72" s="944"/>
      <c r="Y72" s="110"/>
      <c r="Z72" s="944"/>
      <c r="AA72" s="110"/>
      <c r="AB72" s="944"/>
      <c r="AC72" s="110"/>
      <c r="AD72" s="944"/>
      <c r="AE72" s="110"/>
      <c r="AF72" s="923"/>
      <c r="AG72" s="111"/>
      <c r="AH72" s="923"/>
      <c r="AI72" s="110"/>
      <c r="AJ72" s="927"/>
      <c r="AK72" s="104">
        <f t="shared" si="30"/>
        <v>0</v>
      </c>
      <c r="AL72" s="112"/>
      <c r="AM72" s="113"/>
      <c r="AN72" s="113"/>
      <c r="AO72" s="113"/>
      <c r="AP72" s="113"/>
      <c r="AQ72" s="113"/>
      <c r="AR72" s="53">
        <f t="shared" si="28"/>
        <v>0</v>
      </c>
      <c r="AS72" s="114"/>
      <c r="AT72" s="113"/>
      <c r="AU72" s="53">
        <f>SUM(AS72:AT72)</f>
        <v>0</v>
      </c>
      <c r="AV72" s="114"/>
      <c r="AW72" s="113"/>
      <c r="AX72" s="113"/>
      <c r="AY72" s="113"/>
      <c r="AZ72" s="115"/>
      <c r="BA72" s="116"/>
      <c r="BB72" s="116"/>
      <c r="BC72" s="117"/>
    </row>
    <row r="73" spans="1:55" ht="9.9499999999999993" customHeight="1" thickBot="1">
      <c r="A73" s="894"/>
      <c r="B73" s="897"/>
      <c r="C73" s="900"/>
      <c r="D73" s="903"/>
      <c r="E73" s="906"/>
      <c r="F73" s="909"/>
      <c r="G73" s="912"/>
      <c r="H73" s="915"/>
      <c r="I73" s="920"/>
      <c r="J73" s="921"/>
      <c r="K73" s="939"/>
      <c r="L73" s="933"/>
      <c r="M73" s="181"/>
      <c r="N73" s="182"/>
      <c r="O73" s="183"/>
      <c r="P73" s="118"/>
      <c r="Q73" s="118"/>
      <c r="R73" s="942"/>
      <c r="S73" s="184"/>
      <c r="T73" s="945"/>
      <c r="U73" s="185"/>
      <c r="V73" s="945"/>
      <c r="W73" s="185"/>
      <c r="X73" s="945"/>
      <c r="Y73" s="185"/>
      <c r="Z73" s="945"/>
      <c r="AA73" s="185"/>
      <c r="AB73" s="945"/>
      <c r="AC73" s="185"/>
      <c r="AD73" s="945"/>
      <c r="AE73" s="185"/>
      <c r="AF73" s="924"/>
      <c r="AG73" s="186"/>
      <c r="AH73" s="924"/>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c r="A74" s="157"/>
      <c r="B74" s="193"/>
      <c r="C74" s="193"/>
      <c r="D74" s="193"/>
      <c r="E74" s="193"/>
      <c r="F74" s="193"/>
      <c r="G74" s="193"/>
      <c r="H74" s="193"/>
      <c r="I74" s="946"/>
      <c r="J74" s="946"/>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c r="A75" s="892">
        <v>7</v>
      </c>
      <c r="B75" s="162" t="s">
        <v>1705</v>
      </c>
      <c r="C75" s="163" t="s">
        <v>1706</v>
      </c>
      <c r="D75" s="164" t="s">
        <v>21</v>
      </c>
      <c r="E75" s="164" t="s">
        <v>1892</v>
      </c>
      <c r="F75" s="163" t="s">
        <v>1707</v>
      </c>
      <c r="G75" s="165" t="s">
        <v>1679</v>
      </c>
      <c r="H75" s="165" t="s">
        <v>1680</v>
      </c>
      <c r="I75" s="166" t="s">
        <v>1908</v>
      </c>
      <c r="J75" s="167">
        <f>+$N$3</f>
        <v>2019</v>
      </c>
      <c r="K75" s="165" t="s">
        <v>1925</v>
      </c>
      <c r="L75" s="166" t="s">
        <v>1968</v>
      </c>
      <c r="M75" s="163" t="s">
        <v>1708</v>
      </c>
      <c r="N75" s="163" t="s">
        <v>1709</v>
      </c>
      <c r="O75" s="163" t="s">
        <v>1710</v>
      </c>
      <c r="P75" s="163" t="s">
        <v>1985</v>
      </c>
      <c r="Q75" s="163" t="s">
        <v>1969</v>
      </c>
      <c r="R75" s="168">
        <f>SUM(R76:R82)</f>
        <v>0</v>
      </c>
      <c r="S75" s="169">
        <f t="shared" ref="S75:AK75" si="31">SUM(S76:S82)</f>
        <v>0</v>
      </c>
      <c r="T75" s="170">
        <f t="shared" si="31"/>
        <v>0</v>
      </c>
      <c r="U75" s="171">
        <f t="shared" si="31"/>
        <v>0</v>
      </c>
      <c r="V75" s="170">
        <f t="shared" si="31"/>
        <v>0</v>
      </c>
      <c r="W75" s="171">
        <f t="shared" si="31"/>
        <v>0</v>
      </c>
      <c r="X75" s="170">
        <f t="shared" si="31"/>
        <v>0</v>
      </c>
      <c r="Y75" s="171">
        <f t="shared" si="31"/>
        <v>0</v>
      </c>
      <c r="Z75" s="170">
        <f t="shared" si="31"/>
        <v>0</v>
      </c>
      <c r="AA75" s="171">
        <f t="shared" si="31"/>
        <v>0</v>
      </c>
      <c r="AB75" s="170">
        <f t="shared" si="31"/>
        <v>0</v>
      </c>
      <c r="AC75" s="171">
        <f t="shared" si="31"/>
        <v>0</v>
      </c>
      <c r="AD75" s="170">
        <f t="shared" si="31"/>
        <v>0</v>
      </c>
      <c r="AE75" s="171">
        <f t="shared" si="31"/>
        <v>0</v>
      </c>
      <c r="AF75" s="170">
        <f t="shared" si="31"/>
        <v>0</v>
      </c>
      <c r="AG75" s="172">
        <f t="shared" si="31"/>
        <v>0</v>
      </c>
      <c r="AH75" s="170">
        <f t="shared" si="31"/>
        <v>0</v>
      </c>
      <c r="AI75" s="171">
        <f t="shared" si="31"/>
        <v>0</v>
      </c>
      <c r="AJ75" s="173">
        <f t="shared" si="31"/>
        <v>0</v>
      </c>
      <c r="AK75" s="174">
        <f t="shared" si="31"/>
        <v>0</v>
      </c>
      <c r="AL75" s="871"/>
      <c r="AM75" s="872"/>
      <c r="AN75" s="872"/>
      <c r="AO75" s="872"/>
      <c r="AP75" s="872"/>
      <c r="AQ75" s="872"/>
      <c r="AR75" s="873"/>
      <c r="AS75" s="874"/>
      <c r="AT75" s="872"/>
      <c r="AU75" s="873"/>
      <c r="AV75" s="874"/>
      <c r="AW75" s="872"/>
      <c r="AX75" s="872"/>
      <c r="AY75" s="872"/>
      <c r="AZ75" s="875"/>
      <c r="BA75" s="44" t="s">
        <v>1685</v>
      </c>
      <c r="BB75" s="44" t="s">
        <v>1971</v>
      </c>
      <c r="BC75" s="45" t="s">
        <v>1687</v>
      </c>
    </row>
    <row r="76" spans="1:55" ht="22.5">
      <c r="A76" s="893"/>
      <c r="B76" s="895" t="str">
        <f>VLOOKUP($D$9,'PROYECTOS REGISTRADOS'!$A$2:$D$82,4,0)</f>
        <v>Ampliación de los programas artìscticos y culturales Tocancipá, Cundinamarca, Centro Oriente</v>
      </c>
      <c r="C76" s="898" t="str">
        <f>VLOOKUP($D$9,'PROYECTOS REGISTRADOS'!$A$2:$D$82,3,0)</f>
        <v>2016-25817-00017</v>
      </c>
      <c r="D76" s="901" t="s">
        <v>586</v>
      </c>
      <c r="E76" s="904" t="str">
        <f>IF(D76=0,"0-0",(VLOOKUP(D76,'CONSOLIDADO PLAN DESARROLLO'!$EL$9:$ET$304,2,0)))</f>
        <v>Ampliar a 3700 el número de persona que accede anualmente a los programas de formación artística y cultural</v>
      </c>
      <c r="F76" s="907" t="str">
        <f>IF(D76=0,"0-0",(VLOOKUP(D76,'CONSOLIDADO PLAN DESARROLLO'!$EL$9:$ET$304,3,0)))</f>
        <v>Cobertura ampliada</v>
      </c>
      <c r="G76" s="910">
        <f>IF(D76=0,"0-0",(VLOOKUP(D76,'CONSOLIDADO PLAN DESARROLLO'!$EL$9:$ET$304,4,0)))</f>
        <v>3630</v>
      </c>
      <c r="H76" s="913">
        <f>IF(D76=0,"0-0",(VLOOKUP(D76,'CONSOLIDADO PLAN DESARROLLO'!$EL$9:$ET$304,5,0)))</f>
        <v>3700</v>
      </c>
      <c r="I76" s="916">
        <f>IF(D76=0,"0-0",(VLOOKUP(D76,'CONSOLIDADO PLAN DESARROLLO'!$EL$9:$ET$304,$R$3,0)))</f>
        <v>3700</v>
      </c>
      <c r="J76" s="917"/>
      <c r="K76" s="937"/>
      <c r="L76" s="931"/>
      <c r="M76" s="810" t="s">
        <v>1949</v>
      </c>
      <c r="N76" s="806" t="s">
        <v>1930</v>
      </c>
      <c r="O76" s="813">
        <v>4</v>
      </c>
      <c r="P76" s="867"/>
      <c r="Q76" s="47"/>
      <c r="R76" s="940">
        <f>VLOOKUP($D76,'[4]Tablero Logro Metas 2019'!AK7:AS302,3,0)</f>
        <v>0</v>
      </c>
      <c r="S76" s="48"/>
      <c r="T76" s="943">
        <f>VLOOKUP($D76,'[4]Tablero Logro Metas 2019'!AK7:AS302,4,0)</f>
        <v>0</v>
      </c>
      <c r="U76" s="49"/>
      <c r="V76" s="943">
        <f>VLOOKUP($D76,'[4]Tablero Logro Metas 2019'!AK7:AS302,5,0)</f>
        <v>0</v>
      </c>
      <c r="W76" s="49"/>
      <c r="X76" s="943">
        <f>VLOOKUP($D76,'[4]Tablero Logro Metas 2019'!AK7:AS302,6,0)</f>
        <v>0</v>
      </c>
      <c r="Y76" s="49"/>
      <c r="Z76" s="943">
        <f>VLOOKUP($D76,'[4]Tablero Logro Metas 2019'!AK7:AS302,7,0)</f>
        <v>0</v>
      </c>
      <c r="AA76" s="49"/>
      <c r="AB76" s="943">
        <f>VLOOKUP($D76,'[4]Tablero Logro Metas 2019'!AK7:AS302,8,0)</f>
        <v>0</v>
      </c>
      <c r="AC76" s="49"/>
      <c r="AD76" s="943">
        <f>VLOOKUP($D76,'[4]Tablero Logro Metas 2019'!AK7:AS302,9,0)</f>
        <v>0</v>
      </c>
      <c r="AE76" s="49"/>
      <c r="AF76" s="922"/>
      <c r="AG76" s="50"/>
      <c r="AH76" s="922"/>
      <c r="AI76" s="49"/>
      <c r="AJ76" s="925">
        <f>+R76+T76+V76+X76+Z76+AB76+AD76+AF76+AH76</f>
        <v>0</v>
      </c>
      <c r="AK76" s="104">
        <f>AC76+AE76+AG76+S76+U76+W76+Y76+AA76+AI76</f>
        <v>0</v>
      </c>
      <c r="AL76" s="51"/>
      <c r="AM76" s="52"/>
      <c r="AN76" s="52"/>
      <c r="AO76" s="52"/>
      <c r="AP76" s="52"/>
      <c r="AQ76" s="52"/>
      <c r="AR76" s="53">
        <f t="shared" ref="AR76:AR81" si="32">SUM(AL76:AQ76)</f>
        <v>0</v>
      </c>
      <c r="AS76" s="54"/>
      <c r="AT76" s="52"/>
      <c r="AU76" s="53">
        <f t="shared" ref="AU76:AU80" si="33">SUM(AS76:AT76)</f>
        <v>0</v>
      </c>
      <c r="AV76" s="54"/>
      <c r="AW76" s="52"/>
      <c r="AX76" s="52"/>
      <c r="AY76" s="52"/>
      <c r="AZ76" s="55"/>
      <c r="BA76" s="56"/>
      <c r="BB76" s="56"/>
      <c r="BC76" s="57"/>
    </row>
    <row r="77" spans="1:55" ht="17.25" customHeight="1">
      <c r="A77" s="893"/>
      <c r="B77" s="895"/>
      <c r="C77" s="898"/>
      <c r="D77" s="901"/>
      <c r="E77" s="905"/>
      <c r="F77" s="907"/>
      <c r="G77" s="910"/>
      <c r="H77" s="913"/>
      <c r="I77" s="918"/>
      <c r="J77" s="919"/>
      <c r="K77" s="937"/>
      <c r="L77" s="932"/>
      <c r="M77" s="175"/>
      <c r="N77" s="176"/>
      <c r="O77" s="177"/>
      <c r="P77" s="867"/>
      <c r="Q77" s="47"/>
      <c r="R77" s="941"/>
      <c r="S77" s="48"/>
      <c r="T77" s="944"/>
      <c r="U77" s="49"/>
      <c r="V77" s="944"/>
      <c r="W77" s="49"/>
      <c r="X77" s="944"/>
      <c r="Y77" s="49"/>
      <c r="Z77" s="944"/>
      <c r="AA77" s="49"/>
      <c r="AB77" s="944"/>
      <c r="AC77" s="49"/>
      <c r="AD77" s="944"/>
      <c r="AE77" s="49"/>
      <c r="AF77" s="923"/>
      <c r="AG77" s="50"/>
      <c r="AH77" s="923"/>
      <c r="AI77" s="49"/>
      <c r="AJ77" s="926"/>
      <c r="AK77" s="104">
        <f t="shared" ref="AK77:AK81" si="34">AC77+AE77+AG77+S77+U77+W77+Y77+AA77+AI77</f>
        <v>0</v>
      </c>
      <c r="AL77" s="51"/>
      <c r="AM77" s="52"/>
      <c r="AN77" s="52"/>
      <c r="AO77" s="52"/>
      <c r="AP77" s="52"/>
      <c r="AQ77" s="52"/>
      <c r="AR77" s="53">
        <f t="shared" si="32"/>
        <v>0</v>
      </c>
      <c r="AS77" s="54"/>
      <c r="AT77" s="52"/>
      <c r="AU77" s="53">
        <f t="shared" si="33"/>
        <v>0</v>
      </c>
      <c r="AV77" s="54"/>
      <c r="AW77" s="52"/>
      <c r="AX77" s="52"/>
      <c r="AY77" s="52"/>
      <c r="AZ77" s="55"/>
      <c r="BA77" s="56"/>
      <c r="BB77" s="56"/>
      <c r="BC77" s="57"/>
    </row>
    <row r="78" spans="1:55" ht="17.25" customHeight="1">
      <c r="A78" s="893"/>
      <c r="B78" s="895"/>
      <c r="C78" s="898"/>
      <c r="D78" s="901"/>
      <c r="E78" s="905"/>
      <c r="F78" s="907"/>
      <c r="G78" s="910"/>
      <c r="H78" s="913"/>
      <c r="I78" s="918"/>
      <c r="J78" s="919"/>
      <c r="K78" s="937"/>
      <c r="L78" s="932"/>
      <c r="M78" s="175"/>
      <c r="N78" s="176"/>
      <c r="O78" s="177"/>
      <c r="P78" s="867"/>
      <c r="Q78" s="47"/>
      <c r="R78" s="941"/>
      <c r="S78" s="48"/>
      <c r="T78" s="944"/>
      <c r="U78" s="49"/>
      <c r="V78" s="944"/>
      <c r="W78" s="49"/>
      <c r="X78" s="944"/>
      <c r="Y78" s="49"/>
      <c r="Z78" s="944"/>
      <c r="AA78" s="49"/>
      <c r="AB78" s="944"/>
      <c r="AC78" s="49"/>
      <c r="AD78" s="944"/>
      <c r="AE78" s="49"/>
      <c r="AF78" s="923"/>
      <c r="AG78" s="50"/>
      <c r="AH78" s="923"/>
      <c r="AI78" s="49"/>
      <c r="AJ78" s="926"/>
      <c r="AK78" s="104">
        <f t="shared" si="34"/>
        <v>0</v>
      </c>
      <c r="AL78" s="51"/>
      <c r="AM78" s="52"/>
      <c r="AN78" s="52"/>
      <c r="AO78" s="52"/>
      <c r="AP78" s="52"/>
      <c r="AQ78" s="52"/>
      <c r="AR78" s="53">
        <f t="shared" si="32"/>
        <v>0</v>
      </c>
      <c r="AS78" s="54"/>
      <c r="AT78" s="52"/>
      <c r="AU78" s="53">
        <f t="shared" si="33"/>
        <v>0</v>
      </c>
      <c r="AV78" s="54"/>
      <c r="AW78" s="52"/>
      <c r="AX78" s="52"/>
      <c r="AY78" s="52"/>
      <c r="AZ78" s="55"/>
      <c r="BA78" s="56"/>
      <c r="BB78" s="56"/>
      <c r="BC78" s="57"/>
    </row>
    <row r="79" spans="1:55" ht="17.25" customHeight="1">
      <c r="A79" s="893"/>
      <c r="B79" s="895"/>
      <c r="C79" s="898"/>
      <c r="D79" s="901"/>
      <c r="E79" s="905"/>
      <c r="F79" s="907"/>
      <c r="G79" s="910"/>
      <c r="H79" s="913"/>
      <c r="I79" s="918"/>
      <c r="J79" s="919"/>
      <c r="K79" s="937"/>
      <c r="L79" s="932"/>
      <c r="M79" s="175"/>
      <c r="N79" s="176"/>
      <c r="O79" s="177"/>
      <c r="P79" s="867"/>
      <c r="Q79" s="47"/>
      <c r="R79" s="941"/>
      <c r="S79" s="48"/>
      <c r="T79" s="944"/>
      <c r="U79" s="49"/>
      <c r="V79" s="944"/>
      <c r="W79" s="49"/>
      <c r="X79" s="944"/>
      <c r="Y79" s="49"/>
      <c r="Z79" s="944"/>
      <c r="AA79" s="49"/>
      <c r="AB79" s="944"/>
      <c r="AC79" s="49"/>
      <c r="AD79" s="944"/>
      <c r="AE79" s="49"/>
      <c r="AF79" s="923"/>
      <c r="AG79" s="50"/>
      <c r="AH79" s="923"/>
      <c r="AI79" s="49"/>
      <c r="AJ79" s="926"/>
      <c r="AK79" s="104">
        <f t="shared" si="34"/>
        <v>0</v>
      </c>
      <c r="AL79" s="51"/>
      <c r="AM79" s="52"/>
      <c r="AN79" s="52"/>
      <c r="AO79" s="52"/>
      <c r="AP79" s="52"/>
      <c r="AQ79" s="52"/>
      <c r="AR79" s="53">
        <f t="shared" si="32"/>
        <v>0</v>
      </c>
      <c r="AS79" s="54"/>
      <c r="AT79" s="52"/>
      <c r="AU79" s="53">
        <f t="shared" si="33"/>
        <v>0</v>
      </c>
      <c r="AV79" s="54"/>
      <c r="AW79" s="52"/>
      <c r="AX79" s="52"/>
      <c r="AY79" s="52"/>
      <c r="AZ79" s="55"/>
      <c r="BA79" s="56"/>
      <c r="BB79" s="56"/>
      <c r="BC79" s="57"/>
    </row>
    <row r="80" spans="1:55" ht="17.25" customHeight="1">
      <c r="A80" s="893"/>
      <c r="B80" s="895"/>
      <c r="C80" s="898"/>
      <c r="D80" s="901"/>
      <c r="E80" s="905"/>
      <c r="F80" s="907"/>
      <c r="G80" s="910"/>
      <c r="H80" s="913"/>
      <c r="I80" s="918"/>
      <c r="J80" s="919"/>
      <c r="K80" s="937"/>
      <c r="L80" s="932"/>
      <c r="M80" s="175"/>
      <c r="N80" s="176"/>
      <c r="O80" s="177"/>
      <c r="P80" s="867"/>
      <c r="Q80" s="47"/>
      <c r="R80" s="941"/>
      <c r="S80" s="48"/>
      <c r="T80" s="944"/>
      <c r="U80" s="49"/>
      <c r="V80" s="944"/>
      <c r="W80" s="49"/>
      <c r="X80" s="944"/>
      <c r="Y80" s="49"/>
      <c r="Z80" s="944"/>
      <c r="AA80" s="49"/>
      <c r="AB80" s="944"/>
      <c r="AC80" s="49"/>
      <c r="AD80" s="944"/>
      <c r="AE80" s="49"/>
      <c r="AF80" s="923"/>
      <c r="AG80" s="50"/>
      <c r="AH80" s="923"/>
      <c r="AI80" s="49"/>
      <c r="AJ80" s="926"/>
      <c r="AK80" s="104">
        <f t="shared" si="34"/>
        <v>0</v>
      </c>
      <c r="AL80" s="51"/>
      <c r="AM80" s="52"/>
      <c r="AN80" s="52"/>
      <c r="AO80" s="52"/>
      <c r="AP80" s="52"/>
      <c r="AQ80" s="52"/>
      <c r="AR80" s="53">
        <f t="shared" si="32"/>
        <v>0</v>
      </c>
      <c r="AS80" s="54"/>
      <c r="AT80" s="52"/>
      <c r="AU80" s="53">
        <f t="shared" si="33"/>
        <v>0</v>
      </c>
      <c r="AV80" s="54"/>
      <c r="AW80" s="52"/>
      <c r="AX80" s="52"/>
      <c r="AY80" s="52"/>
      <c r="AZ80" s="55"/>
      <c r="BA80" s="56"/>
      <c r="BB80" s="56"/>
      <c r="BC80" s="57"/>
    </row>
    <row r="81" spans="1:55" ht="17.25" customHeight="1">
      <c r="A81" s="893"/>
      <c r="B81" s="896"/>
      <c r="C81" s="899"/>
      <c r="D81" s="902"/>
      <c r="E81" s="905"/>
      <c r="F81" s="908"/>
      <c r="G81" s="911"/>
      <c r="H81" s="914"/>
      <c r="I81" s="918"/>
      <c r="J81" s="919"/>
      <c r="K81" s="938"/>
      <c r="L81" s="932"/>
      <c r="M81" s="178"/>
      <c r="N81" s="179"/>
      <c r="O81" s="180"/>
      <c r="P81" s="868"/>
      <c r="Q81" s="108"/>
      <c r="R81" s="941"/>
      <c r="S81" s="109"/>
      <c r="T81" s="944"/>
      <c r="U81" s="110"/>
      <c r="V81" s="944"/>
      <c r="W81" s="110"/>
      <c r="X81" s="944"/>
      <c r="Y81" s="110"/>
      <c r="Z81" s="944"/>
      <c r="AA81" s="110"/>
      <c r="AB81" s="944"/>
      <c r="AC81" s="110"/>
      <c r="AD81" s="944"/>
      <c r="AE81" s="110"/>
      <c r="AF81" s="923"/>
      <c r="AG81" s="111"/>
      <c r="AH81" s="923"/>
      <c r="AI81" s="110"/>
      <c r="AJ81" s="927"/>
      <c r="AK81" s="104">
        <f t="shared" si="34"/>
        <v>0</v>
      </c>
      <c r="AL81" s="112"/>
      <c r="AM81" s="113"/>
      <c r="AN81" s="113"/>
      <c r="AO81" s="113"/>
      <c r="AP81" s="113"/>
      <c r="AQ81" s="113"/>
      <c r="AR81" s="53">
        <f t="shared" si="32"/>
        <v>0</v>
      </c>
      <c r="AS81" s="114"/>
      <c r="AT81" s="113"/>
      <c r="AU81" s="53">
        <f>SUM(AS81:AT81)</f>
        <v>0</v>
      </c>
      <c r="AV81" s="114"/>
      <c r="AW81" s="113"/>
      <c r="AX81" s="113"/>
      <c r="AY81" s="113"/>
      <c r="AZ81" s="115"/>
      <c r="BA81" s="116"/>
      <c r="BB81" s="116"/>
      <c r="BC81" s="117"/>
    </row>
    <row r="82" spans="1:55" ht="9.9499999999999993" customHeight="1" thickBot="1">
      <c r="A82" s="894"/>
      <c r="B82" s="897"/>
      <c r="C82" s="900"/>
      <c r="D82" s="903"/>
      <c r="E82" s="906"/>
      <c r="F82" s="909"/>
      <c r="G82" s="912"/>
      <c r="H82" s="915"/>
      <c r="I82" s="920"/>
      <c r="J82" s="921"/>
      <c r="K82" s="939"/>
      <c r="L82" s="933"/>
      <c r="M82" s="181"/>
      <c r="N82" s="182"/>
      <c r="O82" s="183"/>
      <c r="P82" s="118"/>
      <c r="Q82" s="118"/>
      <c r="R82" s="942"/>
      <c r="S82" s="184"/>
      <c r="T82" s="945"/>
      <c r="U82" s="185"/>
      <c r="V82" s="945"/>
      <c r="W82" s="185"/>
      <c r="X82" s="945"/>
      <c r="Y82" s="185"/>
      <c r="Z82" s="945"/>
      <c r="AA82" s="185"/>
      <c r="AB82" s="945"/>
      <c r="AC82" s="185"/>
      <c r="AD82" s="945"/>
      <c r="AE82" s="185"/>
      <c r="AF82" s="924"/>
      <c r="AG82" s="186"/>
      <c r="AH82" s="924"/>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c r="A83" s="157"/>
      <c r="B83" s="193"/>
      <c r="C83" s="193"/>
      <c r="D83" s="193"/>
      <c r="E83" s="193"/>
      <c r="F83" s="193"/>
      <c r="G83" s="193"/>
      <c r="H83" s="193"/>
      <c r="I83" s="946"/>
      <c r="J83" s="946"/>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customHeight="1">
      <c r="A84" s="892">
        <v>8</v>
      </c>
      <c r="B84" s="162" t="s">
        <v>1705</v>
      </c>
      <c r="C84" s="163" t="s">
        <v>1706</v>
      </c>
      <c r="D84" s="164" t="s">
        <v>21</v>
      </c>
      <c r="E84" s="164" t="s">
        <v>1892</v>
      </c>
      <c r="F84" s="163" t="s">
        <v>1707</v>
      </c>
      <c r="G84" s="165" t="s">
        <v>1679</v>
      </c>
      <c r="H84" s="165" t="s">
        <v>1680</v>
      </c>
      <c r="I84" s="166" t="s">
        <v>1908</v>
      </c>
      <c r="J84" s="167">
        <f>+$N$3</f>
        <v>2019</v>
      </c>
      <c r="K84" s="165" t="s">
        <v>1925</v>
      </c>
      <c r="L84" s="166" t="s">
        <v>1968</v>
      </c>
      <c r="M84" s="163" t="s">
        <v>1708</v>
      </c>
      <c r="N84" s="163" t="s">
        <v>1709</v>
      </c>
      <c r="O84" s="163" t="s">
        <v>1710</v>
      </c>
      <c r="P84" s="163" t="s">
        <v>1985</v>
      </c>
      <c r="Q84" s="163" t="s">
        <v>1969</v>
      </c>
      <c r="R84" s="168">
        <f>SUM(R85:R91)</f>
        <v>0</v>
      </c>
      <c r="S84" s="169">
        <f t="shared" ref="S84:AK84" si="35">SUM(S85:S91)</f>
        <v>0</v>
      </c>
      <c r="T84" s="170">
        <f t="shared" si="35"/>
        <v>0</v>
      </c>
      <c r="U84" s="171">
        <f t="shared" si="35"/>
        <v>0</v>
      </c>
      <c r="V84" s="170">
        <f t="shared" si="35"/>
        <v>0</v>
      </c>
      <c r="W84" s="171">
        <f t="shared" si="35"/>
        <v>0</v>
      </c>
      <c r="X84" s="170">
        <f t="shared" si="35"/>
        <v>0</v>
      </c>
      <c r="Y84" s="171">
        <f t="shared" si="35"/>
        <v>0</v>
      </c>
      <c r="Z84" s="170">
        <f t="shared" si="35"/>
        <v>0</v>
      </c>
      <c r="AA84" s="171">
        <f t="shared" si="35"/>
        <v>0</v>
      </c>
      <c r="AB84" s="170">
        <f t="shared" si="35"/>
        <v>0</v>
      </c>
      <c r="AC84" s="171">
        <f t="shared" si="35"/>
        <v>0</v>
      </c>
      <c r="AD84" s="170">
        <f t="shared" si="35"/>
        <v>0</v>
      </c>
      <c r="AE84" s="171">
        <f t="shared" si="35"/>
        <v>0</v>
      </c>
      <c r="AF84" s="170">
        <f t="shared" si="35"/>
        <v>0</v>
      </c>
      <c r="AG84" s="172">
        <f t="shared" si="35"/>
        <v>0</v>
      </c>
      <c r="AH84" s="170">
        <f t="shared" si="35"/>
        <v>0</v>
      </c>
      <c r="AI84" s="171">
        <f t="shared" si="35"/>
        <v>0</v>
      </c>
      <c r="AJ84" s="173">
        <f t="shared" si="35"/>
        <v>0</v>
      </c>
      <c r="AK84" s="174">
        <f t="shared" si="35"/>
        <v>0</v>
      </c>
      <c r="AL84" s="871"/>
      <c r="AM84" s="872"/>
      <c r="AN84" s="872"/>
      <c r="AO84" s="872"/>
      <c r="AP84" s="872"/>
      <c r="AQ84" s="872"/>
      <c r="AR84" s="873"/>
      <c r="AS84" s="874"/>
      <c r="AT84" s="872"/>
      <c r="AU84" s="873"/>
      <c r="AV84" s="874"/>
      <c r="AW84" s="872"/>
      <c r="AX84" s="872"/>
      <c r="AY84" s="872"/>
      <c r="AZ84" s="875"/>
      <c r="BA84" s="44" t="s">
        <v>1685</v>
      </c>
      <c r="BB84" s="44" t="s">
        <v>1971</v>
      </c>
      <c r="BC84" s="45" t="s">
        <v>1687</v>
      </c>
    </row>
    <row r="85" spans="1:55" ht="22.5">
      <c r="A85" s="893"/>
      <c r="B85" s="895" t="str">
        <f>VLOOKUP($D$9,'PROYECTOS REGISTRADOS'!$A$2:$D$82,4,0)</f>
        <v>Ampliación de los programas artìscticos y culturales Tocancipá, Cundinamarca, Centro Oriente</v>
      </c>
      <c r="C85" s="898" t="str">
        <f>VLOOKUP($D$9,'PROYECTOS REGISTRADOS'!$A$2:$D$82,3,0)</f>
        <v>2016-25817-00017</v>
      </c>
      <c r="D85" s="901" t="s">
        <v>595</v>
      </c>
      <c r="E85" s="904" t="str">
        <f>IF(D85=0,"0-0",(VLOOKUP(D85,'CONSOLIDADO PLAN DESARROLLO'!$EL$9:$ET$304,2,0)))</f>
        <v>Aumentar el número de disciplinas en la formación artística y cultural del municipio</v>
      </c>
      <c r="F85" s="907" t="str">
        <f>IF(D85=0,"0-0",(VLOOKUP(D85,'CONSOLIDADO PLAN DESARROLLO'!$EL$9:$ET$304,3,0)))</f>
        <v>Disciplinas aumentadas</v>
      </c>
      <c r="G85" s="910">
        <f>IF(D85=0,"0-0",(VLOOKUP(D85,'CONSOLIDADO PLAN DESARROLLO'!$EL$9:$ET$304,4,0)))</f>
        <v>14</v>
      </c>
      <c r="H85" s="913">
        <f>IF(D85=0,"0-0",(VLOOKUP(D85,'CONSOLIDADO PLAN DESARROLLO'!$EL$9:$ET$304,5,0)))</f>
        <v>18</v>
      </c>
      <c r="I85" s="916">
        <f>IF(D85=0,"0-0",(VLOOKUP(D85,'CONSOLIDADO PLAN DESARROLLO'!$EL$9:$ET$304,$R$3,0)))</f>
        <v>1</v>
      </c>
      <c r="J85" s="917"/>
      <c r="K85" s="937"/>
      <c r="L85" s="931"/>
      <c r="M85" s="805" t="s">
        <v>1950</v>
      </c>
      <c r="N85" s="806" t="s">
        <v>1930</v>
      </c>
      <c r="O85" s="813">
        <v>4</v>
      </c>
      <c r="P85" s="867"/>
      <c r="Q85" s="47"/>
      <c r="R85" s="940">
        <f>VLOOKUP($D85,'[4]Tablero Logro Metas 2019'!AK7:AS302,3,0)</f>
        <v>0</v>
      </c>
      <c r="S85" s="48"/>
      <c r="T85" s="943">
        <f>VLOOKUP($D85,'[4]Tablero Logro Metas 2019'!AK7:AS302,4,0)</f>
        <v>0</v>
      </c>
      <c r="U85" s="49"/>
      <c r="V85" s="943">
        <f>VLOOKUP($D85,'[4]Tablero Logro Metas 2019'!AK7:AS302,5,0)</f>
        <v>0</v>
      </c>
      <c r="W85" s="49"/>
      <c r="X85" s="943">
        <f>VLOOKUP($D85,'[4]Tablero Logro Metas 2019'!AK7:AS302,6,0)</f>
        <v>0</v>
      </c>
      <c r="Y85" s="49"/>
      <c r="Z85" s="943">
        <f>VLOOKUP($D85,'[4]Tablero Logro Metas 2019'!AK7:AS302,7,0)</f>
        <v>0</v>
      </c>
      <c r="AA85" s="49"/>
      <c r="AB85" s="943">
        <f>VLOOKUP($D85,'[4]Tablero Logro Metas 2019'!AK7:AS302,8,0)</f>
        <v>0</v>
      </c>
      <c r="AC85" s="49"/>
      <c r="AD85" s="943">
        <f>VLOOKUP($D85,'[4]Tablero Logro Metas 2019'!AK7:AS302,9,0)</f>
        <v>0</v>
      </c>
      <c r="AE85" s="49"/>
      <c r="AF85" s="922"/>
      <c r="AG85" s="50"/>
      <c r="AH85" s="922"/>
      <c r="AI85" s="49"/>
      <c r="AJ85" s="925">
        <f>+R85+T85+V85+X85+Z85+AB85+AD85+AF85+AH85</f>
        <v>0</v>
      </c>
      <c r="AK85" s="104">
        <f>AC85+AE85+AG85+S85+U85+W85+Y85+AA85+AI85</f>
        <v>0</v>
      </c>
      <c r="AL85" s="51"/>
      <c r="AM85" s="52"/>
      <c r="AN85" s="52"/>
      <c r="AO85" s="52"/>
      <c r="AP85" s="52"/>
      <c r="AQ85" s="52"/>
      <c r="AR85" s="53">
        <f t="shared" ref="AR85:AR90" si="36">SUM(AL85:AQ85)</f>
        <v>0</v>
      </c>
      <c r="AS85" s="54"/>
      <c r="AT85" s="52"/>
      <c r="AU85" s="53">
        <f t="shared" ref="AU85:AU89" si="37">SUM(AS85:AT85)</f>
        <v>0</v>
      </c>
      <c r="AV85" s="54"/>
      <c r="AW85" s="52"/>
      <c r="AX85" s="52"/>
      <c r="AY85" s="52"/>
      <c r="AZ85" s="55"/>
      <c r="BA85" s="56"/>
      <c r="BB85" s="56"/>
      <c r="BC85" s="57"/>
    </row>
    <row r="86" spans="1:55" ht="17.25" customHeight="1">
      <c r="A86" s="893"/>
      <c r="B86" s="895"/>
      <c r="C86" s="898"/>
      <c r="D86" s="901"/>
      <c r="E86" s="905"/>
      <c r="F86" s="907"/>
      <c r="G86" s="910"/>
      <c r="H86" s="913"/>
      <c r="I86" s="918"/>
      <c r="J86" s="919"/>
      <c r="K86" s="937"/>
      <c r="L86" s="932"/>
      <c r="M86" s="175"/>
      <c r="N86" s="176"/>
      <c r="O86" s="177"/>
      <c r="P86" s="867"/>
      <c r="Q86" s="47"/>
      <c r="R86" s="941"/>
      <c r="S86" s="48"/>
      <c r="T86" s="944"/>
      <c r="U86" s="49"/>
      <c r="V86" s="944"/>
      <c r="W86" s="49"/>
      <c r="X86" s="944"/>
      <c r="Y86" s="49"/>
      <c r="Z86" s="944"/>
      <c r="AA86" s="49"/>
      <c r="AB86" s="944"/>
      <c r="AC86" s="49"/>
      <c r="AD86" s="944"/>
      <c r="AE86" s="49"/>
      <c r="AF86" s="923"/>
      <c r="AG86" s="50"/>
      <c r="AH86" s="923"/>
      <c r="AI86" s="49"/>
      <c r="AJ86" s="926"/>
      <c r="AK86" s="104">
        <f t="shared" ref="AK86:AK90" si="38">AC86+AE86+AG86+S86+U86+W86+Y86+AA86+AI86</f>
        <v>0</v>
      </c>
      <c r="AL86" s="51"/>
      <c r="AM86" s="52"/>
      <c r="AN86" s="52"/>
      <c r="AO86" s="52"/>
      <c r="AP86" s="52"/>
      <c r="AQ86" s="52"/>
      <c r="AR86" s="53">
        <f t="shared" si="36"/>
        <v>0</v>
      </c>
      <c r="AS86" s="54"/>
      <c r="AT86" s="52"/>
      <c r="AU86" s="53">
        <f t="shared" si="37"/>
        <v>0</v>
      </c>
      <c r="AV86" s="54"/>
      <c r="AW86" s="52"/>
      <c r="AX86" s="52"/>
      <c r="AY86" s="52"/>
      <c r="AZ86" s="55"/>
      <c r="BA86" s="56"/>
      <c r="BB86" s="56"/>
      <c r="BC86" s="57"/>
    </row>
    <row r="87" spans="1:55" ht="17.25" customHeight="1">
      <c r="A87" s="893"/>
      <c r="B87" s="895"/>
      <c r="C87" s="898"/>
      <c r="D87" s="901"/>
      <c r="E87" s="905"/>
      <c r="F87" s="907"/>
      <c r="G87" s="910"/>
      <c r="H87" s="913"/>
      <c r="I87" s="918"/>
      <c r="J87" s="919"/>
      <c r="K87" s="937"/>
      <c r="L87" s="932"/>
      <c r="M87" s="175"/>
      <c r="N87" s="176"/>
      <c r="O87" s="177"/>
      <c r="P87" s="867"/>
      <c r="Q87" s="47"/>
      <c r="R87" s="941"/>
      <c r="S87" s="48"/>
      <c r="T87" s="944"/>
      <c r="U87" s="49"/>
      <c r="V87" s="944"/>
      <c r="W87" s="49"/>
      <c r="X87" s="944"/>
      <c r="Y87" s="49"/>
      <c r="Z87" s="944"/>
      <c r="AA87" s="49"/>
      <c r="AB87" s="944"/>
      <c r="AC87" s="49"/>
      <c r="AD87" s="944"/>
      <c r="AE87" s="49"/>
      <c r="AF87" s="923"/>
      <c r="AG87" s="50"/>
      <c r="AH87" s="923"/>
      <c r="AI87" s="49"/>
      <c r="AJ87" s="926"/>
      <c r="AK87" s="104">
        <f t="shared" si="38"/>
        <v>0</v>
      </c>
      <c r="AL87" s="51"/>
      <c r="AM87" s="52"/>
      <c r="AN87" s="52"/>
      <c r="AO87" s="52"/>
      <c r="AP87" s="52"/>
      <c r="AQ87" s="52"/>
      <c r="AR87" s="53">
        <f t="shared" si="36"/>
        <v>0</v>
      </c>
      <c r="AS87" s="54"/>
      <c r="AT87" s="52"/>
      <c r="AU87" s="53">
        <f t="shared" si="37"/>
        <v>0</v>
      </c>
      <c r="AV87" s="54"/>
      <c r="AW87" s="52"/>
      <c r="AX87" s="52"/>
      <c r="AY87" s="52"/>
      <c r="AZ87" s="55"/>
      <c r="BA87" s="56"/>
      <c r="BB87" s="56"/>
      <c r="BC87" s="57"/>
    </row>
    <row r="88" spans="1:55" ht="17.25" customHeight="1">
      <c r="A88" s="893"/>
      <c r="B88" s="895"/>
      <c r="C88" s="898"/>
      <c r="D88" s="901"/>
      <c r="E88" s="905"/>
      <c r="F88" s="907"/>
      <c r="G88" s="910"/>
      <c r="H88" s="913"/>
      <c r="I88" s="918"/>
      <c r="J88" s="919"/>
      <c r="K88" s="937"/>
      <c r="L88" s="932"/>
      <c r="M88" s="175"/>
      <c r="N88" s="176"/>
      <c r="O88" s="177"/>
      <c r="P88" s="867"/>
      <c r="Q88" s="47"/>
      <c r="R88" s="941"/>
      <c r="S88" s="48"/>
      <c r="T88" s="944"/>
      <c r="U88" s="49"/>
      <c r="V88" s="944"/>
      <c r="W88" s="49"/>
      <c r="X88" s="944"/>
      <c r="Y88" s="49"/>
      <c r="Z88" s="944"/>
      <c r="AA88" s="49"/>
      <c r="AB88" s="944"/>
      <c r="AC88" s="49"/>
      <c r="AD88" s="944"/>
      <c r="AE88" s="49"/>
      <c r="AF88" s="923"/>
      <c r="AG88" s="50"/>
      <c r="AH88" s="923"/>
      <c r="AI88" s="49"/>
      <c r="AJ88" s="926"/>
      <c r="AK88" s="104">
        <f t="shared" si="38"/>
        <v>0</v>
      </c>
      <c r="AL88" s="51"/>
      <c r="AM88" s="52"/>
      <c r="AN88" s="52"/>
      <c r="AO88" s="52"/>
      <c r="AP88" s="52"/>
      <c r="AQ88" s="52"/>
      <c r="AR88" s="53">
        <f t="shared" si="36"/>
        <v>0</v>
      </c>
      <c r="AS88" s="54"/>
      <c r="AT88" s="52"/>
      <c r="AU88" s="53">
        <f t="shared" si="37"/>
        <v>0</v>
      </c>
      <c r="AV88" s="54"/>
      <c r="AW88" s="52"/>
      <c r="AX88" s="52"/>
      <c r="AY88" s="52"/>
      <c r="AZ88" s="55"/>
      <c r="BA88" s="56"/>
      <c r="BB88" s="56"/>
      <c r="BC88" s="57"/>
    </row>
    <row r="89" spans="1:55" ht="17.25" customHeight="1">
      <c r="A89" s="893"/>
      <c r="B89" s="895"/>
      <c r="C89" s="898"/>
      <c r="D89" s="901"/>
      <c r="E89" s="905"/>
      <c r="F89" s="907"/>
      <c r="G89" s="910"/>
      <c r="H89" s="913"/>
      <c r="I89" s="918"/>
      <c r="J89" s="919"/>
      <c r="K89" s="937"/>
      <c r="L89" s="932"/>
      <c r="M89" s="175"/>
      <c r="N89" s="176"/>
      <c r="O89" s="177"/>
      <c r="P89" s="867"/>
      <c r="Q89" s="47"/>
      <c r="R89" s="941"/>
      <c r="S89" s="48"/>
      <c r="T89" s="944"/>
      <c r="U89" s="49"/>
      <c r="V89" s="944"/>
      <c r="W89" s="49"/>
      <c r="X89" s="944"/>
      <c r="Y89" s="49"/>
      <c r="Z89" s="944"/>
      <c r="AA89" s="49"/>
      <c r="AB89" s="944"/>
      <c r="AC89" s="49"/>
      <c r="AD89" s="944"/>
      <c r="AE89" s="49"/>
      <c r="AF89" s="923"/>
      <c r="AG89" s="50"/>
      <c r="AH89" s="923"/>
      <c r="AI89" s="49"/>
      <c r="AJ89" s="926"/>
      <c r="AK89" s="104">
        <f t="shared" si="38"/>
        <v>0</v>
      </c>
      <c r="AL89" s="51"/>
      <c r="AM89" s="52"/>
      <c r="AN89" s="52"/>
      <c r="AO89" s="52"/>
      <c r="AP89" s="52"/>
      <c r="AQ89" s="52"/>
      <c r="AR89" s="53">
        <f t="shared" si="36"/>
        <v>0</v>
      </c>
      <c r="AS89" s="54"/>
      <c r="AT89" s="52"/>
      <c r="AU89" s="53">
        <f t="shared" si="37"/>
        <v>0</v>
      </c>
      <c r="AV89" s="54"/>
      <c r="AW89" s="52"/>
      <c r="AX89" s="52"/>
      <c r="AY89" s="52"/>
      <c r="AZ89" s="55"/>
      <c r="BA89" s="56"/>
      <c r="BB89" s="56"/>
      <c r="BC89" s="57"/>
    </row>
    <row r="90" spans="1:55" ht="17.25" customHeight="1">
      <c r="A90" s="893"/>
      <c r="B90" s="896"/>
      <c r="C90" s="899"/>
      <c r="D90" s="902"/>
      <c r="E90" s="905"/>
      <c r="F90" s="908"/>
      <c r="G90" s="911"/>
      <c r="H90" s="914"/>
      <c r="I90" s="918"/>
      <c r="J90" s="919"/>
      <c r="K90" s="938"/>
      <c r="L90" s="932"/>
      <c r="M90" s="178"/>
      <c r="N90" s="179"/>
      <c r="O90" s="180"/>
      <c r="P90" s="868"/>
      <c r="Q90" s="108"/>
      <c r="R90" s="941"/>
      <c r="S90" s="109"/>
      <c r="T90" s="944"/>
      <c r="U90" s="110"/>
      <c r="V90" s="944"/>
      <c r="W90" s="110"/>
      <c r="X90" s="944"/>
      <c r="Y90" s="110"/>
      <c r="Z90" s="944"/>
      <c r="AA90" s="110"/>
      <c r="AB90" s="944"/>
      <c r="AC90" s="110"/>
      <c r="AD90" s="944"/>
      <c r="AE90" s="110"/>
      <c r="AF90" s="923"/>
      <c r="AG90" s="111"/>
      <c r="AH90" s="923"/>
      <c r="AI90" s="110"/>
      <c r="AJ90" s="927"/>
      <c r="AK90" s="104">
        <f t="shared" si="38"/>
        <v>0</v>
      </c>
      <c r="AL90" s="112"/>
      <c r="AM90" s="113"/>
      <c r="AN90" s="113"/>
      <c r="AO90" s="113"/>
      <c r="AP90" s="113"/>
      <c r="AQ90" s="113"/>
      <c r="AR90" s="53">
        <f t="shared" si="36"/>
        <v>0</v>
      </c>
      <c r="AS90" s="114"/>
      <c r="AT90" s="113"/>
      <c r="AU90" s="53">
        <f>SUM(AS90:AT90)</f>
        <v>0</v>
      </c>
      <c r="AV90" s="114"/>
      <c r="AW90" s="113"/>
      <c r="AX90" s="113"/>
      <c r="AY90" s="113"/>
      <c r="AZ90" s="115"/>
      <c r="BA90" s="116"/>
      <c r="BB90" s="116"/>
      <c r="BC90" s="117"/>
    </row>
    <row r="91" spans="1:55" ht="9.9499999999999993" customHeight="1" thickBot="1">
      <c r="A91" s="894"/>
      <c r="B91" s="897"/>
      <c r="C91" s="900"/>
      <c r="D91" s="903"/>
      <c r="E91" s="906"/>
      <c r="F91" s="909"/>
      <c r="G91" s="912"/>
      <c r="H91" s="915"/>
      <c r="I91" s="920"/>
      <c r="J91" s="921"/>
      <c r="K91" s="939"/>
      <c r="L91" s="933"/>
      <c r="M91" s="181"/>
      <c r="N91" s="182"/>
      <c r="O91" s="183"/>
      <c r="P91" s="118"/>
      <c r="Q91" s="118"/>
      <c r="R91" s="942"/>
      <c r="S91" s="184"/>
      <c r="T91" s="945"/>
      <c r="U91" s="185"/>
      <c r="V91" s="945"/>
      <c r="W91" s="185"/>
      <c r="X91" s="945"/>
      <c r="Y91" s="185"/>
      <c r="Z91" s="945"/>
      <c r="AA91" s="185"/>
      <c r="AB91" s="945"/>
      <c r="AC91" s="185"/>
      <c r="AD91" s="945"/>
      <c r="AE91" s="185"/>
      <c r="AF91" s="924"/>
      <c r="AG91" s="186"/>
      <c r="AH91" s="924"/>
      <c r="AI91" s="185"/>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customHeight="1">
      <c r="A92" s="157"/>
      <c r="B92" s="193"/>
      <c r="C92" s="193"/>
      <c r="D92" s="193"/>
      <c r="E92" s="193"/>
      <c r="F92" s="193"/>
      <c r="G92" s="193"/>
      <c r="H92" s="193"/>
      <c r="I92" s="946"/>
      <c r="J92" s="946"/>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customHeight="1">
      <c r="A93" s="892">
        <v>9</v>
      </c>
      <c r="B93" s="162" t="s">
        <v>1705</v>
      </c>
      <c r="C93" s="163" t="s">
        <v>1706</v>
      </c>
      <c r="D93" s="164" t="s">
        <v>21</v>
      </c>
      <c r="E93" s="164" t="s">
        <v>1892</v>
      </c>
      <c r="F93" s="163" t="s">
        <v>1707</v>
      </c>
      <c r="G93" s="165" t="s">
        <v>1679</v>
      </c>
      <c r="H93" s="165" t="s">
        <v>1680</v>
      </c>
      <c r="I93" s="166" t="s">
        <v>1908</v>
      </c>
      <c r="J93" s="167">
        <f>+$N$3</f>
        <v>2019</v>
      </c>
      <c r="K93" s="165" t="s">
        <v>1925</v>
      </c>
      <c r="L93" s="166" t="s">
        <v>1968</v>
      </c>
      <c r="M93" s="163" t="s">
        <v>1708</v>
      </c>
      <c r="N93" s="163" t="s">
        <v>1709</v>
      </c>
      <c r="O93" s="163" t="s">
        <v>1710</v>
      </c>
      <c r="P93" s="163" t="s">
        <v>1985</v>
      </c>
      <c r="Q93" s="163" t="s">
        <v>1969</v>
      </c>
      <c r="R93" s="168">
        <f>SUM(R94:R100)</f>
        <v>0</v>
      </c>
      <c r="S93" s="169">
        <f t="shared" ref="S93:AK93" si="39">SUM(S94:S100)</f>
        <v>0</v>
      </c>
      <c r="T93" s="170">
        <f t="shared" si="39"/>
        <v>0</v>
      </c>
      <c r="U93" s="171">
        <f t="shared" si="39"/>
        <v>0</v>
      </c>
      <c r="V93" s="170">
        <f t="shared" si="39"/>
        <v>0</v>
      </c>
      <c r="W93" s="171">
        <f t="shared" si="39"/>
        <v>0</v>
      </c>
      <c r="X93" s="170">
        <f t="shared" si="39"/>
        <v>0</v>
      </c>
      <c r="Y93" s="171">
        <f t="shared" si="39"/>
        <v>0</v>
      </c>
      <c r="Z93" s="170">
        <f t="shared" si="39"/>
        <v>0</v>
      </c>
      <c r="AA93" s="171">
        <f t="shared" si="39"/>
        <v>0</v>
      </c>
      <c r="AB93" s="170">
        <f t="shared" si="39"/>
        <v>0</v>
      </c>
      <c r="AC93" s="171">
        <f t="shared" si="39"/>
        <v>0</v>
      </c>
      <c r="AD93" s="170">
        <f t="shared" si="39"/>
        <v>0</v>
      </c>
      <c r="AE93" s="171">
        <f t="shared" si="39"/>
        <v>0</v>
      </c>
      <c r="AF93" s="170">
        <f t="shared" si="39"/>
        <v>0</v>
      </c>
      <c r="AG93" s="172">
        <f t="shared" si="39"/>
        <v>0</v>
      </c>
      <c r="AH93" s="170">
        <f t="shared" si="39"/>
        <v>0</v>
      </c>
      <c r="AI93" s="171">
        <f t="shared" si="39"/>
        <v>0</v>
      </c>
      <c r="AJ93" s="173">
        <f t="shared" si="39"/>
        <v>0</v>
      </c>
      <c r="AK93" s="174">
        <f t="shared" si="39"/>
        <v>0</v>
      </c>
      <c r="AL93" s="871"/>
      <c r="AM93" s="872"/>
      <c r="AN93" s="872"/>
      <c r="AO93" s="872"/>
      <c r="AP93" s="872"/>
      <c r="AQ93" s="872"/>
      <c r="AR93" s="873"/>
      <c r="AS93" s="874"/>
      <c r="AT93" s="872"/>
      <c r="AU93" s="873"/>
      <c r="AV93" s="874"/>
      <c r="AW93" s="872"/>
      <c r="AX93" s="872"/>
      <c r="AY93" s="872"/>
      <c r="AZ93" s="875"/>
      <c r="BA93" s="44" t="s">
        <v>1685</v>
      </c>
      <c r="BB93" s="44" t="s">
        <v>1971</v>
      </c>
      <c r="BC93" s="45" t="s">
        <v>1687</v>
      </c>
    </row>
    <row r="94" spans="1:55" ht="22.5">
      <c r="A94" s="893"/>
      <c r="B94" s="895" t="str">
        <f>VLOOKUP($D$9,'PROYECTOS REGISTRADOS'!$A$2:$D$82,4,0)</f>
        <v>Ampliación de los programas artìscticos y culturales Tocancipá, Cundinamarca, Centro Oriente</v>
      </c>
      <c r="C94" s="898" t="str">
        <f>VLOOKUP($D$9,'PROYECTOS REGISTRADOS'!$A$2:$D$82,3,0)</f>
        <v>2016-25817-00017</v>
      </c>
      <c r="D94" s="901" t="s">
        <v>600</v>
      </c>
      <c r="E94" s="904" t="str">
        <f>IF(D94=0,"0-0",(VLOOKUP(D94,'CONSOLIDADO PLAN DESARROLLO'!$EL$9:$ET$304,2,0)))</f>
        <v>Vincular a través de Convenios a las Instituciones educativas a los  programas de Formación Artística y Cultural</v>
      </c>
      <c r="F94" s="907" t="str">
        <f>IF(D94=0,"0-0",(VLOOKUP(D94,'CONSOLIDADO PLAN DESARROLLO'!$EL$9:$ET$304,3,0)))</f>
        <v xml:space="preserve">Instituciones Educativas vinculadas </v>
      </c>
      <c r="G94" s="910">
        <f>IF(D94=0,"0-0",(VLOOKUP(D94,'CONSOLIDADO PLAN DESARROLLO'!$EL$9:$ET$304,4,0)))</f>
        <v>0</v>
      </c>
      <c r="H94" s="913">
        <f>IF(D94=0,"0-0",(VLOOKUP(D94,'CONSOLIDADO PLAN DESARROLLO'!$EL$9:$ET$304,5,0)))</f>
        <v>3</v>
      </c>
      <c r="I94" s="916">
        <f>IF(D94=0,"0-0",(VLOOKUP(D94,'CONSOLIDADO PLAN DESARROLLO'!$EL$9:$ET$304,$R$3,0)))</f>
        <v>0</v>
      </c>
      <c r="J94" s="917"/>
      <c r="K94" s="937"/>
      <c r="L94" s="931"/>
      <c r="M94" s="810" t="s">
        <v>1951</v>
      </c>
      <c r="N94" s="806" t="s">
        <v>1930</v>
      </c>
      <c r="O94" s="813">
        <v>3</v>
      </c>
      <c r="P94" s="867"/>
      <c r="Q94" s="47"/>
      <c r="R94" s="940">
        <f>VLOOKUP($D94,'[4]Tablero Logro Metas 2019'!AK7:AS302,3,0)</f>
        <v>0</v>
      </c>
      <c r="S94" s="48"/>
      <c r="T94" s="943">
        <f>VLOOKUP($D94,'[4]Tablero Logro Metas 2019'!AK7:AS302,4,0)</f>
        <v>0</v>
      </c>
      <c r="U94" s="49"/>
      <c r="V94" s="943">
        <f>VLOOKUP($D94,'[4]Tablero Logro Metas 2019'!AK7:AS302,5,0)</f>
        <v>0</v>
      </c>
      <c r="W94" s="49"/>
      <c r="X94" s="943">
        <f>VLOOKUP($D94,'[4]Tablero Logro Metas 2019'!AK7:AS302,6,0)</f>
        <v>0</v>
      </c>
      <c r="Y94" s="49"/>
      <c r="Z94" s="943">
        <f>VLOOKUP($D94,'[4]Tablero Logro Metas 2019'!AK7:AS302,7,0)</f>
        <v>0</v>
      </c>
      <c r="AA94" s="49"/>
      <c r="AB94" s="943">
        <f>VLOOKUP($D94,'[4]Tablero Logro Metas 2019'!AK7:AS302,8,0)</f>
        <v>0</v>
      </c>
      <c r="AC94" s="49"/>
      <c r="AD94" s="943">
        <f>VLOOKUP($D94,'[4]Tablero Logro Metas 2019'!AK7:AS302,9,0)</f>
        <v>0</v>
      </c>
      <c r="AE94" s="49"/>
      <c r="AF94" s="922"/>
      <c r="AG94" s="50"/>
      <c r="AH94" s="922"/>
      <c r="AI94" s="49"/>
      <c r="AJ94" s="925">
        <f>+R94+T94+V94+X94+Z94+AB94+AD94+AF94+AH94</f>
        <v>0</v>
      </c>
      <c r="AK94" s="104">
        <f>AC94+AE94+AG94+S94+U94+W94+Y94+AA94+AI94</f>
        <v>0</v>
      </c>
      <c r="AL94" s="51"/>
      <c r="AM94" s="52"/>
      <c r="AN94" s="52"/>
      <c r="AO94" s="52"/>
      <c r="AP94" s="52"/>
      <c r="AQ94" s="52"/>
      <c r="AR94" s="53">
        <f t="shared" ref="AR94:AR99" si="40">SUM(AL94:AQ94)</f>
        <v>0</v>
      </c>
      <c r="AS94" s="54"/>
      <c r="AT94" s="52"/>
      <c r="AU94" s="53">
        <f t="shared" ref="AU94:AU98" si="41">SUM(AS94:AT94)</f>
        <v>0</v>
      </c>
      <c r="AV94" s="54"/>
      <c r="AW94" s="52"/>
      <c r="AX94" s="52"/>
      <c r="AY94" s="52"/>
      <c r="AZ94" s="55"/>
      <c r="BA94" s="56"/>
      <c r="BB94" s="56"/>
      <c r="BC94" s="57"/>
    </row>
    <row r="95" spans="1:55" ht="17.25" customHeight="1">
      <c r="A95" s="893"/>
      <c r="B95" s="895"/>
      <c r="C95" s="898"/>
      <c r="D95" s="901"/>
      <c r="E95" s="905"/>
      <c r="F95" s="907"/>
      <c r="G95" s="910"/>
      <c r="H95" s="913"/>
      <c r="I95" s="918"/>
      <c r="J95" s="919"/>
      <c r="K95" s="937"/>
      <c r="L95" s="932"/>
      <c r="M95" s="175"/>
      <c r="N95" s="176"/>
      <c r="O95" s="177"/>
      <c r="P95" s="867"/>
      <c r="Q95" s="47"/>
      <c r="R95" s="941"/>
      <c r="S95" s="48"/>
      <c r="T95" s="944"/>
      <c r="U95" s="49"/>
      <c r="V95" s="944"/>
      <c r="W95" s="49"/>
      <c r="X95" s="944"/>
      <c r="Y95" s="49"/>
      <c r="Z95" s="944"/>
      <c r="AA95" s="49"/>
      <c r="AB95" s="944"/>
      <c r="AC95" s="49"/>
      <c r="AD95" s="944"/>
      <c r="AE95" s="49"/>
      <c r="AF95" s="923"/>
      <c r="AG95" s="50"/>
      <c r="AH95" s="923"/>
      <c r="AI95" s="49"/>
      <c r="AJ95" s="926"/>
      <c r="AK95" s="104">
        <f t="shared" ref="AK95:AK99" si="42">AC95+AE95+AG95+S95+U95+W95+Y95+AA95+AI95</f>
        <v>0</v>
      </c>
      <c r="AL95" s="51"/>
      <c r="AM95" s="52"/>
      <c r="AN95" s="52"/>
      <c r="AO95" s="52"/>
      <c r="AP95" s="52"/>
      <c r="AQ95" s="52"/>
      <c r="AR95" s="53">
        <f t="shared" si="40"/>
        <v>0</v>
      </c>
      <c r="AS95" s="54"/>
      <c r="AT95" s="52"/>
      <c r="AU95" s="53">
        <f t="shared" si="41"/>
        <v>0</v>
      </c>
      <c r="AV95" s="54"/>
      <c r="AW95" s="52"/>
      <c r="AX95" s="52"/>
      <c r="AY95" s="52"/>
      <c r="AZ95" s="55"/>
      <c r="BA95" s="56"/>
      <c r="BB95" s="56"/>
      <c r="BC95" s="57"/>
    </row>
    <row r="96" spans="1:55" ht="17.25" customHeight="1">
      <c r="A96" s="893"/>
      <c r="B96" s="895"/>
      <c r="C96" s="898"/>
      <c r="D96" s="901"/>
      <c r="E96" s="905"/>
      <c r="F96" s="907"/>
      <c r="G96" s="910"/>
      <c r="H96" s="913"/>
      <c r="I96" s="918"/>
      <c r="J96" s="919"/>
      <c r="K96" s="937"/>
      <c r="L96" s="932"/>
      <c r="M96" s="175"/>
      <c r="N96" s="176"/>
      <c r="O96" s="177"/>
      <c r="P96" s="867"/>
      <c r="Q96" s="47"/>
      <c r="R96" s="941"/>
      <c r="S96" s="48"/>
      <c r="T96" s="944"/>
      <c r="U96" s="49"/>
      <c r="V96" s="944"/>
      <c r="W96" s="49"/>
      <c r="X96" s="944"/>
      <c r="Y96" s="49"/>
      <c r="Z96" s="944"/>
      <c r="AA96" s="49"/>
      <c r="AB96" s="944"/>
      <c r="AC96" s="49"/>
      <c r="AD96" s="944"/>
      <c r="AE96" s="49"/>
      <c r="AF96" s="923"/>
      <c r="AG96" s="50"/>
      <c r="AH96" s="923"/>
      <c r="AI96" s="49"/>
      <c r="AJ96" s="926"/>
      <c r="AK96" s="104">
        <f t="shared" si="42"/>
        <v>0</v>
      </c>
      <c r="AL96" s="51"/>
      <c r="AM96" s="52"/>
      <c r="AN96" s="52"/>
      <c r="AO96" s="52"/>
      <c r="AP96" s="52"/>
      <c r="AQ96" s="52"/>
      <c r="AR96" s="53">
        <f t="shared" si="40"/>
        <v>0</v>
      </c>
      <c r="AS96" s="54"/>
      <c r="AT96" s="52"/>
      <c r="AU96" s="53">
        <f t="shared" si="41"/>
        <v>0</v>
      </c>
      <c r="AV96" s="54"/>
      <c r="AW96" s="52"/>
      <c r="AX96" s="52"/>
      <c r="AY96" s="52"/>
      <c r="AZ96" s="55"/>
      <c r="BA96" s="56"/>
      <c r="BB96" s="56"/>
      <c r="BC96" s="57"/>
    </row>
    <row r="97" spans="1:55" ht="17.25" customHeight="1">
      <c r="A97" s="893"/>
      <c r="B97" s="895"/>
      <c r="C97" s="898"/>
      <c r="D97" s="901"/>
      <c r="E97" s="905"/>
      <c r="F97" s="907"/>
      <c r="G97" s="910"/>
      <c r="H97" s="913"/>
      <c r="I97" s="918"/>
      <c r="J97" s="919"/>
      <c r="K97" s="937"/>
      <c r="L97" s="932"/>
      <c r="M97" s="175"/>
      <c r="N97" s="176"/>
      <c r="O97" s="177"/>
      <c r="P97" s="867"/>
      <c r="Q97" s="47"/>
      <c r="R97" s="941"/>
      <c r="S97" s="48"/>
      <c r="T97" s="944"/>
      <c r="U97" s="49"/>
      <c r="V97" s="944"/>
      <c r="W97" s="49"/>
      <c r="X97" s="944"/>
      <c r="Y97" s="49"/>
      <c r="Z97" s="944"/>
      <c r="AA97" s="49"/>
      <c r="AB97" s="944"/>
      <c r="AC97" s="49"/>
      <c r="AD97" s="944"/>
      <c r="AE97" s="49"/>
      <c r="AF97" s="923"/>
      <c r="AG97" s="50"/>
      <c r="AH97" s="923"/>
      <c r="AI97" s="49"/>
      <c r="AJ97" s="926"/>
      <c r="AK97" s="104">
        <f t="shared" si="42"/>
        <v>0</v>
      </c>
      <c r="AL97" s="51"/>
      <c r="AM97" s="52"/>
      <c r="AN97" s="52"/>
      <c r="AO97" s="52"/>
      <c r="AP97" s="52"/>
      <c r="AQ97" s="52"/>
      <c r="AR97" s="53">
        <f t="shared" si="40"/>
        <v>0</v>
      </c>
      <c r="AS97" s="54"/>
      <c r="AT97" s="52"/>
      <c r="AU97" s="53">
        <f t="shared" si="41"/>
        <v>0</v>
      </c>
      <c r="AV97" s="54"/>
      <c r="AW97" s="52"/>
      <c r="AX97" s="52"/>
      <c r="AY97" s="52"/>
      <c r="AZ97" s="55"/>
      <c r="BA97" s="56"/>
      <c r="BB97" s="56"/>
      <c r="BC97" s="57"/>
    </row>
    <row r="98" spans="1:55" ht="17.25" customHeight="1">
      <c r="A98" s="893"/>
      <c r="B98" s="895"/>
      <c r="C98" s="898"/>
      <c r="D98" s="901"/>
      <c r="E98" s="905"/>
      <c r="F98" s="907"/>
      <c r="G98" s="910"/>
      <c r="H98" s="913"/>
      <c r="I98" s="918"/>
      <c r="J98" s="919"/>
      <c r="K98" s="937"/>
      <c r="L98" s="932"/>
      <c r="M98" s="175"/>
      <c r="N98" s="176"/>
      <c r="O98" s="177"/>
      <c r="P98" s="867"/>
      <c r="Q98" s="47"/>
      <c r="R98" s="941"/>
      <c r="S98" s="48"/>
      <c r="T98" s="944"/>
      <c r="U98" s="49"/>
      <c r="V98" s="944"/>
      <c r="W98" s="49"/>
      <c r="X98" s="944"/>
      <c r="Y98" s="49"/>
      <c r="Z98" s="944"/>
      <c r="AA98" s="49"/>
      <c r="AB98" s="944"/>
      <c r="AC98" s="49"/>
      <c r="AD98" s="944"/>
      <c r="AE98" s="49"/>
      <c r="AF98" s="923"/>
      <c r="AG98" s="50"/>
      <c r="AH98" s="923"/>
      <c r="AI98" s="49"/>
      <c r="AJ98" s="926"/>
      <c r="AK98" s="104">
        <f t="shared" si="42"/>
        <v>0</v>
      </c>
      <c r="AL98" s="51"/>
      <c r="AM98" s="52"/>
      <c r="AN98" s="52"/>
      <c r="AO98" s="52"/>
      <c r="AP98" s="52"/>
      <c r="AQ98" s="52"/>
      <c r="AR98" s="53">
        <f t="shared" si="40"/>
        <v>0</v>
      </c>
      <c r="AS98" s="54"/>
      <c r="AT98" s="52"/>
      <c r="AU98" s="53">
        <f t="shared" si="41"/>
        <v>0</v>
      </c>
      <c r="AV98" s="54"/>
      <c r="AW98" s="52"/>
      <c r="AX98" s="52"/>
      <c r="AY98" s="52"/>
      <c r="AZ98" s="55"/>
      <c r="BA98" s="56"/>
      <c r="BB98" s="56"/>
      <c r="BC98" s="57"/>
    </row>
    <row r="99" spans="1:55" ht="17.25" customHeight="1">
      <c r="A99" s="893"/>
      <c r="B99" s="896"/>
      <c r="C99" s="899"/>
      <c r="D99" s="902"/>
      <c r="E99" s="905"/>
      <c r="F99" s="908"/>
      <c r="G99" s="911"/>
      <c r="H99" s="914"/>
      <c r="I99" s="918"/>
      <c r="J99" s="919"/>
      <c r="K99" s="938"/>
      <c r="L99" s="932"/>
      <c r="M99" s="178"/>
      <c r="N99" s="179"/>
      <c r="O99" s="180"/>
      <c r="P99" s="868"/>
      <c r="Q99" s="108"/>
      <c r="R99" s="941"/>
      <c r="S99" s="109"/>
      <c r="T99" s="944"/>
      <c r="U99" s="110"/>
      <c r="V99" s="944"/>
      <c r="W99" s="110"/>
      <c r="X99" s="944"/>
      <c r="Y99" s="110"/>
      <c r="Z99" s="944"/>
      <c r="AA99" s="110"/>
      <c r="AB99" s="944"/>
      <c r="AC99" s="110"/>
      <c r="AD99" s="944"/>
      <c r="AE99" s="110"/>
      <c r="AF99" s="923"/>
      <c r="AG99" s="111"/>
      <c r="AH99" s="923"/>
      <c r="AI99" s="110"/>
      <c r="AJ99" s="927"/>
      <c r="AK99" s="104">
        <f t="shared" si="42"/>
        <v>0</v>
      </c>
      <c r="AL99" s="112"/>
      <c r="AM99" s="113"/>
      <c r="AN99" s="113"/>
      <c r="AO99" s="113"/>
      <c r="AP99" s="113"/>
      <c r="AQ99" s="113"/>
      <c r="AR99" s="53">
        <f t="shared" si="40"/>
        <v>0</v>
      </c>
      <c r="AS99" s="114"/>
      <c r="AT99" s="113"/>
      <c r="AU99" s="53">
        <f>SUM(AS99:AT99)</f>
        <v>0</v>
      </c>
      <c r="AV99" s="114"/>
      <c r="AW99" s="113"/>
      <c r="AX99" s="113"/>
      <c r="AY99" s="113"/>
      <c r="AZ99" s="115"/>
      <c r="BA99" s="116"/>
      <c r="BB99" s="116"/>
      <c r="BC99" s="117"/>
    </row>
    <row r="100" spans="1:55" ht="9.9499999999999993" customHeight="1" thickBot="1">
      <c r="A100" s="894"/>
      <c r="B100" s="897"/>
      <c r="C100" s="900"/>
      <c r="D100" s="903"/>
      <c r="E100" s="906"/>
      <c r="F100" s="909"/>
      <c r="G100" s="912"/>
      <c r="H100" s="915"/>
      <c r="I100" s="920"/>
      <c r="J100" s="921"/>
      <c r="K100" s="939"/>
      <c r="L100" s="933"/>
      <c r="M100" s="181"/>
      <c r="N100" s="182"/>
      <c r="O100" s="183"/>
      <c r="P100" s="118"/>
      <c r="Q100" s="118"/>
      <c r="R100" s="942"/>
      <c r="S100" s="184"/>
      <c r="T100" s="945"/>
      <c r="U100" s="185"/>
      <c r="V100" s="945"/>
      <c r="W100" s="185"/>
      <c r="X100" s="945"/>
      <c r="Y100" s="185"/>
      <c r="Z100" s="945"/>
      <c r="AA100" s="185"/>
      <c r="AB100" s="945"/>
      <c r="AC100" s="185"/>
      <c r="AD100" s="945"/>
      <c r="AE100" s="185"/>
      <c r="AF100" s="924"/>
      <c r="AG100" s="186"/>
      <c r="AH100" s="924"/>
      <c r="AI100" s="185"/>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customHeight="1">
      <c r="A101" s="157"/>
      <c r="B101" s="193"/>
      <c r="C101" s="193"/>
      <c r="D101" s="193"/>
      <c r="E101" s="193"/>
      <c r="F101" s="193"/>
      <c r="G101" s="193"/>
      <c r="H101" s="193"/>
      <c r="I101" s="946"/>
      <c r="J101" s="946"/>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customHeight="1">
      <c r="A102" s="892">
        <v>10</v>
      </c>
      <c r="B102" s="162" t="s">
        <v>1705</v>
      </c>
      <c r="C102" s="163" t="s">
        <v>1706</v>
      </c>
      <c r="D102" s="164" t="s">
        <v>21</v>
      </c>
      <c r="E102" s="164" t="s">
        <v>1892</v>
      </c>
      <c r="F102" s="163" t="s">
        <v>1707</v>
      </c>
      <c r="G102" s="165" t="s">
        <v>1679</v>
      </c>
      <c r="H102" s="165" t="s">
        <v>1680</v>
      </c>
      <c r="I102" s="166" t="s">
        <v>1908</v>
      </c>
      <c r="J102" s="167">
        <f>+$N$3</f>
        <v>2019</v>
      </c>
      <c r="K102" s="165" t="s">
        <v>1925</v>
      </c>
      <c r="L102" s="166" t="s">
        <v>1968</v>
      </c>
      <c r="M102" s="163" t="s">
        <v>1708</v>
      </c>
      <c r="N102" s="163" t="s">
        <v>1709</v>
      </c>
      <c r="O102" s="163" t="s">
        <v>1710</v>
      </c>
      <c r="P102" s="163" t="s">
        <v>1985</v>
      </c>
      <c r="Q102" s="163" t="s">
        <v>1969</v>
      </c>
      <c r="R102" s="168">
        <f>SUM(R103:R109)</f>
        <v>0</v>
      </c>
      <c r="S102" s="169">
        <f t="shared" ref="S102:AK102" si="43">SUM(S103:S109)</f>
        <v>0</v>
      </c>
      <c r="T102" s="170">
        <f t="shared" si="43"/>
        <v>0</v>
      </c>
      <c r="U102" s="171">
        <f t="shared" si="43"/>
        <v>0</v>
      </c>
      <c r="V102" s="170">
        <f t="shared" si="43"/>
        <v>0</v>
      </c>
      <c r="W102" s="171">
        <f t="shared" si="43"/>
        <v>0</v>
      </c>
      <c r="X102" s="170">
        <f t="shared" si="43"/>
        <v>0</v>
      </c>
      <c r="Y102" s="171">
        <f t="shared" si="43"/>
        <v>0</v>
      </c>
      <c r="Z102" s="170">
        <f t="shared" si="43"/>
        <v>0</v>
      </c>
      <c r="AA102" s="171">
        <f t="shared" si="43"/>
        <v>0</v>
      </c>
      <c r="AB102" s="170">
        <f t="shared" si="43"/>
        <v>0</v>
      </c>
      <c r="AC102" s="171">
        <f t="shared" si="43"/>
        <v>0</v>
      </c>
      <c r="AD102" s="170">
        <f t="shared" si="43"/>
        <v>0</v>
      </c>
      <c r="AE102" s="171">
        <f t="shared" si="43"/>
        <v>0</v>
      </c>
      <c r="AF102" s="170">
        <f t="shared" si="43"/>
        <v>0</v>
      </c>
      <c r="AG102" s="172">
        <f t="shared" si="43"/>
        <v>0</v>
      </c>
      <c r="AH102" s="170">
        <f t="shared" si="43"/>
        <v>0</v>
      </c>
      <c r="AI102" s="171">
        <f t="shared" si="43"/>
        <v>0</v>
      </c>
      <c r="AJ102" s="173">
        <f t="shared" si="43"/>
        <v>0</v>
      </c>
      <c r="AK102" s="174">
        <f t="shared" si="43"/>
        <v>0</v>
      </c>
      <c r="AL102" s="871"/>
      <c r="AM102" s="872"/>
      <c r="AN102" s="872"/>
      <c r="AO102" s="872"/>
      <c r="AP102" s="872"/>
      <c r="AQ102" s="872"/>
      <c r="AR102" s="873"/>
      <c r="AS102" s="874"/>
      <c r="AT102" s="872"/>
      <c r="AU102" s="873"/>
      <c r="AV102" s="874"/>
      <c r="AW102" s="872"/>
      <c r="AX102" s="872"/>
      <c r="AY102" s="872"/>
      <c r="AZ102" s="875"/>
      <c r="BA102" s="44" t="s">
        <v>1685</v>
      </c>
      <c r="BB102" s="44" t="s">
        <v>1971</v>
      </c>
      <c r="BC102" s="45" t="s">
        <v>1687</v>
      </c>
    </row>
    <row r="103" spans="1:55" ht="17.25" customHeight="1">
      <c r="A103" s="893"/>
      <c r="B103" s="895" t="str">
        <f>VLOOKUP($D$9,'PROYECTOS REGISTRADOS'!$A$2:$D$82,4,0)</f>
        <v>Ampliación de los programas artìscticos y culturales Tocancipá, Cundinamarca, Centro Oriente</v>
      </c>
      <c r="C103" s="898" t="str">
        <f>VLOOKUP($D$9,'PROYECTOS REGISTRADOS'!$A$2:$D$82,3,0)</f>
        <v>2016-25817-00017</v>
      </c>
      <c r="D103" s="901" t="s">
        <v>605</v>
      </c>
      <c r="E103" s="904" t="str">
        <f>IF(D103=0,"0-0",(VLOOKUP(D103,'CONSOLIDADO PLAN DESARROLLO'!$EL$9:$ET$304,2,0)))</f>
        <v>Ampliar el apoyo e incentivos de los  artistas  destacados del municipio</v>
      </c>
      <c r="F103" s="907" t="str">
        <f>IF(D103=0,"0-0",(VLOOKUP(D103,'CONSOLIDADO PLAN DESARROLLO'!$EL$9:$ET$304,3,0)))</f>
        <v>Artistas destacados apoyados e incentivados</v>
      </c>
      <c r="G103" s="910">
        <f>IF(D103=0,"0-0",(VLOOKUP(D103,'CONSOLIDADO PLAN DESARROLLO'!$EL$9:$ET$304,4,0)))</f>
        <v>6</v>
      </c>
      <c r="H103" s="913">
        <f>IF(D103=0,"0-0",(VLOOKUP(D103,'CONSOLIDADO PLAN DESARROLLO'!$EL$9:$ET$304,5,0)))</f>
        <v>16</v>
      </c>
      <c r="I103" s="916">
        <f>IF(D103=0,"0-0",(VLOOKUP(D103,'CONSOLIDADO PLAN DESARROLLO'!$EL$9:$ET$304,$R$3,0)))</f>
        <v>16</v>
      </c>
      <c r="J103" s="917"/>
      <c r="K103" s="937"/>
      <c r="L103" s="931"/>
      <c r="M103" s="805" t="s">
        <v>1952</v>
      </c>
      <c r="N103" s="806" t="s">
        <v>1930</v>
      </c>
      <c r="O103" s="813">
        <v>3</v>
      </c>
      <c r="P103" s="867"/>
      <c r="Q103" s="47"/>
      <c r="R103" s="940">
        <f>VLOOKUP($D103,'[4]Tablero Logro Metas 2019'!AK7:AS302,3,0)</f>
        <v>0</v>
      </c>
      <c r="S103" s="48"/>
      <c r="T103" s="943">
        <f>VLOOKUP($D103,'[4]Tablero Logro Metas 2019'!AK7:AS302,4,0)</f>
        <v>0</v>
      </c>
      <c r="U103" s="49"/>
      <c r="V103" s="943">
        <f>VLOOKUP($D103,'[4]Tablero Logro Metas 2019'!AK7:AS302,5,0)</f>
        <v>0</v>
      </c>
      <c r="W103" s="49"/>
      <c r="X103" s="943">
        <f>VLOOKUP($D103,'[4]Tablero Logro Metas 2019'!AK7:AS302,6,0)</f>
        <v>0</v>
      </c>
      <c r="Y103" s="49"/>
      <c r="Z103" s="943">
        <f>VLOOKUP($D103,'[4]Tablero Logro Metas 2019'!AK7:AS302,7,0)</f>
        <v>0</v>
      </c>
      <c r="AA103" s="49"/>
      <c r="AB103" s="943">
        <f>VLOOKUP($D103,'[4]Tablero Logro Metas 2019'!AK7:AS302,8,0)</f>
        <v>0</v>
      </c>
      <c r="AC103" s="49"/>
      <c r="AD103" s="943">
        <f>VLOOKUP($D103,'[4]Tablero Logro Metas 2019'!AK7:AS302,9,0)</f>
        <v>0</v>
      </c>
      <c r="AE103" s="49"/>
      <c r="AF103" s="922"/>
      <c r="AG103" s="50"/>
      <c r="AH103" s="922"/>
      <c r="AI103" s="49"/>
      <c r="AJ103" s="925">
        <f>+R103+T103+V103+X103+Z103+AB103+AD103+AF103+AH103</f>
        <v>0</v>
      </c>
      <c r="AK103" s="104">
        <f>AC103+AE103+AG103+S103+U103+W103+Y103+AA103+AI103</f>
        <v>0</v>
      </c>
      <c r="AL103" s="51"/>
      <c r="AM103" s="52"/>
      <c r="AN103" s="52"/>
      <c r="AO103" s="52"/>
      <c r="AP103" s="52"/>
      <c r="AQ103" s="52"/>
      <c r="AR103" s="53">
        <f t="shared" ref="AR103:AR108" si="44">SUM(AL103:AQ103)</f>
        <v>0</v>
      </c>
      <c r="AS103" s="54"/>
      <c r="AT103" s="52"/>
      <c r="AU103" s="53">
        <f t="shared" ref="AU103:AU107" si="45">SUM(AS103:AT103)</f>
        <v>0</v>
      </c>
      <c r="AV103" s="54"/>
      <c r="AW103" s="52"/>
      <c r="AX103" s="52"/>
      <c r="AY103" s="52"/>
      <c r="AZ103" s="55"/>
      <c r="BA103" s="56"/>
      <c r="BB103" s="56"/>
      <c r="BC103" s="57"/>
    </row>
    <row r="104" spans="1:55" ht="23.25" customHeight="1">
      <c r="A104" s="893"/>
      <c r="B104" s="895"/>
      <c r="C104" s="898"/>
      <c r="D104" s="901"/>
      <c r="E104" s="905"/>
      <c r="F104" s="907"/>
      <c r="G104" s="910"/>
      <c r="H104" s="913"/>
      <c r="I104" s="918"/>
      <c r="J104" s="919"/>
      <c r="K104" s="937"/>
      <c r="L104" s="932"/>
      <c r="M104" s="175" t="s">
        <v>1976</v>
      </c>
      <c r="N104" s="176" t="s">
        <v>1930</v>
      </c>
      <c r="O104" s="177"/>
      <c r="P104" s="867"/>
      <c r="Q104" s="47"/>
      <c r="R104" s="941"/>
      <c r="S104" s="48"/>
      <c r="T104" s="944"/>
      <c r="U104" s="49"/>
      <c r="V104" s="944"/>
      <c r="W104" s="49"/>
      <c r="X104" s="944"/>
      <c r="Y104" s="49"/>
      <c r="Z104" s="944"/>
      <c r="AA104" s="49"/>
      <c r="AB104" s="944"/>
      <c r="AC104" s="49"/>
      <c r="AD104" s="944"/>
      <c r="AE104" s="49"/>
      <c r="AF104" s="923"/>
      <c r="AG104" s="50"/>
      <c r="AH104" s="923"/>
      <c r="AI104" s="49"/>
      <c r="AJ104" s="926"/>
      <c r="AK104" s="104">
        <f t="shared" ref="AK104:AK108" si="46">AC104+AE104+AG104+S104+U104+W104+Y104+AA104+AI104</f>
        <v>0</v>
      </c>
      <c r="AL104" s="51"/>
      <c r="AM104" s="52"/>
      <c r="AN104" s="52"/>
      <c r="AO104" s="52"/>
      <c r="AP104" s="52"/>
      <c r="AQ104" s="52"/>
      <c r="AR104" s="53">
        <f t="shared" si="44"/>
        <v>0</v>
      </c>
      <c r="AS104" s="54"/>
      <c r="AT104" s="52"/>
      <c r="AU104" s="53">
        <f t="shared" si="45"/>
        <v>0</v>
      </c>
      <c r="AV104" s="54"/>
      <c r="AW104" s="52"/>
      <c r="AX104" s="52"/>
      <c r="AY104" s="52"/>
      <c r="AZ104" s="55"/>
      <c r="BA104" s="56"/>
      <c r="BB104" s="56"/>
      <c r="BC104" s="57"/>
    </row>
    <row r="105" spans="1:55" ht="17.25" customHeight="1">
      <c r="A105" s="893"/>
      <c r="B105" s="895"/>
      <c r="C105" s="898"/>
      <c r="D105" s="901"/>
      <c r="E105" s="905"/>
      <c r="F105" s="907"/>
      <c r="G105" s="910"/>
      <c r="H105" s="913"/>
      <c r="I105" s="918"/>
      <c r="J105" s="919"/>
      <c r="K105" s="937"/>
      <c r="L105" s="932"/>
      <c r="M105" s="175"/>
      <c r="N105" s="176"/>
      <c r="O105" s="177"/>
      <c r="P105" s="867"/>
      <c r="Q105" s="47"/>
      <c r="R105" s="941"/>
      <c r="S105" s="48"/>
      <c r="T105" s="944"/>
      <c r="U105" s="49"/>
      <c r="V105" s="944"/>
      <c r="W105" s="49"/>
      <c r="X105" s="944"/>
      <c r="Y105" s="49"/>
      <c r="Z105" s="944"/>
      <c r="AA105" s="49"/>
      <c r="AB105" s="944"/>
      <c r="AC105" s="49"/>
      <c r="AD105" s="944"/>
      <c r="AE105" s="49"/>
      <c r="AF105" s="923"/>
      <c r="AG105" s="50"/>
      <c r="AH105" s="923"/>
      <c r="AI105" s="49"/>
      <c r="AJ105" s="926"/>
      <c r="AK105" s="104">
        <f t="shared" si="46"/>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customHeight="1">
      <c r="A106" s="893"/>
      <c r="B106" s="895"/>
      <c r="C106" s="898"/>
      <c r="D106" s="901"/>
      <c r="E106" s="905"/>
      <c r="F106" s="907"/>
      <c r="G106" s="910"/>
      <c r="H106" s="913"/>
      <c r="I106" s="918"/>
      <c r="J106" s="919"/>
      <c r="K106" s="937"/>
      <c r="L106" s="932"/>
      <c r="M106" s="175"/>
      <c r="N106" s="176"/>
      <c r="O106" s="177"/>
      <c r="P106" s="867"/>
      <c r="Q106" s="47"/>
      <c r="R106" s="941"/>
      <c r="S106" s="48"/>
      <c r="T106" s="944"/>
      <c r="U106" s="49"/>
      <c r="V106" s="944"/>
      <c r="W106" s="49"/>
      <c r="X106" s="944"/>
      <c r="Y106" s="49"/>
      <c r="Z106" s="944"/>
      <c r="AA106" s="49"/>
      <c r="AB106" s="944"/>
      <c r="AC106" s="49"/>
      <c r="AD106" s="944"/>
      <c r="AE106" s="49"/>
      <c r="AF106" s="923"/>
      <c r="AG106" s="50"/>
      <c r="AH106" s="923"/>
      <c r="AI106" s="49"/>
      <c r="AJ106" s="926"/>
      <c r="AK106" s="104">
        <f t="shared" si="46"/>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customHeight="1">
      <c r="A107" s="893"/>
      <c r="B107" s="895"/>
      <c r="C107" s="898"/>
      <c r="D107" s="901"/>
      <c r="E107" s="905"/>
      <c r="F107" s="907"/>
      <c r="G107" s="910"/>
      <c r="H107" s="913"/>
      <c r="I107" s="918"/>
      <c r="J107" s="919"/>
      <c r="K107" s="937"/>
      <c r="L107" s="932"/>
      <c r="M107" s="175"/>
      <c r="N107" s="176"/>
      <c r="O107" s="177"/>
      <c r="P107" s="867"/>
      <c r="Q107" s="47"/>
      <c r="R107" s="941"/>
      <c r="S107" s="48"/>
      <c r="T107" s="944"/>
      <c r="U107" s="49"/>
      <c r="V107" s="944"/>
      <c r="W107" s="49"/>
      <c r="X107" s="944"/>
      <c r="Y107" s="49"/>
      <c r="Z107" s="944"/>
      <c r="AA107" s="49"/>
      <c r="AB107" s="944"/>
      <c r="AC107" s="49"/>
      <c r="AD107" s="944"/>
      <c r="AE107" s="49"/>
      <c r="AF107" s="923"/>
      <c r="AG107" s="50"/>
      <c r="AH107" s="923"/>
      <c r="AI107" s="49"/>
      <c r="AJ107" s="926"/>
      <c r="AK107" s="104">
        <f t="shared" si="46"/>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customHeight="1">
      <c r="A108" s="893"/>
      <c r="B108" s="896"/>
      <c r="C108" s="899"/>
      <c r="D108" s="902"/>
      <c r="E108" s="905"/>
      <c r="F108" s="908"/>
      <c r="G108" s="911"/>
      <c r="H108" s="914"/>
      <c r="I108" s="918"/>
      <c r="J108" s="919"/>
      <c r="K108" s="938"/>
      <c r="L108" s="932"/>
      <c r="M108" s="178"/>
      <c r="N108" s="179"/>
      <c r="O108" s="180"/>
      <c r="P108" s="868"/>
      <c r="Q108" s="108"/>
      <c r="R108" s="941"/>
      <c r="S108" s="109"/>
      <c r="T108" s="944"/>
      <c r="U108" s="110"/>
      <c r="V108" s="944"/>
      <c r="W108" s="110"/>
      <c r="X108" s="944"/>
      <c r="Y108" s="110"/>
      <c r="Z108" s="944"/>
      <c r="AA108" s="110"/>
      <c r="AB108" s="944"/>
      <c r="AC108" s="110"/>
      <c r="AD108" s="944"/>
      <c r="AE108" s="110"/>
      <c r="AF108" s="923"/>
      <c r="AG108" s="111"/>
      <c r="AH108" s="923"/>
      <c r="AI108" s="110"/>
      <c r="AJ108" s="927"/>
      <c r="AK108" s="104">
        <f t="shared" si="46"/>
        <v>0</v>
      </c>
      <c r="AL108" s="112"/>
      <c r="AM108" s="113"/>
      <c r="AN108" s="113"/>
      <c r="AO108" s="113"/>
      <c r="AP108" s="113"/>
      <c r="AQ108" s="113"/>
      <c r="AR108" s="53">
        <f t="shared" si="44"/>
        <v>0</v>
      </c>
      <c r="AS108" s="114"/>
      <c r="AT108" s="113"/>
      <c r="AU108" s="53">
        <f>SUM(AS108:AT108)</f>
        <v>0</v>
      </c>
      <c r="AV108" s="114"/>
      <c r="AW108" s="113"/>
      <c r="AX108" s="113"/>
      <c r="AY108" s="113"/>
      <c r="AZ108" s="115"/>
      <c r="BA108" s="116"/>
      <c r="BB108" s="116"/>
      <c r="BC108" s="117"/>
    </row>
    <row r="109" spans="1:55" ht="9.9499999999999993" customHeight="1" thickBot="1">
      <c r="A109" s="894"/>
      <c r="B109" s="897"/>
      <c r="C109" s="900"/>
      <c r="D109" s="903"/>
      <c r="E109" s="906"/>
      <c r="F109" s="909"/>
      <c r="G109" s="912"/>
      <c r="H109" s="915"/>
      <c r="I109" s="920"/>
      <c r="J109" s="921"/>
      <c r="K109" s="939"/>
      <c r="L109" s="933"/>
      <c r="M109" s="181"/>
      <c r="N109" s="182"/>
      <c r="O109" s="183"/>
      <c r="P109" s="118"/>
      <c r="Q109" s="118"/>
      <c r="R109" s="942"/>
      <c r="S109" s="184"/>
      <c r="T109" s="945"/>
      <c r="U109" s="185"/>
      <c r="V109" s="945"/>
      <c r="W109" s="185"/>
      <c r="X109" s="945"/>
      <c r="Y109" s="185"/>
      <c r="Z109" s="945"/>
      <c r="AA109" s="185"/>
      <c r="AB109" s="945"/>
      <c r="AC109" s="185"/>
      <c r="AD109" s="945"/>
      <c r="AE109" s="185"/>
      <c r="AF109" s="924"/>
      <c r="AG109" s="186"/>
      <c r="AH109" s="924"/>
      <c r="AI109" s="185"/>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customHeight="1">
      <c r="A110" s="157"/>
      <c r="B110" s="193"/>
      <c r="C110" s="193"/>
      <c r="D110" s="193"/>
      <c r="E110" s="193"/>
      <c r="F110" s="193"/>
      <c r="G110" s="193"/>
      <c r="H110" s="193"/>
      <c r="I110" s="946"/>
      <c r="J110" s="946"/>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customHeight="1">
      <c r="A111" s="892">
        <v>11</v>
      </c>
      <c r="B111" s="162" t="s">
        <v>1705</v>
      </c>
      <c r="C111" s="163" t="s">
        <v>1706</v>
      </c>
      <c r="D111" s="164" t="s">
        <v>21</v>
      </c>
      <c r="E111" s="164" t="s">
        <v>1892</v>
      </c>
      <c r="F111" s="163" t="s">
        <v>1707</v>
      </c>
      <c r="G111" s="165" t="s">
        <v>1679</v>
      </c>
      <c r="H111" s="165" t="s">
        <v>1680</v>
      </c>
      <c r="I111" s="166" t="s">
        <v>1908</v>
      </c>
      <c r="J111" s="167">
        <f>+$N$3</f>
        <v>2019</v>
      </c>
      <c r="K111" s="165" t="s">
        <v>1925</v>
      </c>
      <c r="L111" s="166" t="s">
        <v>1968</v>
      </c>
      <c r="M111" s="163" t="s">
        <v>1708</v>
      </c>
      <c r="N111" s="163" t="s">
        <v>1709</v>
      </c>
      <c r="O111" s="163" t="s">
        <v>1710</v>
      </c>
      <c r="P111" s="163" t="s">
        <v>1985</v>
      </c>
      <c r="Q111" s="163" t="s">
        <v>1969</v>
      </c>
      <c r="R111" s="168">
        <f>SUM(R112:R118)</f>
        <v>0</v>
      </c>
      <c r="S111" s="169">
        <f t="shared" ref="S111:AK111" si="47">SUM(S112:S118)</f>
        <v>0</v>
      </c>
      <c r="T111" s="170">
        <f t="shared" si="47"/>
        <v>0</v>
      </c>
      <c r="U111" s="171">
        <f t="shared" si="47"/>
        <v>0</v>
      </c>
      <c r="V111" s="170">
        <f t="shared" si="47"/>
        <v>0</v>
      </c>
      <c r="W111" s="171">
        <f t="shared" si="47"/>
        <v>0</v>
      </c>
      <c r="X111" s="170">
        <f t="shared" si="47"/>
        <v>0</v>
      </c>
      <c r="Y111" s="171">
        <f t="shared" si="47"/>
        <v>0</v>
      </c>
      <c r="Z111" s="170">
        <f t="shared" si="47"/>
        <v>0</v>
      </c>
      <c r="AA111" s="171">
        <f t="shared" si="47"/>
        <v>0</v>
      </c>
      <c r="AB111" s="170">
        <f t="shared" si="47"/>
        <v>0</v>
      </c>
      <c r="AC111" s="171">
        <f t="shared" si="47"/>
        <v>0</v>
      </c>
      <c r="AD111" s="170">
        <f t="shared" si="47"/>
        <v>0</v>
      </c>
      <c r="AE111" s="171">
        <f t="shared" si="47"/>
        <v>0</v>
      </c>
      <c r="AF111" s="170">
        <f t="shared" si="47"/>
        <v>0</v>
      </c>
      <c r="AG111" s="172">
        <f t="shared" si="47"/>
        <v>0</v>
      </c>
      <c r="AH111" s="170">
        <f t="shared" si="47"/>
        <v>0</v>
      </c>
      <c r="AI111" s="171">
        <f t="shared" si="47"/>
        <v>0</v>
      </c>
      <c r="AJ111" s="173">
        <f t="shared" si="47"/>
        <v>0</v>
      </c>
      <c r="AK111" s="174">
        <f t="shared" si="47"/>
        <v>0</v>
      </c>
      <c r="AL111" s="871"/>
      <c r="AM111" s="872"/>
      <c r="AN111" s="872"/>
      <c r="AO111" s="872"/>
      <c r="AP111" s="872"/>
      <c r="AQ111" s="872"/>
      <c r="AR111" s="873"/>
      <c r="AS111" s="874"/>
      <c r="AT111" s="872"/>
      <c r="AU111" s="873"/>
      <c r="AV111" s="874"/>
      <c r="AW111" s="872"/>
      <c r="AX111" s="872"/>
      <c r="AY111" s="872"/>
      <c r="AZ111" s="875"/>
      <c r="BA111" s="44" t="s">
        <v>1685</v>
      </c>
      <c r="BB111" s="44" t="s">
        <v>1971</v>
      </c>
      <c r="BC111" s="45" t="s">
        <v>1687</v>
      </c>
    </row>
    <row r="112" spans="1:55" ht="22.5">
      <c r="A112" s="893"/>
      <c r="B112" s="895" t="str">
        <f>VLOOKUP($D$9,'PROYECTOS REGISTRADOS'!$A$2:$D$82,4,0)</f>
        <v>Ampliación de los programas artìscticos y culturales Tocancipá, Cundinamarca, Centro Oriente</v>
      </c>
      <c r="C112" s="898" t="str">
        <f>VLOOKUP($D$9,'PROYECTOS REGISTRADOS'!$A$2:$D$82,3,0)</f>
        <v>2016-25817-00017</v>
      </c>
      <c r="D112" s="901" t="s">
        <v>613</v>
      </c>
      <c r="E112" s="904" t="str">
        <f>IF(D112=0,"0-0",(VLOOKUP(D112,'CONSOLIDADO PLAN DESARROLLO'!$EL$9:$ET$304,2,0)))</f>
        <v xml:space="preserve">Construir un Centro Comunitario Integral en la zona de alta Esmeralda y Conativa </v>
      </c>
      <c r="F112" s="907" t="str">
        <f>IF(D112=0,"0-0",(VLOOKUP(D112,'CONSOLIDADO PLAN DESARROLLO'!$EL$9:$ET$304,3,0)))</f>
        <v>No. de Centros comunitarios integrales construidos en la zona alta Esmeralda y Canavita</v>
      </c>
      <c r="G112" s="910">
        <f>IF(D112=0,"0-0",(VLOOKUP(D112,'CONSOLIDADO PLAN DESARROLLO'!$EL$9:$ET$304,4,0)))</f>
        <v>0</v>
      </c>
      <c r="H112" s="913">
        <f>IF(D112=0,"0-0",(VLOOKUP(D112,'CONSOLIDADO PLAN DESARROLLO'!$EL$9:$ET$304,5,0)))</f>
        <v>1</v>
      </c>
      <c r="I112" s="916">
        <f>IF(D112=0,"0-0",(VLOOKUP(D112,'CONSOLIDADO PLAN DESARROLLO'!$EL$9:$ET$304,$R$3,0)))</f>
        <v>0.25</v>
      </c>
      <c r="J112" s="917"/>
      <c r="K112" s="937"/>
      <c r="L112" s="931"/>
      <c r="M112" s="810" t="s">
        <v>1953</v>
      </c>
      <c r="N112" s="806" t="s">
        <v>1930</v>
      </c>
      <c r="O112" s="813">
        <v>3</v>
      </c>
      <c r="P112" s="867"/>
      <c r="Q112" s="47"/>
      <c r="R112" s="940">
        <f>VLOOKUP($D112,'[4]Tablero Logro Metas 2019'!AK7:AS302,3,0)</f>
        <v>0</v>
      </c>
      <c r="S112" s="48"/>
      <c r="T112" s="943">
        <f>VLOOKUP($D112,'[4]Tablero Logro Metas 2019'!AK7:AS302,4,0)</f>
        <v>0</v>
      </c>
      <c r="U112" s="49"/>
      <c r="V112" s="943">
        <f>VLOOKUP($D112,'[4]Tablero Logro Metas 2019'!AK7:AS302,5,0)</f>
        <v>0</v>
      </c>
      <c r="W112" s="49"/>
      <c r="X112" s="943">
        <f>VLOOKUP($D112,'[4]Tablero Logro Metas 2019'!AK7:AS302,6,0)</f>
        <v>0</v>
      </c>
      <c r="Y112" s="49"/>
      <c r="Z112" s="943">
        <f>VLOOKUP($D112,'[4]Tablero Logro Metas 2019'!AK7:AS302,7,0)</f>
        <v>0</v>
      </c>
      <c r="AA112" s="49"/>
      <c r="AB112" s="943">
        <f>VLOOKUP($D112,'[4]Tablero Logro Metas 2019'!AK7:AS302,8,0)</f>
        <v>0</v>
      </c>
      <c r="AC112" s="49"/>
      <c r="AD112" s="943">
        <f>VLOOKUP($D112,'[4]Tablero Logro Metas 2019'!AK7:AS302,9,0)</f>
        <v>0</v>
      </c>
      <c r="AE112" s="49"/>
      <c r="AF112" s="922"/>
      <c r="AG112" s="50"/>
      <c r="AH112" s="922"/>
      <c r="AI112" s="49"/>
      <c r="AJ112" s="925">
        <f>+R112+T112+V112+X112+Z112+AB112+AD112+AF112+AH112</f>
        <v>0</v>
      </c>
      <c r="AK112" s="104">
        <f>AC112+AE112+AG112+S112+U112+W112+Y112+AA112+AI112</f>
        <v>0</v>
      </c>
      <c r="AL112" s="51"/>
      <c r="AM112" s="52"/>
      <c r="AN112" s="52"/>
      <c r="AO112" s="52"/>
      <c r="AP112" s="52"/>
      <c r="AQ112" s="52"/>
      <c r="AR112" s="53">
        <f t="shared" ref="AR112:AR117" si="48">SUM(AL112:AQ112)</f>
        <v>0</v>
      </c>
      <c r="AS112" s="54"/>
      <c r="AT112" s="52"/>
      <c r="AU112" s="53">
        <f t="shared" ref="AU112:AU116" si="49">SUM(AS112:AT112)</f>
        <v>0</v>
      </c>
      <c r="AV112" s="54"/>
      <c r="AW112" s="52"/>
      <c r="AX112" s="52"/>
      <c r="AY112" s="52"/>
      <c r="AZ112" s="55"/>
      <c r="BA112" s="56"/>
      <c r="BB112" s="56"/>
      <c r="BC112" s="57"/>
    </row>
    <row r="113" spans="1:55" ht="17.25" customHeight="1">
      <c r="A113" s="893"/>
      <c r="B113" s="895"/>
      <c r="C113" s="898"/>
      <c r="D113" s="901"/>
      <c r="E113" s="905"/>
      <c r="F113" s="907"/>
      <c r="G113" s="910"/>
      <c r="H113" s="913"/>
      <c r="I113" s="918"/>
      <c r="J113" s="919"/>
      <c r="K113" s="937"/>
      <c r="L113" s="932"/>
      <c r="M113" s="175"/>
      <c r="N113" s="176"/>
      <c r="O113" s="177"/>
      <c r="P113" s="867"/>
      <c r="Q113" s="47"/>
      <c r="R113" s="941"/>
      <c r="S113" s="48"/>
      <c r="T113" s="944"/>
      <c r="U113" s="49"/>
      <c r="V113" s="944"/>
      <c r="W113" s="49"/>
      <c r="X113" s="944"/>
      <c r="Y113" s="49"/>
      <c r="Z113" s="944"/>
      <c r="AA113" s="49"/>
      <c r="AB113" s="944"/>
      <c r="AC113" s="49"/>
      <c r="AD113" s="944"/>
      <c r="AE113" s="49"/>
      <c r="AF113" s="923"/>
      <c r="AG113" s="50"/>
      <c r="AH113" s="923"/>
      <c r="AI113" s="49"/>
      <c r="AJ113" s="926"/>
      <c r="AK113" s="104">
        <f t="shared" ref="AK113:AK117" si="50">AC113+AE113+AG113+S113+U113+W113+Y113+AA113+AI113</f>
        <v>0</v>
      </c>
      <c r="AL113" s="51"/>
      <c r="AM113" s="52"/>
      <c r="AN113" s="52"/>
      <c r="AO113" s="52"/>
      <c r="AP113" s="52"/>
      <c r="AQ113" s="52"/>
      <c r="AR113" s="53">
        <f t="shared" si="48"/>
        <v>0</v>
      </c>
      <c r="AS113" s="54"/>
      <c r="AT113" s="52"/>
      <c r="AU113" s="53">
        <f t="shared" si="49"/>
        <v>0</v>
      </c>
      <c r="AV113" s="54"/>
      <c r="AW113" s="52"/>
      <c r="AX113" s="52"/>
      <c r="AY113" s="52"/>
      <c r="AZ113" s="55"/>
      <c r="BA113" s="56"/>
      <c r="BB113" s="56"/>
      <c r="BC113" s="57"/>
    </row>
    <row r="114" spans="1:55" ht="17.25" customHeight="1">
      <c r="A114" s="893"/>
      <c r="B114" s="895"/>
      <c r="C114" s="898"/>
      <c r="D114" s="901"/>
      <c r="E114" s="905"/>
      <c r="F114" s="907"/>
      <c r="G114" s="910"/>
      <c r="H114" s="913"/>
      <c r="I114" s="918"/>
      <c r="J114" s="919"/>
      <c r="K114" s="937"/>
      <c r="L114" s="932"/>
      <c r="M114" s="175"/>
      <c r="N114" s="176"/>
      <c r="O114" s="177"/>
      <c r="P114" s="867"/>
      <c r="Q114" s="47"/>
      <c r="R114" s="941"/>
      <c r="S114" s="48"/>
      <c r="T114" s="944"/>
      <c r="U114" s="49"/>
      <c r="V114" s="944"/>
      <c r="W114" s="49"/>
      <c r="X114" s="944"/>
      <c r="Y114" s="49"/>
      <c r="Z114" s="944"/>
      <c r="AA114" s="49"/>
      <c r="AB114" s="944"/>
      <c r="AC114" s="49"/>
      <c r="AD114" s="944"/>
      <c r="AE114" s="49"/>
      <c r="AF114" s="923"/>
      <c r="AG114" s="50"/>
      <c r="AH114" s="923"/>
      <c r="AI114" s="49"/>
      <c r="AJ114" s="926"/>
      <c r="AK114" s="104">
        <f t="shared" si="50"/>
        <v>0</v>
      </c>
      <c r="AL114" s="51"/>
      <c r="AM114" s="52"/>
      <c r="AN114" s="52"/>
      <c r="AO114" s="52"/>
      <c r="AP114" s="52"/>
      <c r="AQ114" s="52"/>
      <c r="AR114" s="53">
        <f t="shared" si="48"/>
        <v>0</v>
      </c>
      <c r="AS114" s="54"/>
      <c r="AT114" s="52"/>
      <c r="AU114" s="53">
        <f t="shared" si="49"/>
        <v>0</v>
      </c>
      <c r="AV114" s="54"/>
      <c r="AW114" s="52"/>
      <c r="AX114" s="52"/>
      <c r="AY114" s="52"/>
      <c r="AZ114" s="55"/>
      <c r="BA114" s="56"/>
      <c r="BB114" s="56"/>
      <c r="BC114" s="57"/>
    </row>
    <row r="115" spans="1:55" ht="17.25" customHeight="1">
      <c r="A115" s="893"/>
      <c r="B115" s="895"/>
      <c r="C115" s="898"/>
      <c r="D115" s="901"/>
      <c r="E115" s="905"/>
      <c r="F115" s="907"/>
      <c r="G115" s="910"/>
      <c r="H115" s="913"/>
      <c r="I115" s="918"/>
      <c r="J115" s="919"/>
      <c r="K115" s="937"/>
      <c r="L115" s="932"/>
      <c r="M115" s="175"/>
      <c r="N115" s="176"/>
      <c r="O115" s="177"/>
      <c r="P115" s="867"/>
      <c r="Q115" s="47"/>
      <c r="R115" s="941"/>
      <c r="S115" s="48"/>
      <c r="T115" s="944"/>
      <c r="U115" s="49"/>
      <c r="V115" s="944"/>
      <c r="W115" s="49"/>
      <c r="X115" s="944"/>
      <c r="Y115" s="49"/>
      <c r="Z115" s="944"/>
      <c r="AA115" s="49"/>
      <c r="AB115" s="944"/>
      <c r="AC115" s="49"/>
      <c r="AD115" s="944"/>
      <c r="AE115" s="49"/>
      <c r="AF115" s="923"/>
      <c r="AG115" s="50"/>
      <c r="AH115" s="923"/>
      <c r="AI115" s="49"/>
      <c r="AJ115" s="926"/>
      <c r="AK115" s="104">
        <f t="shared" si="50"/>
        <v>0</v>
      </c>
      <c r="AL115" s="51"/>
      <c r="AM115" s="52"/>
      <c r="AN115" s="52"/>
      <c r="AO115" s="52"/>
      <c r="AP115" s="52"/>
      <c r="AQ115" s="52"/>
      <c r="AR115" s="53">
        <f t="shared" si="48"/>
        <v>0</v>
      </c>
      <c r="AS115" s="54"/>
      <c r="AT115" s="52"/>
      <c r="AU115" s="53">
        <f t="shared" si="49"/>
        <v>0</v>
      </c>
      <c r="AV115" s="54"/>
      <c r="AW115" s="52"/>
      <c r="AX115" s="52"/>
      <c r="AY115" s="52"/>
      <c r="AZ115" s="55"/>
      <c r="BA115" s="56"/>
      <c r="BB115" s="56"/>
      <c r="BC115" s="57"/>
    </row>
    <row r="116" spans="1:55" ht="17.25" customHeight="1">
      <c r="A116" s="893"/>
      <c r="B116" s="895"/>
      <c r="C116" s="898"/>
      <c r="D116" s="901"/>
      <c r="E116" s="905"/>
      <c r="F116" s="907"/>
      <c r="G116" s="910"/>
      <c r="H116" s="913"/>
      <c r="I116" s="918"/>
      <c r="J116" s="919"/>
      <c r="K116" s="937"/>
      <c r="L116" s="932"/>
      <c r="M116" s="175"/>
      <c r="N116" s="176"/>
      <c r="O116" s="177"/>
      <c r="P116" s="867"/>
      <c r="Q116" s="47"/>
      <c r="R116" s="941"/>
      <c r="S116" s="48"/>
      <c r="T116" s="944"/>
      <c r="U116" s="49"/>
      <c r="V116" s="944"/>
      <c r="W116" s="49"/>
      <c r="X116" s="944"/>
      <c r="Y116" s="49"/>
      <c r="Z116" s="944"/>
      <c r="AA116" s="49"/>
      <c r="AB116" s="944"/>
      <c r="AC116" s="49"/>
      <c r="AD116" s="944"/>
      <c r="AE116" s="49"/>
      <c r="AF116" s="923"/>
      <c r="AG116" s="50"/>
      <c r="AH116" s="923"/>
      <c r="AI116" s="49"/>
      <c r="AJ116" s="926"/>
      <c r="AK116" s="104">
        <f t="shared" si="50"/>
        <v>0</v>
      </c>
      <c r="AL116" s="51"/>
      <c r="AM116" s="52"/>
      <c r="AN116" s="52"/>
      <c r="AO116" s="52"/>
      <c r="AP116" s="52"/>
      <c r="AQ116" s="52"/>
      <c r="AR116" s="53">
        <f t="shared" si="48"/>
        <v>0</v>
      </c>
      <c r="AS116" s="54"/>
      <c r="AT116" s="52"/>
      <c r="AU116" s="53">
        <f t="shared" si="49"/>
        <v>0</v>
      </c>
      <c r="AV116" s="54"/>
      <c r="AW116" s="52"/>
      <c r="AX116" s="52"/>
      <c r="AY116" s="52"/>
      <c r="AZ116" s="55"/>
      <c r="BA116" s="56"/>
      <c r="BB116" s="56"/>
      <c r="BC116" s="57"/>
    </row>
    <row r="117" spans="1:55" ht="17.25" customHeight="1">
      <c r="A117" s="893"/>
      <c r="B117" s="896"/>
      <c r="C117" s="899"/>
      <c r="D117" s="902"/>
      <c r="E117" s="905"/>
      <c r="F117" s="908"/>
      <c r="G117" s="911"/>
      <c r="H117" s="914"/>
      <c r="I117" s="918"/>
      <c r="J117" s="919"/>
      <c r="K117" s="938"/>
      <c r="L117" s="932"/>
      <c r="M117" s="178"/>
      <c r="N117" s="179"/>
      <c r="O117" s="180"/>
      <c r="P117" s="868"/>
      <c r="Q117" s="108"/>
      <c r="R117" s="941"/>
      <c r="S117" s="109"/>
      <c r="T117" s="944"/>
      <c r="U117" s="110"/>
      <c r="V117" s="944"/>
      <c r="W117" s="110"/>
      <c r="X117" s="944"/>
      <c r="Y117" s="110"/>
      <c r="Z117" s="944"/>
      <c r="AA117" s="110"/>
      <c r="AB117" s="944"/>
      <c r="AC117" s="110"/>
      <c r="AD117" s="944"/>
      <c r="AE117" s="110"/>
      <c r="AF117" s="923"/>
      <c r="AG117" s="111"/>
      <c r="AH117" s="923"/>
      <c r="AI117" s="110"/>
      <c r="AJ117" s="927"/>
      <c r="AK117" s="104">
        <f t="shared" si="50"/>
        <v>0</v>
      </c>
      <c r="AL117" s="112"/>
      <c r="AM117" s="113"/>
      <c r="AN117" s="113"/>
      <c r="AO117" s="113"/>
      <c r="AP117" s="113"/>
      <c r="AQ117" s="113"/>
      <c r="AR117" s="53">
        <f t="shared" si="48"/>
        <v>0</v>
      </c>
      <c r="AS117" s="114"/>
      <c r="AT117" s="113"/>
      <c r="AU117" s="53">
        <f>SUM(AS117:AT117)</f>
        <v>0</v>
      </c>
      <c r="AV117" s="114"/>
      <c r="AW117" s="113"/>
      <c r="AX117" s="113"/>
      <c r="AY117" s="113"/>
      <c r="AZ117" s="115"/>
      <c r="BA117" s="116"/>
      <c r="BB117" s="116"/>
      <c r="BC117" s="117"/>
    </row>
    <row r="118" spans="1:55" ht="9.9499999999999993" customHeight="1" thickBot="1">
      <c r="A118" s="894"/>
      <c r="B118" s="897"/>
      <c r="C118" s="900"/>
      <c r="D118" s="903"/>
      <c r="E118" s="906"/>
      <c r="F118" s="909"/>
      <c r="G118" s="912"/>
      <c r="H118" s="915"/>
      <c r="I118" s="920"/>
      <c r="J118" s="921"/>
      <c r="K118" s="939"/>
      <c r="L118" s="933"/>
      <c r="M118" s="181"/>
      <c r="N118" s="182"/>
      <c r="O118" s="183"/>
      <c r="P118" s="118"/>
      <c r="Q118" s="118"/>
      <c r="R118" s="942"/>
      <c r="S118" s="184"/>
      <c r="T118" s="945"/>
      <c r="U118" s="185"/>
      <c r="V118" s="945"/>
      <c r="W118" s="185"/>
      <c r="X118" s="945"/>
      <c r="Y118" s="185"/>
      <c r="Z118" s="945"/>
      <c r="AA118" s="185"/>
      <c r="AB118" s="945"/>
      <c r="AC118" s="185"/>
      <c r="AD118" s="945"/>
      <c r="AE118" s="185"/>
      <c r="AF118" s="924"/>
      <c r="AG118" s="186"/>
      <c r="AH118" s="924"/>
      <c r="AI118" s="185"/>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customHeight="1">
      <c r="A119" s="157"/>
      <c r="B119" s="193"/>
      <c r="C119" s="193"/>
      <c r="D119" s="193"/>
      <c r="E119" s="193"/>
      <c r="F119" s="193"/>
      <c r="G119" s="193"/>
      <c r="H119" s="193"/>
      <c r="I119" s="946"/>
      <c r="J119" s="946"/>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customHeight="1">
      <c r="A120" s="892">
        <v>12</v>
      </c>
      <c r="B120" s="162" t="s">
        <v>1705</v>
      </c>
      <c r="C120" s="163" t="s">
        <v>1706</v>
      </c>
      <c r="D120" s="164" t="s">
        <v>21</v>
      </c>
      <c r="E120" s="164" t="s">
        <v>1892</v>
      </c>
      <c r="F120" s="163" t="s">
        <v>1707</v>
      </c>
      <c r="G120" s="165" t="s">
        <v>1679</v>
      </c>
      <c r="H120" s="165" t="s">
        <v>1680</v>
      </c>
      <c r="I120" s="166" t="s">
        <v>1908</v>
      </c>
      <c r="J120" s="167">
        <f>+$N$3</f>
        <v>2019</v>
      </c>
      <c r="K120" s="165" t="s">
        <v>1925</v>
      </c>
      <c r="L120" s="166" t="s">
        <v>1968</v>
      </c>
      <c r="M120" s="163" t="s">
        <v>1708</v>
      </c>
      <c r="N120" s="163" t="s">
        <v>1709</v>
      </c>
      <c r="O120" s="163" t="s">
        <v>1710</v>
      </c>
      <c r="P120" s="163" t="s">
        <v>1985</v>
      </c>
      <c r="Q120" s="163" t="s">
        <v>1969</v>
      </c>
      <c r="R120" s="168">
        <f>SUM(R121:R127)</f>
        <v>0</v>
      </c>
      <c r="S120" s="169">
        <f t="shared" ref="S120:AK120" si="51">SUM(S121:S127)</f>
        <v>0</v>
      </c>
      <c r="T120" s="170">
        <f t="shared" si="51"/>
        <v>0</v>
      </c>
      <c r="U120" s="171">
        <f t="shared" si="51"/>
        <v>0</v>
      </c>
      <c r="V120" s="170">
        <f t="shared" si="51"/>
        <v>0</v>
      </c>
      <c r="W120" s="171">
        <f t="shared" si="51"/>
        <v>0</v>
      </c>
      <c r="X120" s="170">
        <f t="shared" si="51"/>
        <v>0</v>
      </c>
      <c r="Y120" s="171">
        <f t="shared" si="51"/>
        <v>0</v>
      </c>
      <c r="Z120" s="170">
        <f t="shared" si="51"/>
        <v>0</v>
      </c>
      <c r="AA120" s="171">
        <f t="shared" si="51"/>
        <v>0</v>
      </c>
      <c r="AB120" s="170">
        <f t="shared" si="51"/>
        <v>0</v>
      </c>
      <c r="AC120" s="171">
        <f t="shared" si="51"/>
        <v>0</v>
      </c>
      <c r="AD120" s="170">
        <f t="shared" si="51"/>
        <v>0</v>
      </c>
      <c r="AE120" s="171">
        <f t="shared" si="51"/>
        <v>0</v>
      </c>
      <c r="AF120" s="170">
        <f t="shared" si="51"/>
        <v>0</v>
      </c>
      <c r="AG120" s="172">
        <f t="shared" si="51"/>
        <v>0</v>
      </c>
      <c r="AH120" s="170">
        <f t="shared" si="51"/>
        <v>0</v>
      </c>
      <c r="AI120" s="171">
        <f t="shared" si="51"/>
        <v>0</v>
      </c>
      <c r="AJ120" s="173">
        <f t="shared" si="51"/>
        <v>0</v>
      </c>
      <c r="AK120" s="174">
        <f t="shared" si="51"/>
        <v>0</v>
      </c>
      <c r="AL120" s="871"/>
      <c r="AM120" s="872"/>
      <c r="AN120" s="872"/>
      <c r="AO120" s="872"/>
      <c r="AP120" s="872"/>
      <c r="AQ120" s="872"/>
      <c r="AR120" s="873"/>
      <c r="AS120" s="874"/>
      <c r="AT120" s="872"/>
      <c r="AU120" s="873"/>
      <c r="AV120" s="874"/>
      <c r="AW120" s="872"/>
      <c r="AX120" s="872"/>
      <c r="AY120" s="872"/>
      <c r="AZ120" s="875"/>
      <c r="BA120" s="44" t="s">
        <v>1685</v>
      </c>
      <c r="BB120" s="44" t="s">
        <v>1971</v>
      </c>
      <c r="BC120" s="45" t="s">
        <v>1687</v>
      </c>
    </row>
    <row r="121" spans="1:55" ht="22.5">
      <c r="A121" s="893"/>
      <c r="B121" s="895" t="str">
        <f>VLOOKUP($D$9,'PROYECTOS REGISTRADOS'!$A$2:$D$82,4,0)</f>
        <v>Ampliación de los programas artìscticos y culturales Tocancipá, Cundinamarca, Centro Oriente</v>
      </c>
      <c r="C121" s="898" t="str">
        <f>VLOOKUP($D$9,'PROYECTOS REGISTRADOS'!$A$2:$D$82,3,0)</f>
        <v>2016-25817-00017</v>
      </c>
      <c r="D121" s="901" t="s">
        <v>618</v>
      </c>
      <c r="E121" s="904" t="str">
        <f>IF(D121=0,"0-0",(VLOOKUP(D121,'CONSOLIDADO PLAN DESARROLLO'!$EL$9:$ET$304,2,0)))</f>
        <v>Ampliación del complejo Ciudadela cultural</v>
      </c>
      <c r="F121" s="907" t="str">
        <f>IF(D121=0,"0-0",(VLOOKUP(D121,'CONSOLIDADO PLAN DESARROLLO'!$EL$9:$ET$304,3,0)))</f>
        <v>Ciudadela ampliada (%)</v>
      </c>
      <c r="G121" s="910">
        <f>IF(D121=0,"0-0",(VLOOKUP(D121,'CONSOLIDADO PLAN DESARROLLO'!$EL$9:$ET$304,4,0)))</f>
        <v>25</v>
      </c>
      <c r="H121" s="913">
        <f>IF(D121=0,"0-0",(VLOOKUP(D121,'CONSOLIDADO PLAN DESARROLLO'!$EL$9:$ET$304,5,0)))</f>
        <v>50</v>
      </c>
      <c r="I121" s="916">
        <f>IF(D121=0,"0-0",(VLOOKUP(D121,'CONSOLIDADO PLAN DESARROLLO'!$EL$9:$ET$304,$R$3,0)))</f>
        <v>25</v>
      </c>
      <c r="J121" s="917"/>
      <c r="K121" s="937"/>
      <c r="L121" s="931"/>
      <c r="M121" s="810" t="s">
        <v>1953</v>
      </c>
      <c r="N121" s="806" t="s">
        <v>1930</v>
      </c>
      <c r="O121" s="813">
        <v>3</v>
      </c>
      <c r="P121" s="867"/>
      <c r="Q121" s="47"/>
      <c r="R121" s="940">
        <f>VLOOKUP($D121,'[4]Tablero Logro Metas 2019'!AK7:AS302,3,0)</f>
        <v>0</v>
      </c>
      <c r="S121" s="48"/>
      <c r="T121" s="943">
        <f>VLOOKUP($D121,'[4]Tablero Logro Metas 2019'!AK7:AS302,4,0)</f>
        <v>0</v>
      </c>
      <c r="U121" s="49"/>
      <c r="V121" s="943">
        <f>VLOOKUP($D121,'[4]Tablero Logro Metas 2019'!AK7:AS302,5,0)</f>
        <v>0</v>
      </c>
      <c r="W121" s="49"/>
      <c r="X121" s="943">
        <f>VLOOKUP($D121,'[4]Tablero Logro Metas 2019'!AK7:AS302,6,0)</f>
        <v>0</v>
      </c>
      <c r="Y121" s="49"/>
      <c r="Z121" s="943">
        <f>VLOOKUP($D121,'[4]Tablero Logro Metas 2019'!AK7:AS302,7,0)</f>
        <v>0</v>
      </c>
      <c r="AA121" s="49"/>
      <c r="AB121" s="943">
        <f>VLOOKUP($D121,'[4]Tablero Logro Metas 2019'!AK7:AS302,8,0)</f>
        <v>0</v>
      </c>
      <c r="AC121" s="49"/>
      <c r="AD121" s="943">
        <f>VLOOKUP($D121,'[4]Tablero Logro Metas 2019'!AK7:AS302,9,0)</f>
        <v>0</v>
      </c>
      <c r="AE121" s="49"/>
      <c r="AF121" s="922"/>
      <c r="AG121" s="50"/>
      <c r="AH121" s="922"/>
      <c r="AI121" s="49"/>
      <c r="AJ121" s="925">
        <f>+R121+T121+V121+X121+Z121+AB121+AD121+AF121+AH121</f>
        <v>0</v>
      </c>
      <c r="AK121" s="104">
        <f>AC121+AE121+AG121+S121+U121+W121+Y121+AA121+AI121</f>
        <v>0</v>
      </c>
      <c r="AL121" s="51"/>
      <c r="AM121" s="52"/>
      <c r="AN121" s="52"/>
      <c r="AO121" s="52"/>
      <c r="AP121" s="52"/>
      <c r="AQ121" s="52"/>
      <c r="AR121" s="53">
        <f t="shared" ref="AR121:AR126" si="52">SUM(AL121:AQ121)</f>
        <v>0</v>
      </c>
      <c r="AS121" s="54"/>
      <c r="AT121" s="52"/>
      <c r="AU121" s="53">
        <f t="shared" ref="AU121:AU125" si="53">SUM(AS121:AT121)</f>
        <v>0</v>
      </c>
      <c r="AV121" s="54"/>
      <c r="AW121" s="52"/>
      <c r="AX121" s="52"/>
      <c r="AY121" s="52"/>
      <c r="AZ121" s="55"/>
      <c r="BA121" s="56"/>
      <c r="BB121" s="56"/>
      <c r="BC121" s="57"/>
    </row>
    <row r="122" spans="1:55" ht="17.25" customHeight="1">
      <c r="A122" s="893"/>
      <c r="B122" s="895"/>
      <c r="C122" s="898"/>
      <c r="D122" s="901"/>
      <c r="E122" s="905"/>
      <c r="F122" s="907"/>
      <c r="G122" s="910"/>
      <c r="H122" s="913"/>
      <c r="I122" s="918"/>
      <c r="J122" s="919"/>
      <c r="K122" s="937"/>
      <c r="L122" s="932"/>
      <c r="M122" s="175"/>
      <c r="N122" s="176"/>
      <c r="O122" s="177"/>
      <c r="P122" s="867"/>
      <c r="Q122" s="47"/>
      <c r="R122" s="941"/>
      <c r="S122" s="48"/>
      <c r="T122" s="944"/>
      <c r="U122" s="49"/>
      <c r="V122" s="944"/>
      <c r="W122" s="49"/>
      <c r="X122" s="944"/>
      <c r="Y122" s="49"/>
      <c r="Z122" s="944"/>
      <c r="AA122" s="49"/>
      <c r="AB122" s="944"/>
      <c r="AC122" s="49"/>
      <c r="AD122" s="944"/>
      <c r="AE122" s="49"/>
      <c r="AF122" s="923"/>
      <c r="AG122" s="50"/>
      <c r="AH122" s="923"/>
      <c r="AI122" s="49"/>
      <c r="AJ122" s="926"/>
      <c r="AK122" s="104">
        <f t="shared" ref="AK122:AK126" si="54">AC122+AE122+AG122+S122+U122+W122+Y122+AA122+AI122</f>
        <v>0</v>
      </c>
      <c r="AL122" s="51"/>
      <c r="AM122" s="52"/>
      <c r="AN122" s="52"/>
      <c r="AO122" s="52"/>
      <c r="AP122" s="52"/>
      <c r="AQ122" s="52"/>
      <c r="AR122" s="53">
        <f t="shared" si="52"/>
        <v>0</v>
      </c>
      <c r="AS122" s="54"/>
      <c r="AT122" s="52"/>
      <c r="AU122" s="53">
        <f t="shared" si="53"/>
        <v>0</v>
      </c>
      <c r="AV122" s="54"/>
      <c r="AW122" s="52"/>
      <c r="AX122" s="52"/>
      <c r="AY122" s="52"/>
      <c r="AZ122" s="55"/>
      <c r="BA122" s="56"/>
      <c r="BB122" s="56"/>
      <c r="BC122" s="57"/>
    </row>
    <row r="123" spans="1:55" ht="17.25" customHeight="1">
      <c r="A123" s="893"/>
      <c r="B123" s="895"/>
      <c r="C123" s="898"/>
      <c r="D123" s="901"/>
      <c r="E123" s="905"/>
      <c r="F123" s="907"/>
      <c r="G123" s="910"/>
      <c r="H123" s="913"/>
      <c r="I123" s="918"/>
      <c r="J123" s="919"/>
      <c r="K123" s="937"/>
      <c r="L123" s="932"/>
      <c r="M123" s="175"/>
      <c r="N123" s="176"/>
      <c r="O123" s="177"/>
      <c r="P123" s="867"/>
      <c r="Q123" s="47"/>
      <c r="R123" s="941"/>
      <c r="S123" s="48"/>
      <c r="T123" s="944"/>
      <c r="U123" s="49"/>
      <c r="V123" s="944"/>
      <c r="W123" s="49"/>
      <c r="X123" s="944"/>
      <c r="Y123" s="49"/>
      <c r="Z123" s="944"/>
      <c r="AA123" s="49"/>
      <c r="AB123" s="944"/>
      <c r="AC123" s="49"/>
      <c r="AD123" s="944"/>
      <c r="AE123" s="49"/>
      <c r="AF123" s="923"/>
      <c r="AG123" s="50"/>
      <c r="AH123" s="923"/>
      <c r="AI123" s="49"/>
      <c r="AJ123" s="926"/>
      <c r="AK123" s="104">
        <f t="shared" si="54"/>
        <v>0</v>
      </c>
      <c r="AL123" s="51"/>
      <c r="AM123" s="52"/>
      <c r="AN123" s="52"/>
      <c r="AO123" s="52"/>
      <c r="AP123" s="52"/>
      <c r="AQ123" s="52"/>
      <c r="AR123" s="53">
        <f t="shared" si="52"/>
        <v>0</v>
      </c>
      <c r="AS123" s="54"/>
      <c r="AT123" s="52"/>
      <c r="AU123" s="53">
        <f t="shared" si="53"/>
        <v>0</v>
      </c>
      <c r="AV123" s="54"/>
      <c r="AW123" s="52"/>
      <c r="AX123" s="52"/>
      <c r="AY123" s="52"/>
      <c r="AZ123" s="55"/>
      <c r="BA123" s="56"/>
      <c r="BB123" s="56"/>
      <c r="BC123" s="57"/>
    </row>
    <row r="124" spans="1:55" ht="17.25" customHeight="1">
      <c r="A124" s="893"/>
      <c r="B124" s="895"/>
      <c r="C124" s="898"/>
      <c r="D124" s="901"/>
      <c r="E124" s="905"/>
      <c r="F124" s="907"/>
      <c r="G124" s="910"/>
      <c r="H124" s="913"/>
      <c r="I124" s="918"/>
      <c r="J124" s="919"/>
      <c r="K124" s="937"/>
      <c r="L124" s="932"/>
      <c r="M124" s="175"/>
      <c r="N124" s="176"/>
      <c r="O124" s="177"/>
      <c r="P124" s="867"/>
      <c r="Q124" s="47"/>
      <c r="R124" s="941"/>
      <c r="S124" s="48"/>
      <c r="T124" s="944"/>
      <c r="U124" s="49"/>
      <c r="V124" s="944"/>
      <c r="W124" s="49"/>
      <c r="X124" s="944"/>
      <c r="Y124" s="49"/>
      <c r="Z124" s="944"/>
      <c r="AA124" s="49"/>
      <c r="AB124" s="944"/>
      <c r="AC124" s="49"/>
      <c r="AD124" s="944"/>
      <c r="AE124" s="49"/>
      <c r="AF124" s="923"/>
      <c r="AG124" s="50"/>
      <c r="AH124" s="923"/>
      <c r="AI124" s="49"/>
      <c r="AJ124" s="926"/>
      <c r="AK124" s="104">
        <f t="shared" si="54"/>
        <v>0</v>
      </c>
      <c r="AL124" s="51"/>
      <c r="AM124" s="52"/>
      <c r="AN124" s="52"/>
      <c r="AO124" s="52"/>
      <c r="AP124" s="52"/>
      <c r="AQ124" s="52"/>
      <c r="AR124" s="53">
        <f t="shared" si="52"/>
        <v>0</v>
      </c>
      <c r="AS124" s="54"/>
      <c r="AT124" s="52"/>
      <c r="AU124" s="53">
        <f t="shared" si="53"/>
        <v>0</v>
      </c>
      <c r="AV124" s="54"/>
      <c r="AW124" s="52"/>
      <c r="AX124" s="52"/>
      <c r="AY124" s="52"/>
      <c r="AZ124" s="55"/>
      <c r="BA124" s="56"/>
      <c r="BB124" s="56"/>
      <c r="BC124" s="57"/>
    </row>
    <row r="125" spans="1:55" ht="17.25" customHeight="1">
      <c r="A125" s="893"/>
      <c r="B125" s="895"/>
      <c r="C125" s="898"/>
      <c r="D125" s="901"/>
      <c r="E125" s="905"/>
      <c r="F125" s="907"/>
      <c r="G125" s="910"/>
      <c r="H125" s="913"/>
      <c r="I125" s="918"/>
      <c r="J125" s="919"/>
      <c r="K125" s="937"/>
      <c r="L125" s="932"/>
      <c r="M125" s="175"/>
      <c r="N125" s="176"/>
      <c r="O125" s="177"/>
      <c r="P125" s="867"/>
      <c r="Q125" s="47"/>
      <c r="R125" s="941"/>
      <c r="S125" s="48"/>
      <c r="T125" s="944"/>
      <c r="U125" s="49"/>
      <c r="V125" s="944"/>
      <c r="W125" s="49"/>
      <c r="X125" s="944"/>
      <c r="Y125" s="49"/>
      <c r="Z125" s="944"/>
      <c r="AA125" s="49"/>
      <c r="AB125" s="944"/>
      <c r="AC125" s="49"/>
      <c r="AD125" s="944"/>
      <c r="AE125" s="49"/>
      <c r="AF125" s="923"/>
      <c r="AG125" s="50"/>
      <c r="AH125" s="923"/>
      <c r="AI125" s="49"/>
      <c r="AJ125" s="926"/>
      <c r="AK125" s="104">
        <f t="shared" si="54"/>
        <v>0</v>
      </c>
      <c r="AL125" s="51"/>
      <c r="AM125" s="52"/>
      <c r="AN125" s="52"/>
      <c r="AO125" s="52"/>
      <c r="AP125" s="52"/>
      <c r="AQ125" s="52"/>
      <c r="AR125" s="53">
        <f t="shared" si="52"/>
        <v>0</v>
      </c>
      <c r="AS125" s="54"/>
      <c r="AT125" s="52"/>
      <c r="AU125" s="53">
        <f t="shared" si="53"/>
        <v>0</v>
      </c>
      <c r="AV125" s="54"/>
      <c r="AW125" s="52"/>
      <c r="AX125" s="52"/>
      <c r="AY125" s="52"/>
      <c r="AZ125" s="55"/>
      <c r="BA125" s="56"/>
      <c r="BB125" s="56"/>
      <c r="BC125" s="57"/>
    </row>
    <row r="126" spans="1:55" ht="17.25" customHeight="1">
      <c r="A126" s="893"/>
      <c r="B126" s="896"/>
      <c r="C126" s="899"/>
      <c r="D126" s="902"/>
      <c r="E126" s="905"/>
      <c r="F126" s="908"/>
      <c r="G126" s="911"/>
      <c r="H126" s="914"/>
      <c r="I126" s="918"/>
      <c r="J126" s="919"/>
      <c r="K126" s="938"/>
      <c r="L126" s="932"/>
      <c r="M126" s="178"/>
      <c r="N126" s="179"/>
      <c r="O126" s="180"/>
      <c r="P126" s="868"/>
      <c r="Q126" s="108"/>
      <c r="R126" s="941"/>
      <c r="S126" s="109"/>
      <c r="T126" s="944"/>
      <c r="U126" s="110"/>
      <c r="V126" s="944"/>
      <c r="W126" s="110"/>
      <c r="X126" s="944"/>
      <c r="Y126" s="110"/>
      <c r="Z126" s="944"/>
      <c r="AA126" s="110"/>
      <c r="AB126" s="944"/>
      <c r="AC126" s="110"/>
      <c r="AD126" s="944"/>
      <c r="AE126" s="110"/>
      <c r="AF126" s="923"/>
      <c r="AG126" s="111"/>
      <c r="AH126" s="923"/>
      <c r="AI126" s="110"/>
      <c r="AJ126" s="927"/>
      <c r="AK126" s="104">
        <f t="shared" si="54"/>
        <v>0</v>
      </c>
      <c r="AL126" s="112"/>
      <c r="AM126" s="113"/>
      <c r="AN126" s="113"/>
      <c r="AO126" s="113"/>
      <c r="AP126" s="113"/>
      <c r="AQ126" s="113"/>
      <c r="AR126" s="53">
        <f t="shared" si="52"/>
        <v>0</v>
      </c>
      <c r="AS126" s="114"/>
      <c r="AT126" s="113"/>
      <c r="AU126" s="53">
        <f>SUM(AS126:AT126)</f>
        <v>0</v>
      </c>
      <c r="AV126" s="114"/>
      <c r="AW126" s="113"/>
      <c r="AX126" s="113"/>
      <c r="AY126" s="113"/>
      <c r="AZ126" s="115"/>
      <c r="BA126" s="116"/>
      <c r="BB126" s="116"/>
      <c r="BC126" s="117"/>
    </row>
    <row r="127" spans="1:55" ht="9.9499999999999993" customHeight="1" thickBot="1">
      <c r="A127" s="894"/>
      <c r="B127" s="897"/>
      <c r="C127" s="900"/>
      <c r="D127" s="903"/>
      <c r="E127" s="906"/>
      <c r="F127" s="909"/>
      <c r="G127" s="912"/>
      <c r="H127" s="915"/>
      <c r="I127" s="920"/>
      <c r="J127" s="921"/>
      <c r="K127" s="939"/>
      <c r="L127" s="933"/>
      <c r="M127" s="181"/>
      <c r="N127" s="182"/>
      <c r="O127" s="183"/>
      <c r="P127" s="118"/>
      <c r="Q127" s="118"/>
      <c r="R127" s="942"/>
      <c r="S127" s="184"/>
      <c r="T127" s="945"/>
      <c r="U127" s="185"/>
      <c r="V127" s="945"/>
      <c r="W127" s="185"/>
      <c r="X127" s="945"/>
      <c r="Y127" s="185"/>
      <c r="Z127" s="945"/>
      <c r="AA127" s="185"/>
      <c r="AB127" s="945"/>
      <c r="AC127" s="185"/>
      <c r="AD127" s="945"/>
      <c r="AE127" s="185"/>
      <c r="AF127" s="924"/>
      <c r="AG127" s="186"/>
      <c r="AH127" s="924"/>
      <c r="AI127" s="185"/>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customHeight="1">
      <c r="A128" s="157"/>
      <c r="B128" s="193"/>
      <c r="C128" s="193"/>
      <c r="D128" s="193"/>
      <c r="E128" s="193"/>
      <c r="F128" s="193"/>
      <c r="G128" s="193"/>
      <c r="H128" s="193"/>
      <c r="I128" s="946"/>
      <c r="J128" s="946"/>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customHeight="1">
      <c r="A129" s="892">
        <v>13</v>
      </c>
      <c r="B129" s="162" t="s">
        <v>1705</v>
      </c>
      <c r="C129" s="163" t="s">
        <v>1706</v>
      </c>
      <c r="D129" s="164" t="s">
        <v>21</v>
      </c>
      <c r="E129" s="164" t="s">
        <v>1892</v>
      </c>
      <c r="F129" s="163" t="s">
        <v>1707</v>
      </c>
      <c r="G129" s="165" t="s">
        <v>1679</v>
      </c>
      <c r="H129" s="165" t="s">
        <v>1680</v>
      </c>
      <c r="I129" s="166" t="s">
        <v>1908</v>
      </c>
      <c r="J129" s="167">
        <f>+$N$3</f>
        <v>2019</v>
      </c>
      <c r="K129" s="165" t="s">
        <v>1925</v>
      </c>
      <c r="L129" s="166" t="s">
        <v>1968</v>
      </c>
      <c r="M129" s="163" t="s">
        <v>1708</v>
      </c>
      <c r="N129" s="163" t="s">
        <v>1709</v>
      </c>
      <c r="O129" s="163" t="s">
        <v>1710</v>
      </c>
      <c r="P129" s="163" t="s">
        <v>1985</v>
      </c>
      <c r="Q129" s="163" t="s">
        <v>1969</v>
      </c>
      <c r="R129" s="168">
        <f>SUM(R130:R136)</f>
        <v>0</v>
      </c>
      <c r="S129" s="169">
        <f t="shared" ref="S129:AK129" si="55">SUM(S130:S136)</f>
        <v>0</v>
      </c>
      <c r="T129" s="170">
        <f t="shared" si="55"/>
        <v>0</v>
      </c>
      <c r="U129" s="171">
        <f t="shared" si="55"/>
        <v>0</v>
      </c>
      <c r="V129" s="170">
        <f t="shared" si="55"/>
        <v>0</v>
      </c>
      <c r="W129" s="171">
        <f t="shared" si="55"/>
        <v>0</v>
      </c>
      <c r="X129" s="170">
        <f t="shared" si="55"/>
        <v>0</v>
      </c>
      <c r="Y129" s="171">
        <f t="shared" si="55"/>
        <v>0</v>
      </c>
      <c r="Z129" s="170">
        <f t="shared" si="55"/>
        <v>0</v>
      </c>
      <c r="AA129" s="171">
        <f t="shared" si="55"/>
        <v>0</v>
      </c>
      <c r="AB129" s="170">
        <f t="shared" si="55"/>
        <v>0</v>
      </c>
      <c r="AC129" s="171">
        <f t="shared" si="55"/>
        <v>0</v>
      </c>
      <c r="AD129" s="170">
        <f t="shared" si="55"/>
        <v>0</v>
      </c>
      <c r="AE129" s="171">
        <f t="shared" si="55"/>
        <v>0</v>
      </c>
      <c r="AF129" s="170">
        <f t="shared" si="55"/>
        <v>0</v>
      </c>
      <c r="AG129" s="172">
        <f t="shared" si="55"/>
        <v>0</v>
      </c>
      <c r="AH129" s="170">
        <f t="shared" si="55"/>
        <v>0</v>
      </c>
      <c r="AI129" s="171">
        <f t="shared" si="55"/>
        <v>0</v>
      </c>
      <c r="AJ129" s="173">
        <f t="shared" si="55"/>
        <v>0</v>
      </c>
      <c r="AK129" s="174">
        <f t="shared" si="55"/>
        <v>0</v>
      </c>
      <c r="AL129" s="871"/>
      <c r="AM129" s="872"/>
      <c r="AN129" s="872"/>
      <c r="AO129" s="872"/>
      <c r="AP129" s="872"/>
      <c r="AQ129" s="872"/>
      <c r="AR129" s="873"/>
      <c r="AS129" s="874"/>
      <c r="AT129" s="872"/>
      <c r="AU129" s="873"/>
      <c r="AV129" s="874"/>
      <c r="AW129" s="872"/>
      <c r="AX129" s="872"/>
      <c r="AY129" s="872"/>
      <c r="AZ129" s="875"/>
      <c r="BA129" s="44" t="s">
        <v>1685</v>
      </c>
      <c r="BB129" s="44" t="s">
        <v>1971</v>
      </c>
      <c r="BC129" s="45" t="s">
        <v>1687</v>
      </c>
    </row>
    <row r="130" spans="1:55" ht="22.5">
      <c r="A130" s="893"/>
      <c r="B130" s="895" t="str">
        <f>VLOOKUP($D$9,'PROYECTOS REGISTRADOS'!$A$2:$D$82,4,0)</f>
        <v>Ampliación de los programas artìscticos y culturales Tocancipá, Cundinamarca, Centro Oriente</v>
      </c>
      <c r="C130" s="898" t="str">
        <f>VLOOKUP($D$9,'PROYECTOS REGISTRADOS'!$A$2:$D$82,3,0)</f>
        <v>2016-25817-00017</v>
      </c>
      <c r="D130" s="901" t="s">
        <v>623</v>
      </c>
      <c r="E130" s="904" t="str">
        <f>IF(D130=0,"0-0",(VLOOKUP(D130,'CONSOLIDADO PLAN DESARROLLO'!$EL$9:$ET$304,2,0)))</f>
        <v>Ampliar el servicio de Red Bibliotecas en las instituciones educativas</v>
      </c>
      <c r="F130" s="907" t="str">
        <f>IF(D130=0,"0-0",(VLOOKUP(D130,'CONSOLIDADO PLAN DESARROLLO'!$EL$9:$ET$304,3,0)))</f>
        <v>Servicio Red de Bibliotecas ampliado</v>
      </c>
      <c r="G130" s="910">
        <f>IF(D130=0,"0-0",(VLOOKUP(D130,'CONSOLIDADO PLAN DESARROLLO'!$EL$9:$ET$304,4,0)))</f>
        <v>2</v>
      </c>
      <c r="H130" s="913">
        <f>IF(D130=0,"0-0",(VLOOKUP(D130,'CONSOLIDADO PLAN DESARROLLO'!$EL$9:$ET$304,5,0)))</f>
        <v>6</v>
      </c>
      <c r="I130" s="916">
        <f>IF(D130=0,"0-0",(VLOOKUP(D130,'CONSOLIDADO PLAN DESARROLLO'!$EL$9:$ET$304,$R$3,0)))</f>
        <v>2</v>
      </c>
      <c r="J130" s="917"/>
      <c r="K130" s="937"/>
      <c r="L130" s="931"/>
      <c r="M130" s="810" t="s">
        <v>1954</v>
      </c>
      <c r="N130" s="806" t="s">
        <v>1930</v>
      </c>
      <c r="O130" s="813">
        <v>3</v>
      </c>
      <c r="P130" s="867"/>
      <c r="Q130" s="47"/>
      <c r="R130" s="940">
        <f>VLOOKUP($D130,'[4]Tablero Logro Metas 2019'!AK7:AS302,3,0)</f>
        <v>0</v>
      </c>
      <c r="S130" s="48"/>
      <c r="T130" s="943">
        <f>VLOOKUP($D130,'[4]Tablero Logro Metas 2019'!AK7:AS302,4,0)</f>
        <v>0</v>
      </c>
      <c r="U130" s="49"/>
      <c r="V130" s="943">
        <f>VLOOKUP($D130,'[4]Tablero Logro Metas 2019'!AK7:AS302,5,0)</f>
        <v>0</v>
      </c>
      <c r="W130" s="49"/>
      <c r="X130" s="943">
        <f>VLOOKUP($D130,'[4]Tablero Logro Metas 2019'!AK7:AS302,6,0)</f>
        <v>0</v>
      </c>
      <c r="Y130" s="49"/>
      <c r="Z130" s="943">
        <f>VLOOKUP($D130,'[4]Tablero Logro Metas 2019'!AK7:AS302,7,0)</f>
        <v>0</v>
      </c>
      <c r="AA130" s="49"/>
      <c r="AB130" s="943">
        <f>VLOOKUP($D130,'[4]Tablero Logro Metas 2019'!AK7:AS302,8,0)</f>
        <v>0</v>
      </c>
      <c r="AC130" s="49"/>
      <c r="AD130" s="943">
        <f>VLOOKUP($D130,'[4]Tablero Logro Metas 2019'!AK7:AS302,9,0)</f>
        <v>0</v>
      </c>
      <c r="AE130" s="49"/>
      <c r="AF130" s="922"/>
      <c r="AG130" s="50"/>
      <c r="AH130" s="922"/>
      <c r="AI130" s="49"/>
      <c r="AJ130" s="925">
        <f>+R130+T130+V130+X130+Z130+AB130+AD130+AF130+AH130</f>
        <v>0</v>
      </c>
      <c r="AK130" s="104">
        <f>AC130+AE130+AG130+S130+U130+W130+Y130+AA130+AI130</f>
        <v>0</v>
      </c>
      <c r="AL130" s="51"/>
      <c r="AM130" s="52"/>
      <c r="AN130" s="52"/>
      <c r="AO130" s="52"/>
      <c r="AP130" s="52"/>
      <c r="AQ130" s="52"/>
      <c r="AR130" s="53">
        <f t="shared" ref="AR130:AR135" si="56">SUM(AL130:AQ130)</f>
        <v>0</v>
      </c>
      <c r="AS130" s="54"/>
      <c r="AT130" s="52"/>
      <c r="AU130" s="53">
        <f t="shared" ref="AU130:AU134" si="57">SUM(AS130:AT130)</f>
        <v>0</v>
      </c>
      <c r="AV130" s="54"/>
      <c r="AW130" s="52"/>
      <c r="AX130" s="52"/>
      <c r="AY130" s="52"/>
      <c r="AZ130" s="55"/>
      <c r="BA130" s="56"/>
      <c r="BB130" s="56"/>
      <c r="BC130" s="57"/>
    </row>
    <row r="131" spans="1:55" ht="17.25" customHeight="1">
      <c r="A131" s="893"/>
      <c r="B131" s="895"/>
      <c r="C131" s="898"/>
      <c r="D131" s="901"/>
      <c r="E131" s="905"/>
      <c r="F131" s="907"/>
      <c r="G131" s="910"/>
      <c r="H131" s="913"/>
      <c r="I131" s="918"/>
      <c r="J131" s="919"/>
      <c r="K131" s="937"/>
      <c r="L131" s="932"/>
      <c r="M131" s="175"/>
      <c r="N131" s="176"/>
      <c r="O131" s="177"/>
      <c r="P131" s="867"/>
      <c r="Q131" s="47"/>
      <c r="R131" s="941"/>
      <c r="S131" s="48"/>
      <c r="T131" s="944"/>
      <c r="U131" s="49"/>
      <c r="V131" s="944"/>
      <c r="W131" s="49"/>
      <c r="X131" s="944"/>
      <c r="Y131" s="49"/>
      <c r="Z131" s="944"/>
      <c r="AA131" s="49"/>
      <c r="AB131" s="944"/>
      <c r="AC131" s="49"/>
      <c r="AD131" s="944"/>
      <c r="AE131" s="49"/>
      <c r="AF131" s="923"/>
      <c r="AG131" s="50"/>
      <c r="AH131" s="923"/>
      <c r="AI131" s="49"/>
      <c r="AJ131" s="926"/>
      <c r="AK131" s="104">
        <f t="shared" ref="AK131:AK135" si="58">AC131+AE131+AG131+S131+U131+W131+Y131+AA131+AI131</f>
        <v>0</v>
      </c>
      <c r="AL131" s="51"/>
      <c r="AM131" s="52"/>
      <c r="AN131" s="52"/>
      <c r="AO131" s="52"/>
      <c r="AP131" s="52"/>
      <c r="AQ131" s="52"/>
      <c r="AR131" s="53">
        <f t="shared" si="56"/>
        <v>0</v>
      </c>
      <c r="AS131" s="54"/>
      <c r="AT131" s="52"/>
      <c r="AU131" s="53">
        <f t="shared" si="57"/>
        <v>0</v>
      </c>
      <c r="AV131" s="54"/>
      <c r="AW131" s="52"/>
      <c r="AX131" s="52"/>
      <c r="AY131" s="52"/>
      <c r="AZ131" s="55"/>
      <c r="BA131" s="56"/>
      <c r="BB131" s="56"/>
      <c r="BC131" s="57"/>
    </row>
    <row r="132" spans="1:55" ht="17.25" customHeight="1">
      <c r="A132" s="893"/>
      <c r="B132" s="895"/>
      <c r="C132" s="898"/>
      <c r="D132" s="901"/>
      <c r="E132" s="905"/>
      <c r="F132" s="907"/>
      <c r="G132" s="910"/>
      <c r="H132" s="913"/>
      <c r="I132" s="918"/>
      <c r="J132" s="919"/>
      <c r="K132" s="937"/>
      <c r="L132" s="932"/>
      <c r="M132" s="175"/>
      <c r="N132" s="176"/>
      <c r="O132" s="177"/>
      <c r="P132" s="867"/>
      <c r="Q132" s="47"/>
      <c r="R132" s="941"/>
      <c r="S132" s="48"/>
      <c r="T132" s="944"/>
      <c r="U132" s="49"/>
      <c r="V132" s="944"/>
      <c r="W132" s="49"/>
      <c r="X132" s="944"/>
      <c r="Y132" s="49"/>
      <c r="Z132" s="944"/>
      <c r="AA132" s="49"/>
      <c r="AB132" s="944"/>
      <c r="AC132" s="49"/>
      <c r="AD132" s="944"/>
      <c r="AE132" s="49"/>
      <c r="AF132" s="923"/>
      <c r="AG132" s="50"/>
      <c r="AH132" s="923"/>
      <c r="AI132" s="49"/>
      <c r="AJ132" s="926"/>
      <c r="AK132" s="104">
        <f t="shared" si="58"/>
        <v>0</v>
      </c>
      <c r="AL132" s="51"/>
      <c r="AM132" s="52"/>
      <c r="AN132" s="52"/>
      <c r="AO132" s="52"/>
      <c r="AP132" s="52"/>
      <c r="AQ132" s="52"/>
      <c r="AR132" s="53">
        <f t="shared" si="56"/>
        <v>0</v>
      </c>
      <c r="AS132" s="54"/>
      <c r="AT132" s="52"/>
      <c r="AU132" s="53">
        <f t="shared" si="57"/>
        <v>0</v>
      </c>
      <c r="AV132" s="54"/>
      <c r="AW132" s="52"/>
      <c r="AX132" s="52"/>
      <c r="AY132" s="52"/>
      <c r="AZ132" s="55"/>
      <c r="BA132" s="56"/>
      <c r="BB132" s="56"/>
      <c r="BC132" s="57"/>
    </row>
    <row r="133" spans="1:55" ht="17.25" customHeight="1">
      <c r="A133" s="893"/>
      <c r="B133" s="895"/>
      <c r="C133" s="898"/>
      <c r="D133" s="901"/>
      <c r="E133" s="905"/>
      <c r="F133" s="907"/>
      <c r="G133" s="910"/>
      <c r="H133" s="913"/>
      <c r="I133" s="918"/>
      <c r="J133" s="919"/>
      <c r="K133" s="937"/>
      <c r="L133" s="932"/>
      <c r="M133" s="175"/>
      <c r="N133" s="176"/>
      <c r="O133" s="177"/>
      <c r="P133" s="867"/>
      <c r="Q133" s="47"/>
      <c r="R133" s="941"/>
      <c r="S133" s="48"/>
      <c r="T133" s="944"/>
      <c r="U133" s="49"/>
      <c r="V133" s="944"/>
      <c r="W133" s="49"/>
      <c r="X133" s="944"/>
      <c r="Y133" s="49"/>
      <c r="Z133" s="944"/>
      <c r="AA133" s="49"/>
      <c r="AB133" s="944"/>
      <c r="AC133" s="49"/>
      <c r="AD133" s="944"/>
      <c r="AE133" s="49"/>
      <c r="AF133" s="923"/>
      <c r="AG133" s="50"/>
      <c r="AH133" s="923"/>
      <c r="AI133" s="49"/>
      <c r="AJ133" s="926"/>
      <c r="AK133" s="104">
        <f t="shared" si="58"/>
        <v>0</v>
      </c>
      <c r="AL133" s="51"/>
      <c r="AM133" s="52"/>
      <c r="AN133" s="52"/>
      <c r="AO133" s="52"/>
      <c r="AP133" s="52"/>
      <c r="AQ133" s="52"/>
      <c r="AR133" s="53">
        <f t="shared" si="56"/>
        <v>0</v>
      </c>
      <c r="AS133" s="54"/>
      <c r="AT133" s="52"/>
      <c r="AU133" s="53">
        <f t="shared" si="57"/>
        <v>0</v>
      </c>
      <c r="AV133" s="54"/>
      <c r="AW133" s="52"/>
      <c r="AX133" s="52"/>
      <c r="AY133" s="52"/>
      <c r="AZ133" s="55"/>
      <c r="BA133" s="56"/>
      <c r="BB133" s="56"/>
      <c r="BC133" s="57"/>
    </row>
    <row r="134" spans="1:55" ht="17.25" customHeight="1">
      <c r="A134" s="893"/>
      <c r="B134" s="895"/>
      <c r="C134" s="898"/>
      <c r="D134" s="901"/>
      <c r="E134" s="905"/>
      <c r="F134" s="907"/>
      <c r="G134" s="910"/>
      <c r="H134" s="913"/>
      <c r="I134" s="918"/>
      <c r="J134" s="919"/>
      <c r="K134" s="937"/>
      <c r="L134" s="932"/>
      <c r="M134" s="175"/>
      <c r="N134" s="176"/>
      <c r="O134" s="177"/>
      <c r="P134" s="867"/>
      <c r="Q134" s="47"/>
      <c r="R134" s="941"/>
      <c r="S134" s="48"/>
      <c r="T134" s="944"/>
      <c r="U134" s="49"/>
      <c r="V134" s="944"/>
      <c r="W134" s="49"/>
      <c r="X134" s="944"/>
      <c r="Y134" s="49"/>
      <c r="Z134" s="944"/>
      <c r="AA134" s="49"/>
      <c r="AB134" s="944"/>
      <c r="AC134" s="49"/>
      <c r="AD134" s="944"/>
      <c r="AE134" s="49"/>
      <c r="AF134" s="923"/>
      <c r="AG134" s="50"/>
      <c r="AH134" s="923"/>
      <c r="AI134" s="49"/>
      <c r="AJ134" s="926"/>
      <c r="AK134" s="104">
        <f t="shared" si="58"/>
        <v>0</v>
      </c>
      <c r="AL134" s="51"/>
      <c r="AM134" s="52"/>
      <c r="AN134" s="52"/>
      <c r="AO134" s="52"/>
      <c r="AP134" s="52"/>
      <c r="AQ134" s="52"/>
      <c r="AR134" s="53">
        <f t="shared" si="56"/>
        <v>0</v>
      </c>
      <c r="AS134" s="54"/>
      <c r="AT134" s="52"/>
      <c r="AU134" s="53">
        <f t="shared" si="57"/>
        <v>0</v>
      </c>
      <c r="AV134" s="54"/>
      <c r="AW134" s="52"/>
      <c r="AX134" s="52"/>
      <c r="AY134" s="52"/>
      <c r="AZ134" s="55"/>
      <c r="BA134" s="56"/>
      <c r="BB134" s="56"/>
      <c r="BC134" s="57"/>
    </row>
    <row r="135" spans="1:55" ht="17.25" customHeight="1">
      <c r="A135" s="893"/>
      <c r="B135" s="896"/>
      <c r="C135" s="899"/>
      <c r="D135" s="902"/>
      <c r="E135" s="905"/>
      <c r="F135" s="908"/>
      <c r="G135" s="911"/>
      <c r="H135" s="914"/>
      <c r="I135" s="918"/>
      <c r="J135" s="919"/>
      <c r="K135" s="938"/>
      <c r="L135" s="932"/>
      <c r="M135" s="178"/>
      <c r="N135" s="179"/>
      <c r="O135" s="180"/>
      <c r="P135" s="868"/>
      <c r="Q135" s="108"/>
      <c r="R135" s="941"/>
      <c r="S135" s="109"/>
      <c r="T135" s="944"/>
      <c r="U135" s="110"/>
      <c r="V135" s="944"/>
      <c r="W135" s="110"/>
      <c r="X135" s="944"/>
      <c r="Y135" s="110"/>
      <c r="Z135" s="944"/>
      <c r="AA135" s="110"/>
      <c r="AB135" s="944"/>
      <c r="AC135" s="110"/>
      <c r="AD135" s="944"/>
      <c r="AE135" s="110"/>
      <c r="AF135" s="923"/>
      <c r="AG135" s="111"/>
      <c r="AH135" s="923"/>
      <c r="AI135" s="110"/>
      <c r="AJ135" s="927"/>
      <c r="AK135" s="104">
        <f t="shared" si="58"/>
        <v>0</v>
      </c>
      <c r="AL135" s="112"/>
      <c r="AM135" s="113"/>
      <c r="AN135" s="113"/>
      <c r="AO135" s="113"/>
      <c r="AP135" s="113"/>
      <c r="AQ135" s="113"/>
      <c r="AR135" s="53">
        <f t="shared" si="56"/>
        <v>0</v>
      </c>
      <c r="AS135" s="114"/>
      <c r="AT135" s="113"/>
      <c r="AU135" s="53">
        <f>SUM(AS135:AT135)</f>
        <v>0</v>
      </c>
      <c r="AV135" s="114"/>
      <c r="AW135" s="113"/>
      <c r="AX135" s="113"/>
      <c r="AY135" s="113"/>
      <c r="AZ135" s="115"/>
      <c r="BA135" s="116"/>
      <c r="BB135" s="116"/>
      <c r="BC135" s="117"/>
    </row>
    <row r="136" spans="1:55" ht="9.9499999999999993" customHeight="1" thickBot="1">
      <c r="A136" s="894"/>
      <c r="B136" s="897"/>
      <c r="C136" s="900"/>
      <c r="D136" s="903"/>
      <c r="E136" s="906"/>
      <c r="F136" s="909"/>
      <c r="G136" s="912"/>
      <c r="H136" s="915"/>
      <c r="I136" s="920"/>
      <c r="J136" s="921"/>
      <c r="K136" s="939"/>
      <c r="L136" s="933"/>
      <c r="M136" s="181"/>
      <c r="N136" s="814"/>
      <c r="O136" s="183"/>
      <c r="P136" s="118"/>
      <c r="Q136" s="118"/>
      <c r="R136" s="942"/>
      <c r="S136" s="184"/>
      <c r="T136" s="945"/>
      <c r="U136" s="185"/>
      <c r="V136" s="945"/>
      <c r="W136" s="185"/>
      <c r="X136" s="945"/>
      <c r="Y136" s="185"/>
      <c r="Z136" s="945"/>
      <c r="AA136" s="185"/>
      <c r="AB136" s="945"/>
      <c r="AC136" s="185"/>
      <c r="AD136" s="945"/>
      <c r="AE136" s="185"/>
      <c r="AF136" s="924"/>
      <c r="AG136" s="186"/>
      <c r="AH136" s="924"/>
      <c r="AI136" s="185"/>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customHeight="1">
      <c r="A137" s="157"/>
      <c r="B137" s="193"/>
      <c r="C137" s="193"/>
      <c r="D137" s="193"/>
      <c r="E137" s="193"/>
      <c r="F137" s="193"/>
      <c r="G137" s="193"/>
      <c r="H137" s="193"/>
      <c r="I137" s="946"/>
      <c r="J137" s="946"/>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customHeight="1">
      <c r="A138" s="892">
        <v>14</v>
      </c>
      <c r="B138" s="162" t="s">
        <v>1705</v>
      </c>
      <c r="C138" s="163" t="s">
        <v>1706</v>
      </c>
      <c r="D138" s="164" t="s">
        <v>21</v>
      </c>
      <c r="E138" s="164" t="s">
        <v>1892</v>
      </c>
      <c r="F138" s="163" t="s">
        <v>1707</v>
      </c>
      <c r="G138" s="165" t="s">
        <v>1679</v>
      </c>
      <c r="H138" s="165" t="s">
        <v>1680</v>
      </c>
      <c r="I138" s="166" t="s">
        <v>1908</v>
      </c>
      <c r="J138" s="167">
        <f>+$N$3</f>
        <v>2019</v>
      </c>
      <c r="K138" s="165" t="s">
        <v>1925</v>
      </c>
      <c r="L138" s="166" t="s">
        <v>1968</v>
      </c>
      <c r="M138" s="163" t="s">
        <v>1708</v>
      </c>
      <c r="N138" s="163" t="s">
        <v>1709</v>
      </c>
      <c r="O138" s="163" t="s">
        <v>1710</v>
      </c>
      <c r="P138" s="163" t="s">
        <v>1985</v>
      </c>
      <c r="Q138" s="163" t="s">
        <v>1969</v>
      </c>
      <c r="R138" s="168">
        <f>SUM(R139:R145)</f>
        <v>0</v>
      </c>
      <c r="S138" s="169">
        <f t="shared" ref="S138:AK138" si="59">SUM(S139:S145)</f>
        <v>0</v>
      </c>
      <c r="T138" s="170">
        <f t="shared" si="59"/>
        <v>0</v>
      </c>
      <c r="U138" s="171">
        <f t="shared" si="59"/>
        <v>0</v>
      </c>
      <c r="V138" s="170">
        <f t="shared" si="59"/>
        <v>0</v>
      </c>
      <c r="W138" s="171">
        <f t="shared" si="59"/>
        <v>0</v>
      </c>
      <c r="X138" s="170">
        <f t="shared" si="59"/>
        <v>0</v>
      </c>
      <c r="Y138" s="171">
        <f t="shared" si="59"/>
        <v>0</v>
      </c>
      <c r="Z138" s="170">
        <f t="shared" si="59"/>
        <v>508500000</v>
      </c>
      <c r="AA138" s="171">
        <f t="shared" si="59"/>
        <v>0</v>
      </c>
      <c r="AB138" s="170">
        <f t="shared" si="59"/>
        <v>0</v>
      </c>
      <c r="AC138" s="171">
        <f t="shared" si="59"/>
        <v>0</v>
      </c>
      <c r="AD138" s="170">
        <f t="shared" si="59"/>
        <v>0</v>
      </c>
      <c r="AE138" s="171">
        <f t="shared" si="59"/>
        <v>0</v>
      </c>
      <c r="AF138" s="170">
        <f t="shared" si="59"/>
        <v>0</v>
      </c>
      <c r="AG138" s="172">
        <f t="shared" si="59"/>
        <v>0</v>
      </c>
      <c r="AH138" s="170">
        <f t="shared" si="59"/>
        <v>0</v>
      </c>
      <c r="AI138" s="171">
        <f t="shared" si="59"/>
        <v>0</v>
      </c>
      <c r="AJ138" s="173">
        <f t="shared" si="59"/>
        <v>508500000</v>
      </c>
      <c r="AK138" s="174">
        <f t="shared" si="59"/>
        <v>0</v>
      </c>
      <c r="AL138" s="871"/>
      <c r="AM138" s="872"/>
      <c r="AN138" s="872"/>
      <c r="AO138" s="872"/>
      <c r="AP138" s="872"/>
      <c r="AQ138" s="872"/>
      <c r="AR138" s="873"/>
      <c r="AS138" s="874"/>
      <c r="AT138" s="872"/>
      <c r="AU138" s="873"/>
      <c r="AV138" s="874"/>
      <c r="AW138" s="872"/>
      <c r="AX138" s="872"/>
      <c r="AY138" s="872"/>
      <c r="AZ138" s="875"/>
      <c r="BA138" s="44" t="s">
        <v>1685</v>
      </c>
      <c r="BB138" s="44" t="s">
        <v>1971</v>
      </c>
      <c r="BC138" s="45" t="s">
        <v>1687</v>
      </c>
    </row>
    <row r="139" spans="1:55" ht="17.25" customHeight="1">
      <c r="A139" s="893"/>
      <c r="B139" s="895" t="str">
        <f>VLOOKUP($D$9,'PROYECTOS REGISTRADOS'!$A$2:$D$82,4,0)</f>
        <v>Ampliación de los programas artìscticos y culturales Tocancipá, Cundinamarca, Centro Oriente</v>
      </c>
      <c r="C139" s="898" t="str">
        <f>VLOOKUP($D$9,'PROYECTOS REGISTRADOS'!$A$2:$D$82,3,0)</f>
        <v>2016-25817-00017</v>
      </c>
      <c r="D139" s="901" t="s">
        <v>628</v>
      </c>
      <c r="E139" s="904" t="str">
        <f>IF(D139=0,"0-0",(VLOOKUP(D139,'CONSOLIDADO PLAN DESARROLLO'!$EL$9:$ET$304,2,0)))</f>
        <v>Fortalecer los procesos y servicios bibliotecológicos</v>
      </c>
      <c r="F139" s="907" t="str">
        <f>IF(D139=0,"0-0",(VLOOKUP(D139,'CONSOLIDADO PLAN DESARROLLO'!$EL$9:$ET$304,3,0)))</f>
        <v>Procesos y servicios fortalecidos</v>
      </c>
      <c r="G139" s="910">
        <f>IF(D139=0,"0-0",(VLOOKUP(D139,'CONSOLIDADO PLAN DESARROLLO'!$EL$9:$ET$304,4,0)))</f>
        <v>1</v>
      </c>
      <c r="H139" s="913">
        <f>IF(D139=0,"0-0",(VLOOKUP(D139,'CONSOLIDADO PLAN DESARROLLO'!$EL$9:$ET$304,5,0)))</f>
        <v>1</v>
      </c>
      <c r="I139" s="916">
        <f>IF(D139=0,"0-0",(VLOOKUP(D139,'CONSOLIDADO PLAN DESARROLLO'!$EL$9:$ET$304,$R$3,0)))</f>
        <v>1</v>
      </c>
      <c r="J139" s="917"/>
      <c r="K139" s="937"/>
      <c r="L139" s="931"/>
      <c r="M139" s="810" t="s">
        <v>1955</v>
      </c>
      <c r="N139" s="806" t="s">
        <v>1930</v>
      </c>
      <c r="O139" s="813">
        <v>3</v>
      </c>
      <c r="P139" s="867"/>
      <c r="Q139" s="47"/>
      <c r="R139" s="940">
        <f>VLOOKUP($D139,'[4]Tablero Logro Metas 2019'!AK7:AS302,3,0)</f>
        <v>0</v>
      </c>
      <c r="S139" s="48"/>
      <c r="T139" s="943">
        <f>VLOOKUP($D139,'[4]Tablero Logro Metas 2019'!AK7:AS302,4,0)</f>
        <v>0</v>
      </c>
      <c r="U139" s="49"/>
      <c r="V139" s="943">
        <f>VLOOKUP($D139,'[4]Tablero Logro Metas 2019'!AK7:AS302,5,0)</f>
        <v>0</v>
      </c>
      <c r="W139" s="49"/>
      <c r="X139" s="943">
        <f>VLOOKUP($D139,'[4]Tablero Logro Metas 2019'!AK7:AS302,6,0)</f>
        <v>0</v>
      </c>
      <c r="Y139" s="49"/>
      <c r="Z139" s="943">
        <f>VLOOKUP($D139,'[4]Tablero Logro Metas 2019'!AK7:AS302,7,0)</f>
        <v>508500000</v>
      </c>
      <c r="AA139" s="49"/>
      <c r="AB139" s="943">
        <f>VLOOKUP($D139,'[4]Tablero Logro Metas 2019'!AK7:AS302,8,0)</f>
        <v>0</v>
      </c>
      <c r="AC139" s="49"/>
      <c r="AD139" s="943">
        <f>VLOOKUP($D139,'[4]Tablero Logro Metas 2019'!AK7:AS302,9,0)</f>
        <v>0</v>
      </c>
      <c r="AE139" s="49"/>
      <c r="AF139" s="922"/>
      <c r="AG139" s="50"/>
      <c r="AH139" s="922"/>
      <c r="AI139" s="49"/>
      <c r="AJ139" s="925">
        <f>+R139+T139+V139+X139+Z139+AB139+AD139+AF139+AH139</f>
        <v>508500000</v>
      </c>
      <c r="AK139" s="104">
        <f>AC139+AE139+AG139+S139+U139+W139+Y139+AA139+AI139</f>
        <v>0</v>
      </c>
      <c r="AL139" s="51"/>
      <c r="AM139" s="52"/>
      <c r="AN139" s="52"/>
      <c r="AO139" s="52"/>
      <c r="AP139" s="52"/>
      <c r="AQ139" s="52"/>
      <c r="AR139" s="53">
        <f t="shared" ref="AR139:AR144" si="60">SUM(AL139:AQ139)</f>
        <v>0</v>
      </c>
      <c r="AS139" s="54"/>
      <c r="AT139" s="52"/>
      <c r="AU139" s="53">
        <f t="shared" ref="AU139:AU143" si="61">SUM(AS139:AT139)</f>
        <v>0</v>
      </c>
      <c r="AV139" s="54"/>
      <c r="AW139" s="52"/>
      <c r="AX139" s="52"/>
      <c r="AY139" s="52"/>
      <c r="AZ139" s="55"/>
      <c r="BA139" s="56"/>
      <c r="BB139" s="56"/>
      <c r="BC139" s="57"/>
    </row>
    <row r="140" spans="1:55" ht="22.5">
      <c r="A140" s="893"/>
      <c r="B140" s="895"/>
      <c r="C140" s="898"/>
      <c r="D140" s="901"/>
      <c r="E140" s="905"/>
      <c r="F140" s="907"/>
      <c r="G140" s="910"/>
      <c r="H140" s="913"/>
      <c r="I140" s="918"/>
      <c r="J140" s="919"/>
      <c r="K140" s="937"/>
      <c r="L140" s="932"/>
      <c r="M140" s="810" t="s">
        <v>1956</v>
      </c>
      <c r="N140" s="806" t="s">
        <v>1930</v>
      </c>
      <c r="O140" s="813">
        <v>4</v>
      </c>
      <c r="P140" s="867"/>
      <c r="Q140" s="47"/>
      <c r="R140" s="941"/>
      <c r="S140" s="48"/>
      <c r="T140" s="944"/>
      <c r="U140" s="49"/>
      <c r="V140" s="944"/>
      <c r="W140" s="49"/>
      <c r="X140" s="944"/>
      <c r="Y140" s="49"/>
      <c r="Z140" s="944"/>
      <c r="AA140" s="49"/>
      <c r="AB140" s="944"/>
      <c r="AC140" s="49"/>
      <c r="AD140" s="944"/>
      <c r="AE140" s="49"/>
      <c r="AF140" s="923"/>
      <c r="AG140" s="50"/>
      <c r="AH140" s="923"/>
      <c r="AI140" s="49"/>
      <c r="AJ140" s="926"/>
      <c r="AK140" s="104">
        <f t="shared" ref="AK140:AK144" si="62">AC140+AE140+AG140+S140+U140+W140+Y140+AA140+AI140</f>
        <v>0</v>
      </c>
      <c r="AL140" s="51"/>
      <c r="AM140" s="52"/>
      <c r="AN140" s="52"/>
      <c r="AO140" s="52"/>
      <c r="AP140" s="52"/>
      <c r="AQ140" s="52"/>
      <c r="AR140" s="53">
        <f t="shared" si="60"/>
        <v>0</v>
      </c>
      <c r="AS140" s="54"/>
      <c r="AT140" s="52"/>
      <c r="AU140" s="53">
        <f t="shared" si="61"/>
        <v>0</v>
      </c>
      <c r="AV140" s="54"/>
      <c r="AW140" s="52"/>
      <c r="AX140" s="52"/>
      <c r="AY140" s="52"/>
      <c r="AZ140" s="55"/>
      <c r="BA140" s="56"/>
      <c r="BB140" s="56"/>
      <c r="BC140" s="57"/>
    </row>
    <row r="141" spans="1:55" ht="17.25" customHeight="1">
      <c r="A141" s="893"/>
      <c r="B141" s="895"/>
      <c r="C141" s="898"/>
      <c r="D141" s="901"/>
      <c r="E141" s="905"/>
      <c r="F141" s="907"/>
      <c r="G141" s="910"/>
      <c r="H141" s="913"/>
      <c r="I141" s="918"/>
      <c r="J141" s="919"/>
      <c r="K141" s="937"/>
      <c r="L141" s="932"/>
      <c r="M141" s="175" t="s">
        <v>1984</v>
      </c>
      <c r="N141" s="176"/>
      <c r="O141" s="177"/>
      <c r="P141" s="867"/>
      <c r="Q141" s="47"/>
      <c r="R141" s="941"/>
      <c r="S141" s="48"/>
      <c r="T141" s="944"/>
      <c r="U141" s="49"/>
      <c r="V141" s="944"/>
      <c r="W141" s="49"/>
      <c r="X141" s="944"/>
      <c r="Y141" s="49"/>
      <c r="Z141" s="944"/>
      <c r="AA141" s="890"/>
      <c r="AB141" s="944"/>
      <c r="AC141" s="49"/>
      <c r="AD141" s="944"/>
      <c r="AE141" s="49"/>
      <c r="AF141" s="923"/>
      <c r="AG141" s="50"/>
      <c r="AH141" s="923"/>
      <c r="AI141" s="49"/>
      <c r="AJ141" s="926"/>
      <c r="AK141" s="104">
        <f t="shared" si="62"/>
        <v>0</v>
      </c>
      <c r="AL141" s="51"/>
      <c r="AM141" s="52"/>
      <c r="AN141" s="52"/>
      <c r="AO141" s="52"/>
      <c r="AP141" s="52"/>
      <c r="AQ141" s="52"/>
      <c r="AR141" s="53">
        <f t="shared" si="60"/>
        <v>0</v>
      </c>
      <c r="AS141" s="54"/>
      <c r="AT141" s="52"/>
      <c r="AU141" s="53">
        <f t="shared" si="61"/>
        <v>0</v>
      </c>
      <c r="AV141" s="54"/>
      <c r="AW141" s="52"/>
      <c r="AX141" s="52"/>
      <c r="AY141" s="52"/>
      <c r="AZ141" s="55"/>
      <c r="BA141" s="56"/>
      <c r="BB141" s="56"/>
      <c r="BC141" s="57"/>
    </row>
    <row r="142" spans="1:55" ht="17.25" customHeight="1">
      <c r="A142" s="893"/>
      <c r="B142" s="895"/>
      <c r="C142" s="898"/>
      <c r="D142" s="901"/>
      <c r="E142" s="905"/>
      <c r="F142" s="907"/>
      <c r="G142" s="910"/>
      <c r="H142" s="913"/>
      <c r="I142" s="918"/>
      <c r="J142" s="919"/>
      <c r="K142" s="937"/>
      <c r="L142" s="932"/>
      <c r="M142" s="175"/>
      <c r="N142" s="176"/>
      <c r="O142" s="177"/>
      <c r="P142" s="867"/>
      <c r="Q142" s="47"/>
      <c r="R142" s="941"/>
      <c r="S142" s="48"/>
      <c r="T142" s="944"/>
      <c r="U142" s="49"/>
      <c r="V142" s="944"/>
      <c r="W142" s="49"/>
      <c r="X142" s="944"/>
      <c r="Y142" s="49"/>
      <c r="Z142" s="944"/>
      <c r="AA142" s="49"/>
      <c r="AB142" s="944"/>
      <c r="AC142" s="49"/>
      <c r="AD142" s="944"/>
      <c r="AE142" s="49"/>
      <c r="AF142" s="923"/>
      <c r="AG142" s="50"/>
      <c r="AH142" s="923"/>
      <c r="AI142" s="49"/>
      <c r="AJ142" s="926"/>
      <c r="AK142" s="104">
        <f t="shared" si="62"/>
        <v>0</v>
      </c>
      <c r="AL142" s="51"/>
      <c r="AM142" s="52"/>
      <c r="AN142" s="52"/>
      <c r="AO142" s="52"/>
      <c r="AP142" s="52"/>
      <c r="AQ142" s="52"/>
      <c r="AR142" s="53">
        <f t="shared" si="60"/>
        <v>0</v>
      </c>
      <c r="AS142" s="54"/>
      <c r="AT142" s="52"/>
      <c r="AU142" s="53">
        <f t="shared" si="61"/>
        <v>0</v>
      </c>
      <c r="AV142" s="54"/>
      <c r="AW142" s="52"/>
      <c r="AX142" s="52"/>
      <c r="AY142" s="52"/>
      <c r="AZ142" s="55"/>
      <c r="BA142" s="56"/>
      <c r="BB142" s="56"/>
      <c r="BC142" s="57"/>
    </row>
    <row r="143" spans="1:55" ht="17.25" customHeight="1">
      <c r="A143" s="893"/>
      <c r="B143" s="895"/>
      <c r="C143" s="898"/>
      <c r="D143" s="901"/>
      <c r="E143" s="905"/>
      <c r="F143" s="907"/>
      <c r="G143" s="910"/>
      <c r="H143" s="913"/>
      <c r="I143" s="918"/>
      <c r="J143" s="919"/>
      <c r="K143" s="937"/>
      <c r="L143" s="932"/>
      <c r="M143" s="175"/>
      <c r="N143" s="176"/>
      <c r="O143" s="177"/>
      <c r="P143" s="867"/>
      <c r="Q143" s="47"/>
      <c r="R143" s="941"/>
      <c r="S143" s="48"/>
      <c r="T143" s="944"/>
      <c r="U143" s="49"/>
      <c r="V143" s="944"/>
      <c r="W143" s="49"/>
      <c r="X143" s="944"/>
      <c r="Y143" s="49"/>
      <c r="Z143" s="944"/>
      <c r="AA143" s="49"/>
      <c r="AB143" s="944"/>
      <c r="AC143" s="49"/>
      <c r="AD143" s="944"/>
      <c r="AE143" s="49"/>
      <c r="AF143" s="923"/>
      <c r="AG143" s="50"/>
      <c r="AH143" s="923"/>
      <c r="AI143" s="49"/>
      <c r="AJ143" s="926"/>
      <c r="AK143" s="104">
        <f t="shared" si="62"/>
        <v>0</v>
      </c>
      <c r="AL143" s="51"/>
      <c r="AM143" s="52"/>
      <c r="AN143" s="52"/>
      <c r="AO143" s="52"/>
      <c r="AP143" s="52"/>
      <c r="AQ143" s="52"/>
      <c r="AR143" s="53">
        <f t="shared" si="60"/>
        <v>0</v>
      </c>
      <c r="AS143" s="54"/>
      <c r="AT143" s="52"/>
      <c r="AU143" s="53">
        <f t="shared" si="61"/>
        <v>0</v>
      </c>
      <c r="AV143" s="54"/>
      <c r="AW143" s="52"/>
      <c r="AX143" s="52"/>
      <c r="AY143" s="52"/>
      <c r="AZ143" s="55"/>
      <c r="BA143" s="56"/>
      <c r="BB143" s="56"/>
      <c r="BC143" s="57"/>
    </row>
    <row r="144" spans="1:55" ht="17.25" customHeight="1">
      <c r="A144" s="893"/>
      <c r="B144" s="896"/>
      <c r="C144" s="899"/>
      <c r="D144" s="902"/>
      <c r="E144" s="905"/>
      <c r="F144" s="908"/>
      <c r="G144" s="911"/>
      <c r="H144" s="914"/>
      <c r="I144" s="918"/>
      <c r="J144" s="919"/>
      <c r="K144" s="938"/>
      <c r="L144" s="932"/>
      <c r="M144" s="178"/>
      <c r="N144" s="179"/>
      <c r="O144" s="180"/>
      <c r="P144" s="868"/>
      <c r="Q144" s="108"/>
      <c r="R144" s="941"/>
      <c r="S144" s="109"/>
      <c r="T144" s="944"/>
      <c r="U144" s="110"/>
      <c r="V144" s="944"/>
      <c r="W144" s="110"/>
      <c r="X144" s="944"/>
      <c r="Y144" s="110"/>
      <c r="Z144" s="944"/>
      <c r="AA144" s="110"/>
      <c r="AB144" s="944"/>
      <c r="AC144" s="110"/>
      <c r="AD144" s="944"/>
      <c r="AE144" s="110"/>
      <c r="AF144" s="923"/>
      <c r="AG144" s="111"/>
      <c r="AH144" s="923"/>
      <c r="AI144" s="110"/>
      <c r="AJ144" s="927"/>
      <c r="AK144" s="104">
        <f t="shared" si="62"/>
        <v>0</v>
      </c>
      <c r="AL144" s="112"/>
      <c r="AM144" s="113"/>
      <c r="AN144" s="113"/>
      <c r="AO144" s="113"/>
      <c r="AP144" s="113"/>
      <c r="AQ144" s="113"/>
      <c r="AR144" s="53">
        <f t="shared" si="60"/>
        <v>0</v>
      </c>
      <c r="AS144" s="114"/>
      <c r="AT144" s="113"/>
      <c r="AU144" s="53">
        <f>SUM(AS144:AT144)</f>
        <v>0</v>
      </c>
      <c r="AV144" s="114"/>
      <c r="AW144" s="113"/>
      <c r="AX144" s="113"/>
      <c r="AY144" s="113"/>
      <c r="AZ144" s="115"/>
      <c r="BA144" s="116"/>
      <c r="BB144" s="116"/>
      <c r="BC144" s="117"/>
    </row>
    <row r="145" spans="1:55" ht="9.9499999999999993" customHeight="1" thickBot="1">
      <c r="A145" s="894"/>
      <c r="B145" s="897"/>
      <c r="C145" s="900"/>
      <c r="D145" s="903"/>
      <c r="E145" s="906"/>
      <c r="F145" s="909"/>
      <c r="G145" s="912"/>
      <c r="H145" s="915"/>
      <c r="I145" s="920"/>
      <c r="J145" s="921"/>
      <c r="K145" s="939"/>
      <c r="L145" s="933"/>
      <c r="M145" s="181"/>
      <c r="N145" s="182"/>
      <c r="O145" s="183"/>
      <c r="P145" s="118"/>
      <c r="Q145" s="118"/>
      <c r="R145" s="942"/>
      <c r="S145" s="184"/>
      <c r="T145" s="945"/>
      <c r="U145" s="185"/>
      <c r="V145" s="945"/>
      <c r="W145" s="185"/>
      <c r="X145" s="945"/>
      <c r="Y145" s="185"/>
      <c r="Z145" s="945"/>
      <c r="AA145" s="185"/>
      <c r="AB145" s="945"/>
      <c r="AC145" s="185"/>
      <c r="AD145" s="945"/>
      <c r="AE145" s="185"/>
      <c r="AF145" s="924"/>
      <c r="AG145" s="186"/>
      <c r="AH145" s="924"/>
      <c r="AI145" s="185"/>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customHeight="1">
      <c r="A146" s="157"/>
      <c r="B146" s="193"/>
      <c r="C146" s="193"/>
      <c r="D146" s="193"/>
      <c r="E146" s="193"/>
      <c r="F146" s="193"/>
      <c r="G146" s="193"/>
      <c r="H146" s="193"/>
      <c r="I146" s="946"/>
      <c r="J146" s="946"/>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customHeight="1">
      <c r="A147" s="892">
        <v>15</v>
      </c>
      <c r="B147" s="162" t="s">
        <v>1705</v>
      </c>
      <c r="C147" s="163" t="s">
        <v>1706</v>
      </c>
      <c r="D147" s="164" t="s">
        <v>21</v>
      </c>
      <c r="E147" s="164" t="s">
        <v>1892</v>
      </c>
      <c r="F147" s="163" t="s">
        <v>1707</v>
      </c>
      <c r="G147" s="165" t="s">
        <v>1679</v>
      </c>
      <c r="H147" s="165" t="s">
        <v>1680</v>
      </c>
      <c r="I147" s="166" t="s">
        <v>1908</v>
      </c>
      <c r="J147" s="167">
        <f>+$N$3</f>
        <v>2019</v>
      </c>
      <c r="K147" s="165" t="s">
        <v>1925</v>
      </c>
      <c r="L147" s="166" t="s">
        <v>1968</v>
      </c>
      <c r="M147" s="163" t="s">
        <v>1708</v>
      </c>
      <c r="N147" s="163" t="s">
        <v>1709</v>
      </c>
      <c r="O147" s="163" t="s">
        <v>1710</v>
      </c>
      <c r="P147" s="163" t="s">
        <v>1985</v>
      </c>
      <c r="Q147" s="163" t="s">
        <v>1969</v>
      </c>
      <c r="R147" s="168">
        <f>SUM(R148:R154)</f>
        <v>0</v>
      </c>
      <c r="S147" s="169">
        <f t="shared" ref="S147:AK147" si="63">SUM(S148:S154)</f>
        <v>0</v>
      </c>
      <c r="T147" s="170">
        <f t="shared" si="63"/>
        <v>0</v>
      </c>
      <c r="U147" s="171">
        <f t="shared" si="63"/>
        <v>0</v>
      </c>
      <c r="V147" s="170">
        <f t="shared" si="63"/>
        <v>0</v>
      </c>
      <c r="W147" s="171">
        <f t="shared" si="63"/>
        <v>0</v>
      </c>
      <c r="X147" s="170">
        <f t="shared" si="63"/>
        <v>0</v>
      </c>
      <c r="Y147" s="171">
        <f t="shared" si="63"/>
        <v>0</v>
      </c>
      <c r="Z147" s="170">
        <f t="shared" si="63"/>
        <v>0</v>
      </c>
      <c r="AA147" s="171">
        <f t="shared" si="63"/>
        <v>0</v>
      </c>
      <c r="AB147" s="170">
        <f t="shared" si="63"/>
        <v>0</v>
      </c>
      <c r="AC147" s="171">
        <f t="shared" si="63"/>
        <v>0</v>
      </c>
      <c r="AD147" s="170">
        <f t="shared" si="63"/>
        <v>0</v>
      </c>
      <c r="AE147" s="171">
        <f t="shared" si="63"/>
        <v>0</v>
      </c>
      <c r="AF147" s="170">
        <f t="shared" si="63"/>
        <v>0</v>
      </c>
      <c r="AG147" s="172">
        <f t="shared" si="63"/>
        <v>0</v>
      </c>
      <c r="AH147" s="170">
        <f t="shared" si="63"/>
        <v>0</v>
      </c>
      <c r="AI147" s="171">
        <f t="shared" si="63"/>
        <v>0</v>
      </c>
      <c r="AJ147" s="173">
        <f t="shared" si="63"/>
        <v>0</v>
      </c>
      <c r="AK147" s="174">
        <f t="shared" si="63"/>
        <v>0</v>
      </c>
      <c r="AL147" s="871"/>
      <c r="AM147" s="872"/>
      <c r="AN147" s="872"/>
      <c r="AO147" s="872"/>
      <c r="AP147" s="872"/>
      <c r="AQ147" s="872"/>
      <c r="AR147" s="873"/>
      <c r="AS147" s="874"/>
      <c r="AT147" s="872"/>
      <c r="AU147" s="873"/>
      <c r="AV147" s="874"/>
      <c r="AW147" s="872"/>
      <c r="AX147" s="872"/>
      <c r="AY147" s="872"/>
      <c r="AZ147" s="875"/>
      <c r="BA147" s="44" t="s">
        <v>1685</v>
      </c>
      <c r="BB147" s="44" t="s">
        <v>1971</v>
      </c>
      <c r="BC147" s="45" t="s">
        <v>1687</v>
      </c>
    </row>
    <row r="148" spans="1:55" ht="22.5" customHeight="1">
      <c r="A148" s="893"/>
      <c r="B148" s="895" t="str">
        <f>VLOOKUP($D$9,'PROYECTOS REGISTRADOS'!$A$2:$D$82,4,0)</f>
        <v>Ampliación de los programas artìscticos y culturales Tocancipá, Cundinamarca, Centro Oriente</v>
      </c>
      <c r="C148" s="898" t="str">
        <f>VLOOKUP($D$9,'PROYECTOS REGISTRADOS'!$A$2:$D$82,3,0)</f>
        <v>2016-25817-00017</v>
      </c>
      <c r="D148" s="901" t="s">
        <v>633</v>
      </c>
      <c r="E148" s="904" t="str">
        <f>IF(D148=0,"0-0",(VLOOKUP(D148,'CONSOLIDADO PLAN DESARROLLO'!$EL$9:$ET$304,2,0)))</f>
        <v>Declarar los bienes inmuebles y monumentos como patrimonio Cultural del Municipio</v>
      </c>
      <c r="F148" s="907" t="str">
        <f>IF(D148=0,"0-0",(VLOOKUP(D148,'CONSOLIDADO PLAN DESARROLLO'!$EL$9:$ET$304,3,0)))</f>
        <v xml:space="preserve">Monumentos declarados </v>
      </c>
      <c r="G148" s="910">
        <f>IF(D148=0,"0-0",(VLOOKUP(D148,'CONSOLIDADO PLAN DESARROLLO'!$EL$9:$ET$304,4,0)))</f>
        <v>1</v>
      </c>
      <c r="H148" s="913">
        <f>IF(D148=0,"0-0",(VLOOKUP(D148,'CONSOLIDADO PLAN DESARROLLO'!$EL$9:$ET$304,5,0)))</f>
        <v>20</v>
      </c>
      <c r="I148" s="916">
        <f>IF(D148=0,"0-0",(VLOOKUP(D148,'CONSOLIDADO PLAN DESARROLLO'!$EL$9:$ET$304,$R$3,0)))</f>
        <v>8</v>
      </c>
      <c r="J148" s="917"/>
      <c r="K148" s="937"/>
      <c r="L148" s="931"/>
      <c r="M148" s="810" t="s">
        <v>1957</v>
      </c>
      <c r="N148" s="806" t="s">
        <v>1930</v>
      </c>
      <c r="O148" s="813">
        <v>2</v>
      </c>
      <c r="P148" s="867"/>
      <c r="Q148" s="47"/>
      <c r="R148" s="940">
        <f>VLOOKUP($D148,'[4]Tablero Logro Metas 2019'!AK7:AS302,3,0)</f>
        <v>0</v>
      </c>
      <c r="S148" s="48"/>
      <c r="T148" s="943">
        <f>VLOOKUP($D148,'[4]Tablero Logro Metas 2019'!AK7:AS302,4,0)</f>
        <v>0</v>
      </c>
      <c r="U148" s="49"/>
      <c r="V148" s="943">
        <f>VLOOKUP($D148,'[4]Tablero Logro Metas 2019'!AK7:AS302,5,0)</f>
        <v>0</v>
      </c>
      <c r="W148" s="49"/>
      <c r="X148" s="943">
        <f>VLOOKUP($D148,'[4]Tablero Logro Metas 2019'!AK7:AS302,6,0)</f>
        <v>0</v>
      </c>
      <c r="Y148" s="49"/>
      <c r="Z148" s="943">
        <f>VLOOKUP($D148,'[4]Tablero Logro Metas 2019'!AK7:AS302,7,0)</f>
        <v>0</v>
      </c>
      <c r="AA148" s="49"/>
      <c r="AB148" s="943">
        <f>VLOOKUP($D148,'[4]Tablero Logro Metas 2019'!AK7:AS302,8,0)</f>
        <v>0</v>
      </c>
      <c r="AC148" s="49"/>
      <c r="AD148" s="943">
        <f>VLOOKUP($D148,'[4]Tablero Logro Metas 2019'!AK7:AS302,9,0)</f>
        <v>0</v>
      </c>
      <c r="AE148" s="49"/>
      <c r="AF148" s="922"/>
      <c r="AG148" s="50"/>
      <c r="AH148" s="922"/>
      <c r="AI148" s="49"/>
      <c r="AJ148" s="925">
        <f>+R148+T148+V148+X148+Z148+AB148+AD148+AF148+AH148</f>
        <v>0</v>
      </c>
      <c r="AK148" s="104">
        <f>AC148+AE148+AG148+S148+U148+W148+Y148+AA148+AI148</f>
        <v>0</v>
      </c>
      <c r="AL148" s="51"/>
      <c r="AM148" s="52"/>
      <c r="AN148" s="52"/>
      <c r="AO148" s="52"/>
      <c r="AP148" s="52"/>
      <c r="AQ148" s="52"/>
      <c r="AR148" s="53">
        <f t="shared" ref="AR148:AR153" si="64">SUM(AL148:AQ148)</f>
        <v>0</v>
      </c>
      <c r="AS148" s="54"/>
      <c r="AT148" s="52"/>
      <c r="AU148" s="53">
        <f t="shared" ref="AU148:AU152" si="65">SUM(AS148:AT148)</f>
        <v>0</v>
      </c>
      <c r="AV148" s="54"/>
      <c r="AW148" s="52"/>
      <c r="AX148" s="52"/>
      <c r="AY148" s="52"/>
      <c r="AZ148" s="55"/>
      <c r="BA148" s="56"/>
      <c r="BB148" s="56"/>
      <c r="BC148" s="57"/>
    </row>
    <row r="149" spans="1:55" ht="22.5">
      <c r="A149" s="893"/>
      <c r="B149" s="895"/>
      <c r="C149" s="898"/>
      <c r="D149" s="901"/>
      <c r="E149" s="905"/>
      <c r="F149" s="907"/>
      <c r="G149" s="910"/>
      <c r="H149" s="913"/>
      <c r="I149" s="918"/>
      <c r="J149" s="919"/>
      <c r="K149" s="937"/>
      <c r="L149" s="932"/>
      <c r="M149" s="810" t="s">
        <v>1958</v>
      </c>
      <c r="N149" s="806" t="s">
        <v>1930</v>
      </c>
      <c r="O149" s="813">
        <v>1</v>
      </c>
      <c r="P149" s="867"/>
      <c r="Q149" s="47"/>
      <c r="R149" s="941"/>
      <c r="S149" s="48"/>
      <c r="T149" s="944"/>
      <c r="U149" s="49"/>
      <c r="V149" s="944"/>
      <c r="W149" s="49"/>
      <c r="X149" s="944"/>
      <c r="Y149" s="49"/>
      <c r="Z149" s="944"/>
      <c r="AA149" s="49"/>
      <c r="AB149" s="944"/>
      <c r="AC149" s="49"/>
      <c r="AD149" s="944"/>
      <c r="AE149" s="49"/>
      <c r="AF149" s="923"/>
      <c r="AG149" s="50"/>
      <c r="AH149" s="923"/>
      <c r="AI149" s="49"/>
      <c r="AJ149" s="926"/>
      <c r="AK149" s="104">
        <f t="shared" ref="AK149:AK153" si="66">AC149+AE149+AG149+S149+U149+W149+Y149+AA149+AI149</f>
        <v>0</v>
      </c>
      <c r="AL149" s="51"/>
      <c r="AM149" s="52"/>
      <c r="AN149" s="52"/>
      <c r="AO149" s="52"/>
      <c r="AP149" s="52"/>
      <c r="AQ149" s="52"/>
      <c r="AR149" s="53">
        <f t="shared" si="64"/>
        <v>0</v>
      </c>
      <c r="AS149" s="54"/>
      <c r="AT149" s="52"/>
      <c r="AU149" s="53">
        <f t="shared" si="65"/>
        <v>0</v>
      </c>
      <c r="AV149" s="54"/>
      <c r="AW149" s="52"/>
      <c r="AX149" s="52"/>
      <c r="AY149" s="52"/>
      <c r="AZ149" s="55"/>
      <c r="BA149" s="56"/>
      <c r="BB149" s="56"/>
      <c r="BC149" s="57"/>
    </row>
    <row r="150" spans="1:55" ht="17.25" customHeight="1">
      <c r="A150" s="893"/>
      <c r="B150" s="895"/>
      <c r="C150" s="898"/>
      <c r="D150" s="901"/>
      <c r="E150" s="905"/>
      <c r="F150" s="907"/>
      <c r="G150" s="910"/>
      <c r="H150" s="913"/>
      <c r="I150" s="918"/>
      <c r="J150" s="919"/>
      <c r="K150" s="937"/>
      <c r="L150" s="932"/>
      <c r="M150" s="175"/>
      <c r="N150" s="176"/>
      <c r="O150" s="177"/>
      <c r="P150" s="867"/>
      <c r="Q150" s="47"/>
      <c r="R150" s="941"/>
      <c r="S150" s="48"/>
      <c r="T150" s="944"/>
      <c r="U150" s="49"/>
      <c r="V150" s="944"/>
      <c r="W150" s="49"/>
      <c r="X150" s="944"/>
      <c r="Y150" s="49"/>
      <c r="Z150" s="944"/>
      <c r="AA150" s="49"/>
      <c r="AB150" s="944"/>
      <c r="AC150" s="49"/>
      <c r="AD150" s="944"/>
      <c r="AE150" s="49"/>
      <c r="AF150" s="923"/>
      <c r="AG150" s="50"/>
      <c r="AH150" s="923"/>
      <c r="AI150" s="49"/>
      <c r="AJ150" s="926"/>
      <c r="AK150" s="104">
        <f t="shared" si="66"/>
        <v>0</v>
      </c>
      <c r="AL150" s="51"/>
      <c r="AM150" s="52"/>
      <c r="AN150" s="52"/>
      <c r="AO150" s="52"/>
      <c r="AP150" s="52"/>
      <c r="AQ150" s="52"/>
      <c r="AR150" s="53">
        <f t="shared" si="64"/>
        <v>0</v>
      </c>
      <c r="AS150" s="54"/>
      <c r="AT150" s="52"/>
      <c r="AU150" s="53">
        <f t="shared" si="65"/>
        <v>0</v>
      </c>
      <c r="AV150" s="54"/>
      <c r="AW150" s="52"/>
      <c r="AX150" s="52"/>
      <c r="AY150" s="52"/>
      <c r="AZ150" s="55"/>
      <c r="BA150" s="56"/>
      <c r="BB150" s="56"/>
      <c r="BC150" s="57"/>
    </row>
    <row r="151" spans="1:55" ht="17.25" customHeight="1">
      <c r="A151" s="893"/>
      <c r="B151" s="895"/>
      <c r="C151" s="898"/>
      <c r="D151" s="901"/>
      <c r="E151" s="905"/>
      <c r="F151" s="907"/>
      <c r="G151" s="910"/>
      <c r="H151" s="913"/>
      <c r="I151" s="918"/>
      <c r="J151" s="919"/>
      <c r="K151" s="937"/>
      <c r="L151" s="932"/>
      <c r="M151" s="175"/>
      <c r="N151" s="176"/>
      <c r="O151" s="177"/>
      <c r="P151" s="867"/>
      <c r="Q151" s="47"/>
      <c r="R151" s="941"/>
      <c r="S151" s="48"/>
      <c r="T151" s="944"/>
      <c r="U151" s="49"/>
      <c r="V151" s="944"/>
      <c r="W151" s="49"/>
      <c r="X151" s="944"/>
      <c r="Y151" s="49"/>
      <c r="Z151" s="944"/>
      <c r="AA151" s="49"/>
      <c r="AB151" s="944"/>
      <c r="AC151" s="49"/>
      <c r="AD151" s="944"/>
      <c r="AE151" s="49"/>
      <c r="AF151" s="923"/>
      <c r="AG151" s="50"/>
      <c r="AH151" s="923"/>
      <c r="AI151" s="49"/>
      <c r="AJ151" s="926"/>
      <c r="AK151" s="104">
        <f t="shared" si="66"/>
        <v>0</v>
      </c>
      <c r="AL151" s="51"/>
      <c r="AM151" s="52"/>
      <c r="AN151" s="52"/>
      <c r="AO151" s="52"/>
      <c r="AP151" s="52"/>
      <c r="AQ151" s="52"/>
      <c r="AR151" s="53">
        <f t="shared" si="64"/>
        <v>0</v>
      </c>
      <c r="AS151" s="54"/>
      <c r="AT151" s="52"/>
      <c r="AU151" s="53">
        <f t="shared" si="65"/>
        <v>0</v>
      </c>
      <c r="AV151" s="54"/>
      <c r="AW151" s="52"/>
      <c r="AX151" s="52"/>
      <c r="AY151" s="52"/>
      <c r="AZ151" s="55"/>
      <c r="BA151" s="56"/>
      <c r="BB151" s="56"/>
      <c r="BC151" s="57"/>
    </row>
    <row r="152" spans="1:55" ht="17.25" customHeight="1">
      <c r="A152" s="893"/>
      <c r="B152" s="895"/>
      <c r="C152" s="898"/>
      <c r="D152" s="901"/>
      <c r="E152" s="905"/>
      <c r="F152" s="907"/>
      <c r="G152" s="910"/>
      <c r="H152" s="913"/>
      <c r="I152" s="918"/>
      <c r="J152" s="919"/>
      <c r="K152" s="937"/>
      <c r="L152" s="932"/>
      <c r="M152" s="175"/>
      <c r="N152" s="176"/>
      <c r="O152" s="177"/>
      <c r="P152" s="867"/>
      <c r="Q152" s="47"/>
      <c r="R152" s="941"/>
      <c r="S152" s="48"/>
      <c r="T152" s="944"/>
      <c r="U152" s="49"/>
      <c r="V152" s="944"/>
      <c r="W152" s="49"/>
      <c r="X152" s="944"/>
      <c r="Y152" s="49"/>
      <c r="Z152" s="944"/>
      <c r="AA152" s="49"/>
      <c r="AB152" s="944"/>
      <c r="AC152" s="49"/>
      <c r="AD152" s="944"/>
      <c r="AE152" s="49"/>
      <c r="AF152" s="923"/>
      <c r="AG152" s="50"/>
      <c r="AH152" s="923"/>
      <c r="AI152" s="49"/>
      <c r="AJ152" s="926"/>
      <c r="AK152" s="104">
        <f t="shared" si="66"/>
        <v>0</v>
      </c>
      <c r="AL152" s="51"/>
      <c r="AM152" s="52"/>
      <c r="AN152" s="52"/>
      <c r="AO152" s="52"/>
      <c r="AP152" s="52"/>
      <c r="AQ152" s="52"/>
      <c r="AR152" s="53">
        <f t="shared" si="64"/>
        <v>0</v>
      </c>
      <c r="AS152" s="54"/>
      <c r="AT152" s="52"/>
      <c r="AU152" s="53">
        <f t="shared" si="65"/>
        <v>0</v>
      </c>
      <c r="AV152" s="54"/>
      <c r="AW152" s="52"/>
      <c r="AX152" s="52"/>
      <c r="AY152" s="52"/>
      <c r="AZ152" s="55"/>
      <c r="BA152" s="56"/>
      <c r="BB152" s="56"/>
      <c r="BC152" s="57"/>
    </row>
    <row r="153" spans="1:55" ht="17.25" customHeight="1">
      <c r="A153" s="893"/>
      <c r="B153" s="896"/>
      <c r="C153" s="899"/>
      <c r="D153" s="902"/>
      <c r="E153" s="905"/>
      <c r="F153" s="908"/>
      <c r="G153" s="911"/>
      <c r="H153" s="914"/>
      <c r="I153" s="918"/>
      <c r="J153" s="919"/>
      <c r="K153" s="938"/>
      <c r="L153" s="932"/>
      <c r="M153" s="178"/>
      <c r="N153" s="179"/>
      <c r="O153" s="180"/>
      <c r="P153" s="868"/>
      <c r="Q153" s="108"/>
      <c r="R153" s="941"/>
      <c r="S153" s="109"/>
      <c r="T153" s="944"/>
      <c r="U153" s="110"/>
      <c r="V153" s="944"/>
      <c r="W153" s="110"/>
      <c r="X153" s="944"/>
      <c r="Y153" s="110"/>
      <c r="Z153" s="944"/>
      <c r="AA153" s="110"/>
      <c r="AB153" s="944"/>
      <c r="AC153" s="110"/>
      <c r="AD153" s="944"/>
      <c r="AE153" s="110"/>
      <c r="AF153" s="923"/>
      <c r="AG153" s="111"/>
      <c r="AH153" s="923"/>
      <c r="AI153" s="110"/>
      <c r="AJ153" s="927"/>
      <c r="AK153" s="104">
        <f t="shared" si="66"/>
        <v>0</v>
      </c>
      <c r="AL153" s="112"/>
      <c r="AM153" s="113"/>
      <c r="AN153" s="113"/>
      <c r="AO153" s="113"/>
      <c r="AP153" s="113"/>
      <c r="AQ153" s="113"/>
      <c r="AR153" s="53">
        <f t="shared" si="64"/>
        <v>0</v>
      </c>
      <c r="AS153" s="114"/>
      <c r="AT153" s="113"/>
      <c r="AU153" s="53">
        <f>SUM(AS153:AT153)</f>
        <v>0</v>
      </c>
      <c r="AV153" s="114"/>
      <c r="AW153" s="113"/>
      <c r="AX153" s="113"/>
      <c r="AY153" s="113"/>
      <c r="AZ153" s="115"/>
      <c r="BA153" s="116"/>
      <c r="BB153" s="116"/>
      <c r="BC153" s="117"/>
    </row>
    <row r="154" spans="1:55" ht="9.9499999999999993" customHeight="1" thickBot="1">
      <c r="A154" s="894"/>
      <c r="B154" s="897"/>
      <c r="C154" s="900"/>
      <c r="D154" s="903"/>
      <c r="E154" s="906"/>
      <c r="F154" s="909"/>
      <c r="G154" s="912"/>
      <c r="H154" s="915"/>
      <c r="I154" s="920"/>
      <c r="J154" s="921"/>
      <c r="K154" s="939"/>
      <c r="L154" s="933"/>
      <c r="M154" s="181"/>
      <c r="N154" s="182"/>
      <c r="O154" s="183"/>
      <c r="P154" s="118"/>
      <c r="Q154" s="118"/>
      <c r="R154" s="942"/>
      <c r="S154" s="184"/>
      <c r="T154" s="945"/>
      <c r="U154" s="185"/>
      <c r="V154" s="945"/>
      <c r="W154" s="185"/>
      <c r="X154" s="945"/>
      <c r="Y154" s="185"/>
      <c r="Z154" s="945"/>
      <c r="AA154" s="185"/>
      <c r="AB154" s="945"/>
      <c r="AC154" s="185"/>
      <c r="AD154" s="945"/>
      <c r="AE154" s="185"/>
      <c r="AF154" s="924"/>
      <c r="AG154" s="186"/>
      <c r="AH154" s="924"/>
      <c r="AI154" s="185"/>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customHeight="1">
      <c r="A155" s="157"/>
      <c r="B155" s="193"/>
      <c r="C155" s="193"/>
      <c r="D155" s="193"/>
      <c r="E155" s="193"/>
      <c r="F155" s="193"/>
      <c r="G155" s="193"/>
      <c r="H155" s="193"/>
      <c r="I155" s="946"/>
      <c r="J155" s="946"/>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customHeight="1">
      <c r="A156" s="892">
        <v>16</v>
      </c>
      <c r="B156" s="162" t="s">
        <v>1705</v>
      </c>
      <c r="C156" s="163" t="s">
        <v>1706</v>
      </c>
      <c r="D156" s="164" t="s">
        <v>21</v>
      </c>
      <c r="E156" s="164" t="s">
        <v>1892</v>
      </c>
      <c r="F156" s="163" t="s">
        <v>1707</v>
      </c>
      <c r="G156" s="165" t="s">
        <v>1679</v>
      </c>
      <c r="H156" s="165" t="s">
        <v>1680</v>
      </c>
      <c r="I156" s="166" t="s">
        <v>1908</v>
      </c>
      <c r="J156" s="167">
        <f>+$N$3</f>
        <v>2019</v>
      </c>
      <c r="K156" s="165" t="s">
        <v>1925</v>
      </c>
      <c r="L156" s="166" t="s">
        <v>1968</v>
      </c>
      <c r="M156" s="163" t="s">
        <v>1708</v>
      </c>
      <c r="N156" s="163" t="s">
        <v>1709</v>
      </c>
      <c r="O156" s="163" t="s">
        <v>1710</v>
      </c>
      <c r="P156" s="163" t="s">
        <v>1985</v>
      </c>
      <c r="Q156" s="163" t="s">
        <v>1969</v>
      </c>
      <c r="R156" s="168">
        <f>SUM(R157:R163)</f>
        <v>0</v>
      </c>
      <c r="S156" s="169">
        <f t="shared" ref="S156:AK156" si="67">SUM(S157:S163)</f>
        <v>0</v>
      </c>
      <c r="T156" s="170">
        <f t="shared" si="67"/>
        <v>0</v>
      </c>
      <c r="U156" s="171">
        <f t="shared" si="67"/>
        <v>0</v>
      </c>
      <c r="V156" s="170">
        <f t="shared" si="67"/>
        <v>0</v>
      </c>
      <c r="W156" s="171">
        <f t="shared" si="67"/>
        <v>0</v>
      </c>
      <c r="X156" s="170">
        <f t="shared" si="67"/>
        <v>0</v>
      </c>
      <c r="Y156" s="171">
        <f t="shared" si="67"/>
        <v>0</v>
      </c>
      <c r="Z156" s="170">
        <f t="shared" si="67"/>
        <v>0</v>
      </c>
      <c r="AA156" s="171">
        <f t="shared" si="67"/>
        <v>0</v>
      </c>
      <c r="AB156" s="170">
        <f t="shared" si="67"/>
        <v>0</v>
      </c>
      <c r="AC156" s="171">
        <f t="shared" si="67"/>
        <v>0</v>
      </c>
      <c r="AD156" s="170">
        <f t="shared" si="67"/>
        <v>0</v>
      </c>
      <c r="AE156" s="171">
        <f t="shared" si="67"/>
        <v>0</v>
      </c>
      <c r="AF156" s="170">
        <f t="shared" si="67"/>
        <v>0</v>
      </c>
      <c r="AG156" s="172">
        <f t="shared" si="67"/>
        <v>0</v>
      </c>
      <c r="AH156" s="170">
        <f t="shared" si="67"/>
        <v>0</v>
      </c>
      <c r="AI156" s="171">
        <f t="shared" si="67"/>
        <v>0</v>
      </c>
      <c r="AJ156" s="173">
        <f t="shared" si="67"/>
        <v>0</v>
      </c>
      <c r="AK156" s="174">
        <f t="shared" si="67"/>
        <v>0</v>
      </c>
      <c r="AL156" s="871"/>
      <c r="AM156" s="872"/>
      <c r="AN156" s="872"/>
      <c r="AO156" s="872"/>
      <c r="AP156" s="872"/>
      <c r="AQ156" s="872"/>
      <c r="AR156" s="873"/>
      <c r="AS156" s="874"/>
      <c r="AT156" s="872"/>
      <c r="AU156" s="873"/>
      <c r="AV156" s="874"/>
      <c r="AW156" s="872"/>
      <c r="AX156" s="872"/>
      <c r="AY156" s="872"/>
      <c r="AZ156" s="875"/>
      <c r="BA156" s="44" t="s">
        <v>1685</v>
      </c>
      <c r="BB156" s="44" t="s">
        <v>1971</v>
      </c>
      <c r="BC156" s="45" t="s">
        <v>1687</v>
      </c>
    </row>
    <row r="157" spans="1:55" ht="22.5" customHeight="1">
      <c r="A157" s="893"/>
      <c r="B157" s="895" t="str">
        <f>VLOOKUP($D$9,'PROYECTOS REGISTRADOS'!$A$2:$D$82,4,0)</f>
        <v>Ampliación de los programas artìscticos y culturales Tocancipá, Cundinamarca, Centro Oriente</v>
      </c>
      <c r="C157" s="898" t="str">
        <f>VLOOKUP($D$9,'PROYECTOS REGISTRADOS'!$A$2:$D$82,3,0)</f>
        <v>2016-25817-00017</v>
      </c>
      <c r="D157" s="901" t="s">
        <v>638</v>
      </c>
      <c r="E157" s="904" t="str">
        <f>IF(D157=0,"0-0",(VLOOKUP(D157,'CONSOLIDADO PLAN DESARROLLO'!$EL$9:$ET$304,2,0)))</f>
        <v>Crear el Museo Municipal</v>
      </c>
      <c r="F157" s="907" t="str">
        <f>IF(D157=0,"0-0",(VLOOKUP(D157,'CONSOLIDADO PLAN DESARROLLO'!$EL$9:$ET$304,3,0)))</f>
        <v>Museo creado</v>
      </c>
      <c r="G157" s="910">
        <f>IF(D157=0,"0-0",(VLOOKUP(D157,'CONSOLIDADO PLAN DESARROLLO'!$EL$9:$ET$304,4,0)))</f>
        <v>0</v>
      </c>
      <c r="H157" s="913">
        <f>IF(D157=0,"0-0",(VLOOKUP(D157,'CONSOLIDADO PLAN DESARROLLO'!$EL$9:$ET$304,5,0)))</f>
        <v>40</v>
      </c>
      <c r="I157" s="916">
        <f>IF(D157=0,"0-0",(VLOOKUP(D157,'CONSOLIDADO PLAN DESARROLLO'!$EL$9:$ET$304,$R$3,0)))</f>
        <v>25</v>
      </c>
      <c r="J157" s="917"/>
      <c r="K157" s="937"/>
      <c r="L157" s="931"/>
      <c r="M157" s="810" t="s">
        <v>1959</v>
      </c>
      <c r="N157" s="806" t="s">
        <v>1930</v>
      </c>
      <c r="O157" s="813">
        <v>3</v>
      </c>
      <c r="P157" s="867"/>
      <c r="Q157" s="47"/>
      <c r="R157" s="940">
        <f>VLOOKUP($D157,'[4]Tablero Logro Metas 2019'!AK7:AS302,3,0)</f>
        <v>0</v>
      </c>
      <c r="S157" s="48"/>
      <c r="T157" s="943">
        <f>VLOOKUP($D157,'[4]Tablero Logro Metas 2019'!AK7:AS302,4,0)</f>
        <v>0</v>
      </c>
      <c r="U157" s="49"/>
      <c r="V157" s="943">
        <f>VLOOKUP($D157,'[4]Tablero Logro Metas 2019'!AK7:AS302,5,0)</f>
        <v>0</v>
      </c>
      <c r="W157" s="49"/>
      <c r="X157" s="943">
        <f>VLOOKUP($D157,'[4]Tablero Logro Metas 2019'!AK7:AS302,6,0)</f>
        <v>0</v>
      </c>
      <c r="Y157" s="49"/>
      <c r="Z157" s="943">
        <f>VLOOKUP($D157,'[4]Tablero Logro Metas 2019'!AK7:AS302,7,0)</f>
        <v>0</v>
      </c>
      <c r="AA157" s="49"/>
      <c r="AB157" s="943">
        <f>VLOOKUP($D157,'[4]Tablero Logro Metas 2019'!AK7:AS302,8,0)</f>
        <v>0</v>
      </c>
      <c r="AC157" s="49"/>
      <c r="AD157" s="943">
        <f>VLOOKUP($D157,'[4]Tablero Logro Metas 2019'!AK7:AS302,9,0)</f>
        <v>0</v>
      </c>
      <c r="AE157" s="49"/>
      <c r="AF157" s="922"/>
      <c r="AG157" s="50"/>
      <c r="AH157" s="922"/>
      <c r="AI157" s="49"/>
      <c r="AJ157" s="925">
        <f>+R157+T157+V157+X157+Z157+AB157+AD157+AF157+AH157</f>
        <v>0</v>
      </c>
      <c r="AK157" s="104">
        <f>AC157+AE157+AG157+S157+U157+W157+Y157+AA157+AI157</f>
        <v>0</v>
      </c>
      <c r="AL157" s="51"/>
      <c r="AM157" s="52"/>
      <c r="AN157" s="52"/>
      <c r="AO157" s="52"/>
      <c r="AP157" s="52"/>
      <c r="AQ157" s="52"/>
      <c r="AR157" s="53">
        <f t="shared" ref="AR157:AR162" si="68">SUM(AL157:AQ157)</f>
        <v>0</v>
      </c>
      <c r="AS157" s="54"/>
      <c r="AT157" s="52"/>
      <c r="AU157" s="53">
        <f t="shared" ref="AU157:AU161" si="69">SUM(AS157:AT157)</f>
        <v>0</v>
      </c>
      <c r="AV157" s="54"/>
      <c r="AW157" s="52"/>
      <c r="AX157" s="52"/>
      <c r="AY157" s="52"/>
      <c r="AZ157" s="55"/>
      <c r="BA157" s="56"/>
      <c r="BB157" s="56"/>
      <c r="BC157" s="57"/>
    </row>
    <row r="158" spans="1:55" ht="22.5">
      <c r="A158" s="893"/>
      <c r="B158" s="895"/>
      <c r="C158" s="898"/>
      <c r="D158" s="901"/>
      <c r="E158" s="905"/>
      <c r="F158" s="907"/>
      <c r="G158" s="910"/>
      <c r="H158" s="913"/>
      <c r="I158" s="918"/>
      <c r="J158" s="919"/>
      <c r="K158" s="937"/>
      <c r="L158" s="932"/>
      <c r="M158" s="810" t="s">
        <v>1960</v>
      </c>
      <c r="N158" s="806" t="s">
        <v>1930</v>
      </c>
      <c r="O158" s="813">
        <v>2</v>
      </c>
      <c r="P158" s="867"/>
      <c r="Q158" s="47"/>
      <c r="R158" s="941"/>
      <c r="S158" s="48"/>
      <c r="T158" s="944"/>
      <c r="U158" s="49"/>
      <c r="V158" s="944"/>
      <c r="W158" s="49"/>
      <c r="X158" s="944"/>
      <c r="Y158" s="49"/>
      <c r="Z158" s="944"/>
      <c r="AA158" s="49"/>
      <c r="AB158" s="944"/>
      <c r="AC158" s="49"/>
      <c r="AD158" s="944"/>
      <c r="AE158" s="49"/>
      <c r="AF158" s="923"/>
      <c r="AG158" s="50"/>
      <c r="AH158" s="923"/>
      <c r="AI158" s="49"/>
      <c r="AJ158" s="926"/>
      <c r="AK158" s="104">
        <f t="shared" ref="AK158:AK162" si="70">AC158+AE158+AG158+S158+U158+W158+Y158+AA158+AI158</f>
        <v>0</v>
      </c>
      <c r="AL158" s="51"/>
      <c r="AM158" s="52"/>
      <c r="AN158" s="52"/>
      <c r="AO158" s="52"/>
      <c r="AP158" s="52"/>
      <c r="AQ158" s="52"/>
      <c r="AR158" s="53">
        <f t="shared" si="68"/>
        <v>0</v>
      </c>
      <c r="AS158" s="54"/>
      <c r="AT158" s="52"/>
      <c r="AU158" s="53">
        <f t="shared" si="69"/>
        <v>0</v>
      </c>
      <c r="AV158" s="54"/>
      <c r="AW158" s="52"/>
      <c r="AX158" s="52"/>
      <c r="AY158" s="52"/>
      <c r="AZ158" s="55"/>
      <c r="BA158" s="56"/>
      <c r="BB158" s="56"/>
      <c r="BC158" s="57"/>
    </row>
    <row r="159" spans="1:55" ht="17.25" customHeight="1">
      <c r="A159" s="893"/>
      <c r="B159" s="895"/>
      <c r="C159" s="898"/>
      <c r="D159" s="901"/>
      <c r="E159" s="905"/>
      <c r="F159" s="907"/>
      <c r="G159" s="910"/>
      <c r="H159" s="913"/>
      <c r="I159" s="918"/>
      <c r="J159" s="919"/>
      <c r="K159" s="937"/>
      <c r="L159" s="932"/>
      <c r="M159" s="175"/>
      <c r="N159" s="176"/>
      <c r="O159" s="177"/>
      <c r="P159" s="867"/>
      <c r="Q159" s="47"/>
      <c r="R159" s="941"/>
      <c r="S159" s="48"/>
      <c r="T159" s="944"/>
      <c r="U159" s="49"/>
      <c r="V159" s="944"/>
      <c r="W159" s="49"/>
      <c r="X159" s="944"/>
      <c r="Y159" s="49"/>
      <c r="Z159" s="944"/>
      <c r="AA159" s="49"/>
      <c r="AB159" s="944"/>
      <c r="AC159" s="49"/>
      <c r="AD159" s="944"/>
      <c r="AE159" s="49"/>
      <c r="AF159" s="923"/>
      <c r="AG159" s="50"/>
      <c r="AH159" s="923"/>
      <c r="AI159" s="49"/>
      <c r="AJ159" s="926"/>
      <c r="AK159" s="104">
        <f t="shared" si="70"/>
        <v>0</v>
      </c>
      <c r="AL159" s="51"/>
      <c r="AM159" s="52"/>
      <c r="AN159" s="52"/>
      <c r="AO159" s="52"/>
      <c r="AP159" s="52"/>
      <c r="AQ159" s="52"/>
      <c r="AR159" s="53">
        <f t="shared" si="68"/>
        <v>0</v>
      </c>
      <c r="AS159" s="54"/>
      <c r="AT159" s="52"/>
      <c r="AU159" s="53">
        <f t="shared" si="69"/>
        <v>0</v>
      </c>
      <c r="AV159" s="54"/>
      <c r="AW159" s="52"/>
      <c r="AX159" s="52"/>
      <c r="AY159" s="52"/>
      <c r="AZ159" s="55"/>
      <c r="BA159" s="56"/>
      <c r="BB159" s="56"/>
      <c r="BC159" s="57"/>
    </row>
    <row r="160" spans="1:55" ht="17.25" customHeight="1">
      <c r="A160" s="893"/>
      <c r="B160" s="895"/>
      <c r="C160" s="898"/>
      <c r="D160" s="901"/>
      <c r="E160" s="905"/>
      <c r="F160" s="907"/>
      <c r="G160" s="910"/>
      <c r="H160" s="913"/>
      <c r="I160" s="918"/>
      <c r="J160" s="919"/>
      <c r="K160" s="937"/>
      <c r="L160" s="932"/>
      <c r="M160" s="175"/>
      <c r="N160" s="176"/>
      <c r="O160" s="177"/>
      <c r="P160" s="867"/>
      <c r="Q160" s="47"/>
      <c r="R160" s="941"/>
      <c r="S160" s="48"/>
      <c r="T160" s="944"/>
      <c r="U160" s="49"/>
      <c r="V160" s="944"/>
      <c r="W160" s="49"/>
      <c r="X160" s="944"/>
      <c r="Y160" s="49"/>
      <c r="Z160" s="944"/>
      <c r="AA160" s="49"/>
      <c r="AB160" s="944"/>
      <c r="AC160" s="49"/>
      <c r="AD160" s="944"/>
      <c r="AE160" s="49"/>
      <c r="AF160" s="923"/>
      <c r="AG160" s="50"/>
      <c r="AH160" s="923"/>
      <c r="AI160" s="49"/>
      <c r="AJ160" s="926"/>
      <c r="AK160" s="104">
        <f t="shared" si="70"/>
        <v>0</v>
      </c>
      <c r="AL160" s="51"/>
      <c r="AM160" s="52"/>
      <c r="AN160" s="52"/>
      <c r="AO160" s="52"/>
      <c r="AP160" s="52"/>
      <c r="AQ160" s="52"/>
      <c r="AR160" s="53">
        <f t="shared" si="68"/>
        <v>0</v>
      </c>
      <c r="AS160" s="54"/>
      <c r="AT160" s="52"/>
      <c r="AU160" s="53">
        <f t="shared" si="69"/>
        <v>0</v>
      </c>
      <c r="AV160" s="54"/>
      <c r="AW160" s="52"/>
      <c r="AX160" s="52"/>
      <c r="AY160" s="52"/>
      <c r="AZ160" s="55"/>
      <c r="BA160" s="56"/>
      <c r="BB160" s="56"/>
      <c r="BC160" s="57"/>
    </row>
    <row r="161" spans="1:55" ht="17.25" customHeight="1">
      <c r="A161" s="893"/>
      <c r="B161" s="895"/>
      <c r="C161" s="898"/>
      <c r="D161" s="901"/>
      <c r="E161" s="905"/>
      <c r="F161" s="907"/>
      <c r="G161" s="910"/>
      <c r="H161" s="913"/>
      <c r="I161" s="918"/>
      <c r="J161" s="919"/>
      <c r="K161" s="937"/>
      <c r="L161" s="932"/>
      <c r="M161" s="175"/>
      <c r="N161" s="176"/>
      <c r="O161" s="177"/>
      <c r="P161" s="867"/>
      <c r="Q161" s="47"/>
      <c r="R161" s="941"/>
      <c r="S161" s="48"/>
      <c r="T161" s="944"/>
      <c r="U161" s="49"/>
      <c r="V161" s="944"/>
      <c r="W161" s="49"/>
      <c r="X161" s="944"/>
      <c r="Y161" s="49"/>
      <c r="Z161" s="944"/>
      <c r="AA161" s="49"/>
      <c r="AB161" s="944"/>
      <c r="AC161" s="49"/>
      <c r="AD161" s="944"/>
      <c r="AE161" s="49"/>
      <c r="AF161" s="923"/>
      <c r="AG161" s="50"/>
      <c r="AH161" s="923"/>
      <c r="AI161" s="49"/>
      <c r="AJ161" s="926"/>
      <c r="AK161" s="104">
        <f t="shared" si="70"/>
        <v>0</v>
      </c>
      <c r="AL161" s="51"/>
      <c r="AM161" s="52"/>
      <c r="AN161" s="52"/>
      <c r="AO161" s="52"/>
      <c r="AP161" s="52"/>
      <c r="AQ161" s="52"/>
      <c r="AR161" s="53">
        <f t="shared" si="68"/>
        <v>0</v>
      </c>
      <c r="AS161" s="54"/>
      <c r="AT161" s="52"/>
      <c r="AU161" s="53">
        <f t="shared" si="69"/>
        <v>0</v>
      </c>
      <c r="AV161" s="54"/>
      <c r="AW161" s="52"/>
      <c r="AX161" s="52"/>
      <c r="AY161" s="52"/>
      <c r="AZ161" s="55"/>
      <c r="BA161" s="56"/>
      <c r="BB161" s="56"/>
      <c r="BC161" s="57"/>
    </row>
    <row r="162" spans="1:55" ht="17.25" customHeight="1">
      <c r="A162" s="893"/>
      <c r="B162" s="896"/>
      <c r="C162" s="899"/>
      <c r="D162" s="902"/>
      <c r="E162" s="905"/>
      <c r="F162" s="908"/>
      <c r="G162" s="911"/>
      <c r="H162" s="914"/>
      <c r="I162" s="918"/>
      <c r="J162" s="919"/>
      <c r="K162" s="938"/>
      <c r="L162" s="932"/>
      <c r="M162" s="178"/>
      <c r="N162" s="179"/>
      <c r="O162" s="180"/>
      <c r="P162" s="868"/>
      <c r="Q162" s="108"/>
      <c r="R162" s="941"/>
      <c r="S162" s="109"/>
      <c r="T162" s="944"/>
      <c r="U162" s="110"/>
      <c r="V162" s="944"/>
      <c r="W162" s="110"/>
      <c r="X162" s="944"/>
      <c r="Y162" s="110"/>
      <c r="Z162" s="944"/>
      <c r="AA162" s="110"/>
      <c r="AB162" s="944"/>
      <c r="AC162" s="110"/>
      <c r="AD162" s="944"/>
      <c r="AE162" s="110"/>
      <c r="AF162" s="923"/>
      <c r="AG162" s="111"/>
      <c r="AH162" s="923"/>
      <c r="AI162" s="110"/>
      <c r="AJ162" s="927"/>
      <c r="AK162" s="104">
        <f t="shared" si="70"/>
        <v>0</v>
      </c>
      <c r="AL162" s="112"/>
      <c r="AM162" s="113"/>
      <c r="AN162" s="113"/>
      <c r="AO162" s="113"/>
      <c r="AP162" s="113"/>
      <c r="AQ162" s="113"/>
      <c r="AR162" s="53">
        <f t="shared" si="68"/>
        <v>0</v>
      </c>
      <c r="AS162" s="114"/>
      <c r="AT162" s="113"/>
      <c r="AU162" s="53">
        <f>SUM(AS162:AT162)</f>
        <v>0</v>
      </c>
      <c r="AV162" s="114"/>
      <c r="AW162" s="113"/>
      <c r="AX162" s="113"/>
      <c r="AY162" s="113"/>
      <c r="AZ162" s="115"/>
      <c r="BA162" s="116"/>
      <c r="BB162" s="116"/>
      <c r="BC162" s="117"/>
    </row>
    <row r="163" spans="1:55" ht="9.9499999999999993" customHeight="1" thickBot="1">
      <c r="A163" s="894"/>
      <c r="B163" s="897"/>
      <c r="C163" s="900"/>
      <c r="D163" s="903"/>
      <c r="E163" s="906"/>
      <c r="F163" s="909"/>
      <c r="G163" s="912"/>
      <c r="H163" s="915"/>
      <c r="I163" s="920"/>
      <c r="J163" s="921"/>
      <c r="K163" s="939"/>
      <c r="L163" s="933"/>
      <c r="M163" s="181"/>
      <c r="N163" s="182"/>
      <c r="O163" s="183"/>
      <c r="P163" s="118"/>
      <c r="Q163" s="118"/>
      <c r="R163" s="942"/>
      <c r="S163" s="184"/>
      <c r="T163" s="945"/>
      <c r="U163" s="185"/>
      <c r="V163" s="945"/>
      <c r="W163" s="185"/>
      <c r="X163" s="945"/>
      <c r="Y163" s="185"/>
      <c r="Z163" s="945"/>
      <c r="AA163" s="185"/>
      <c r="AB163" s="945"/>
      <c r="AC163" s="185"/>
      <c r="AD163" s="945"/>
      <c r="AE163" s="185"/>
      <c r="AF163" s="924"/>
      <c r="AG163" s="186"/>
      <c r="AH163" s="924"/>
      <c r="AI163" s="185"/>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customHeight="1">
      <c r="A164" s="157"/>
      <c r="B164" s="193"/>
      <c r="C164" s="193"/>
      <c r="D164" s="193"/>
      <c r="E164" s="193"/>
      <c r="F164" s="193"/>
      <c r="G164" s="193"/>
      <c r="H164" s="193"/>
      <c r="I164" s="946"/>
      <c r="J164" s="946"/>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c r="A165" s="892">
        <v>17</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 si="71">SUM(R166:R172)</f>
        <v>0</v>
      </c>
      <c r="S165" s="169">
        <f t="shared" ref="S165" si="72">SUM(S166:S172)</f>
        <v>0</v>
      </c>
      <c r="T165" s="170">
        <f t="shared" ref="T165" si="73">SUM(T166:T172)</f>
        <v>0</v>
      </c>
      <c r="U165" s="171">
        <f t="shared" ref="U165" si="74">SUM(U166:U172)</f>
        <v>0</v>
      </c>
      <c r="V165" s="170">
        <f t="shared" ref="V165" si="75">SUM(V166:V172)</f>
        <v>0</v>
      </c>
      <c r="W165" s="171">
        <f t="shared" ref="W165" si="76">SUM(W166:W172)</f>
        <v>0</v>
      </c>
      <c r="X165" s="170">
        <f t="shared" ref="X165" si="77">SUM(X166:X172)</f>
        <v>0</v>
      </c>
      <c r="Y165" s="171">
        <f t="shared" ref="Y165" si="78">SUM(Y166:Y172)</f>
        <v>0</v>
      </c>
      <c r="Z165" s="170">
        <f t="shared" ref="Z165" si="79">SUM(Z166:Z172)</f>
        <v>0</v>
      </c>
      <c r="AA165" s="171">
        <f t="shared" ref="AA165" si="80">SUM(AA166:AA172)</f>
        <v>0</v>
      </c>
      <c r="AB165" s="170">
        <f t="shared" ref="AB165" si="81">SUM(AB166:AB172)</f>
        <v>0</v>
      </c>
      <c r="AC165" s="171">
        <f t="shared" ref="AC165" si="82">SUM(AC166:AC172)</f>
        <v>0</v>
      </c>
      <c r="AD165" s="170">
        <f t="shared" ref="AD165" si="83">SUM(AD166:AD172)</f>
        <v>0</v>
      </c>
      <c r="AE165" s="171">
        <f t="shared" ref="AE165" si="84">SUM(AE166:AE172)</f>
        <v>0</v>
      </c>
      <c r="AF165" s="170">
        <f t="shared" ref="AF165" si="85">SUM(AF166:AF172)</f>
        <v>0</v>
      </c>
      <c r="AG165" s="172">
        <f t="shared" ref="AG165" si="86">SUM(AG166:AG172)</f>
        <v>0</v>
      </c>
      <c r="AH165" s="825"/>
      <c r="AI165" s="825"/>
      <c r="AJ165" s="173">
        <f t="shared" ref="AJ165" si="87">SUM(AJ166:AJ172)</f>
        <v>0</v>
      </c>
      <c r="AK165" s="174">
        <f t="shared" ref="AK165" si="88">SUM(AK166:AK172)</f>
        <v>0</v>
      </c>
      <c r="AL165" s="41">
        <f t="shared" ref="AL165" si="89">SUM(AL166:AL172)</f>
        <v>0</v>
      </c>
      <c r="AM165" s="42">
        <f t="shared" ref="AM165" si="90">SUM(AM166:AM172)</f>
        <v>0</v>
      </c>
      <c r="AN165" s="42">
        <f t="shared" ref="AN165" si="91">SUM(AN166:AN172)</f>
        <v>0</v>
      </c>
      <c r="AO165" s="42">
        <f t="shared" ref="AO165" si="92">SUM(AO166:AO172)</f>
        <v>0</v>
      </c>
      <c r="AP165" s="42">
        <f t="shared" ref="AP165" si="93">SUM(AP166:AP172)</f>
        <v>0</v>
      </c>
      <c r="AQ165" s="42">
        <f t="shared" ref="AQ165" si="94">SUM(AQ166:AQ172)</f>
        <v>0</v>
      </c>
      <c r="AR165" s="43">
        <f t="shared" ref="AR165" si="95">SUM(AR166:AR172)</f>
        <v>0</v>
      </c>
      <c r="AS165" s="105">
        <f t="shared" ref="AS165" si="96">SUM(AS166:AS172)</f>
        <v>0</v>
      </c>
      <c r="AT165" s="42">
        <f t="shared" ref="AT165" si="97">SUM(AT166:AT172)</f>
        <v>0</v>
      </c>
      <c r="AU165" s="43">
        <f t="shared" ref="AU165" si="98">SUM(AU166:AU172)</f>
        <v>0</v>
      </c>
      <c r="AV165" s="105">
        <f t="shared" ref="AV165" si="99">SUM(AV166:AV172)</f>
        <v>0</v>
      </c>
      <c r="AW165" s="42">
        <f t="shared" ref="AW165" si="100">SUM(AW166:AW172)</f>
        <v>0</v>
      </c>
      <c r="AX165" s="42">
        <f t="shared" ref="AX165" si="101">SUM(AX166:AX172)</f>
        <v>0</v>
      </c>
      <c r="AY165" s="42">
        <f t="shared" ref="AY165" si="102">SUM(AY166:AY172)</f>
        <v>0</v>
      </c>
      <c r="AZ165" s="106">
        <f t="shared" ref="AZ165" si="103">SUM(AZ166:AZ172)</f>
        <v>0</v>
      </c>
      <c r="BA165" s="44" t="s">
        <v>1685</v>
      </c>
      <c r="BB165" s="44" t="s">
        <v>1686</v>
      </c>
      <c r="BC165" s="45" t="s">
        <v>1687</v>
      </c>
    </row>
    <row r="166" spans="1:55" ht="17.25" hidden="1" customHeight="1">
      <c r="A166" s="893"/>
      <c r="B166" s="895" t="str">
        <f>VLOOKUP($D$9,'PROYECTOS REGISTRADOS'!$A$2:$D$82,4,0)</f>
        <v>Ampliación de los programas artìscticos y culturales Tocancipá, Cundinamarca, Centro Oriente</v>
      </c>
      <c r="C166" s="898" t="str">
        <f>VLOOKUP($D$9,'PROYECTOS REGISTRADOS'!$A$2:$D$82,3,0)</f>
        <v>2016-25817-00017</v>
      </c>
      <c r="D166" s="901"/>
      <c r="E166" s="904" t="str">
        <f>IF(D166=0,"0-0",(VLOOKUP(D166,'CONSOLIDADO PLAN DESARROLLO'!$EL$9:$ET$304,2,0)))</f>
        <v>0-0</v>
      </c>
      <c r="F166" s="907" t="str">
        <f>IF(D166=0,"0-0",(VLOOKUP(D166,'CONSOLIDADO PLAN DESARROLLO'!$EL$9:$ET$304,3,0)))</f>
        <v>0-0</v>
      </c>
      <c r="G166" s="910" t="str">
        <f>IF(D166=0,"0-0",(VLOOKUP(D166,'CONSOLIDADO PLAN DESARROLLO'!$EL$9:$ET$304,4,0)))</f>
        <v>0-0</v>
      </c>
      <c r="H166" s="913" t="str">
        <f>IF(D166=0,"0-0",(VLOOKUP(D166,'CONSOLIDADO PLAN DESARROLLO'!$EL$9:$ET$304,5,0)))</f>
        <v>0-0</v>
      </c>
      <c r="I166" s="916" t="str">
        <f>IF(D166=0,"0-0",(VLOOKUP(D166,'CONSOLIDADO PLAN DESARROLLO'!$EL$9:$ET$304,$R$3,0)))</f>
        <v>0-0</v>
      </c>
      <c r="J166" s="917"/>
      <c r="K166" s="928"/>
      <c r="L166" s="931">
        <v>17</v>
      </c>
      <c r="M166" s="175"/>
      <c r="N166" s="176"/>
      <c r="O166" s="177"/>
      <c r="P166" s="46"/>
      <c r="Q166" s="47"/>
      <c r="R166" s="934"/>
      <c r="S166" s="48"/>
      <c r="T166" s="922"/>
      <c r="U166" s="49"/>
      <c r="V166" s="922"/>
      <c r="W166" s="49"/>
      <c r="X166" s="922"/>
      <c r="Y166" s="49"/>
      <c r="Z166" s="922"/>
      <c r="AA166" s="49"/>
      <c r="AB166" s="922"/>
      <c r="AC166" s="49"/>
      <c r="AD166" s="922"/>
      <c r="AE166" s="49"/>
      <c r="AF166" s="922"/>
      <c r="AG166" s="50"/>
      <c r="AH166" s="826"/>
      <c r="AI166" s="826"/>
      <c r="AJ166" s="925">
        <f>+R166+T166+V166+X166+Z166+AB166+AD166+AF166</f>
        <v>0</v>
      </c>
      <c r="AK166" s="104">
        <f t="shared" ref="AK166:AK171" si="104">AC166+AE166+AG166+S166+U166+W166+Y166+AA166</f>
        <v>0</v>
      </c>
      <c r="AL166" s="51"/>
      <c r="AM166" s="52"/>
      <c r="AN166" s="52"/>
      <c r="AO166" s="52"/>
      <c r="AP166" s="52"/>
      <c r="AQ166" s="52"/>
      <c r="AR166" s="53">
        <f t="shared" ref="AR166:AR171" si="105">SUM(AL166:AQ166)</f>
        <v>0</v>
      </c>
      <c r="AS166" s="54"/>
      <c r="AT166" s="52"/>
      <c r="AU166" s="53">
        <f t="shared" ref="AU166:AU170" si="106">SUM(AS166:AT166)</f>
        <v>0</v>
      </c>
      <c r="AV166" s="54"/>
      <c r="AW166" s="52"/>
      <c r="AX166" s="52"/>
      <c r="AY166" s="52"/>
      <c r="AZ166" s="55"/>
      <c r="BA166" s="56"/>
      <c r="BB166" s="56"/>
      <c r="BC166" s="57"/>
    </row>
    <row r="167" spans="1:55" ht="17.25" hidden="1" customHeight="1">
      <c r="A167" s="893"/>
      <c r="B167" s="895"/>
      <c r="C167" s="898"/>
      <c r="D167" s="901"/>
      <c r="E167" s="905"/>
      <c r="F167" s="907"/>
      <c r="G167" s="910"/>
      <c r="H167" s="913"/>
      <c r="I167" s="918"/>
      <c r="J167" s="919"/>
      <c r="K167" s="928"/>
      <c r="L167" s="932"/>
      <c r="M167" s="175"/>
      <c r="N167" s="176"/>
      <c r="O167" s="177"/>
      <c r="P167" s="46"/>
      <c r="Q167" s="47"/>
      <c r="R167" s="935"/>
      <c r="S167" s="48"/>
      <c r="T167" s="923"/>
      <c r="U167" s="49"/>
      <c r="V167" s="923"/>
      <c r="W167" s="49"/>
      <c r="X167" s="923"/>
      <c r="Y167" s="49"/>
      <c r="Z167" s="923"/>
      <c r="AA167" s="49"/>
      <c r="AB167" s="923"/>
      <c r="AC167" s="49"/>
      <c r="AD167" s="923"/>
      <c r="AE167" s="49"/>
      <c r="AF167" s="923"/>
      <c r="AG167" s="50"/>
      <c r="AH167" s="827"/>
      <c r="AI167" s="827"/>
      <c r="AJ167" s="926"/>
      <c r="AK167" s="104">
        <f t="shared" si="104"/>
        <v>0</v>
      </c>
      <c r="AL167" s="51"/>
      <c r="AM167" s="52"/>
      <c r="AN167" s="52"/>
      <c r="AO167" s="52"/>
      <c r="AP167" s="52"/>
      <c r="AQ167" s="52"/>
      <c r="AR167" s="53">
        <f t="shared" si="105"/>
        <v>0</v>
      </c>
      <c r="AS167" s="54"/>
      <c r="AT167" s="52"/>
      <c r="AU167" s="53">
        <f t="shared" si="106"/>
        <v>0</v>
      </c>
      <c r="AV167" s="54"/>
      <c r="AW167" s="52"/>
      <c r="AX167" s="52"/>
      <c r="AY167" s="52"/>
      <c r="AZ167" s="55"/>
      <c r="BA167" s="56"/>
      <c r="BB167" s="56"/>
      <c r="BC167" s="57"/>
    </row>
    <row r="168" spans="1:55" ht="17.25" hidden="1" customHeight="1">
      <c r="A168" s="893"/>
      <c r="B168" s="895"/>
      <c r="C168" s="898"/>
      <c r="D168" s="901"/>
      <c r="E168" s="905"/>
      <c r="F168" s="907"/>
      <c r="G168" s="910"/>
      <c r="H168" s="913"/>
      <c r="I168" s="918"/>
      <c r="J168" s="919"/>
      <c r="K168" s="928"/>
      <c r="L168" s="932"/>
      <c r="M168" s="175"/>
      <c r="N168" s="176"/>
      <c r="O168" s="177"/>
      <c r="P168" s="46"/>
      <c r="Q168" s="47"/>
      <c r="R168" s="935"/>
      <c r="S168" s="48"/>
      <c r="T168" s="923"/>
      <c r="U168" s="49"/>
      <c r="V168" s="923"/>
      <c r="W168" s="49"/>
      <c r="X168" s="923"/>
      <c r="Y168" s="49"/>
      <c r="Z168" s="923"/>
      <c r="AA168" s="49"/>
      <c r="AB168" s="923"/>
      <c r="AC168" s="49"/>
      <c r="AD168" s="923"/>
      <c r="AE168" s="49"/>
      <c r="AF168" s="923"/>
      <c r="AG168" s="50"/>
      <c r="AH168" s="827"/>
      <c r="AI168" s="827"/>
      <c r="AJ168" s="926"/>
      <c r="AK168" s="104">
        <f t="shared" si="104"/>
        <v>0</v>
      </c>
      <c r="AL168" s="51"/>
      <c r="AM168" s="52"/>
      <c r="AN168" s="52"/>
      <c r="AO168" s="52"/>
      <c r="AP168" s="52"/>
      <c r="AQ168" s="52"/>
      <c r="AR168" s="53">
        <f t="shared" si="105"/>
        <v>0</v>
      </c>
      <c r="AS168" s="54"/>
      <c r="AT168" s="52"/>
      <c r="AU168" s="53">
        <f t="shared" si="106"/>
        <v>0</v>
      </c>
      <c r="AV168" s="54"/>
      <c r="AW168" s="52"/>
      <c r="AX168" s="52"/>
      <c r="AY168" s="52"/>
      <c r="AZ168" s="55"/>
      <c r="BA168" s="56"/>
      <c r="BB168" s="56"/>
      <c r="BC168" s="57"/>
    </row>
    <row r="169" spans="1:55" ht="17.25" hidden="1" customHeight="1">
      <c r="A169" s="893"/>
      <c r="B169" s="895"/>
      <c r="C169" s="898"/>
      <c r="D169" s="901"/>
      <c r="E169" s="905"/>
      <c r="F169" s="907"/>
      <c r="G169" s="910"/>
      <c r="H169" s="913"/>
      <c r="I169" s="918"/>
      <c r="J169" s="919"/>
      <c r="K169" s="928"/>
      <c r="L169" s="932"/>
      <c r="M169" s="175"/>
      <c r="N169" s="176"/>
      <c r="O169" s="177"/>
      <c r="P169" s="46"/>
      <c r="Q169" s="47"/>
      <c r="R169" s="935"/>
      <c r="S169" s="48"/>
      <c r="T169" s="923"/>
      <c r="U169" s="49"/>
      <c r="V169" s="923"/>
      <c r="W169" s="49"/>
      <c r="X169" s="923"/>
      <c r="Y169" s="49"/>
      <c r="Z169" s="923"/>
      <c r="AA169" s="49"/>
      <c r="AB169" s="923"/>
      <c r="AC169" s="49"/>
      <c r="AD169" s="923"/>
      <c r="AE169" s="49"/>
      <c r="AF169" s="923"/>
      <c r="AG169" s="50"/>
      <c r="AH169" s="827"/>
      <c r="AI169" s="827"/>
      <c r="AJ169" s="926"/>
      <c r="AK169" s="104">
        <f t="shared" si="104"/>
        <v>0</v>
      </c>
      <c r="AL169" s="51"/>
      <c r="AM169" s="52"/>
      <c r="AN169" s="52"/>
      <c r="AO169" s="52"/>
      <c r="AP169" s="52"/>
      <c r="AQ169" s="52"/>
      <c r="AR169" s="53">
        <f t="shared" si="105"/>
        <v>0</v>
      </c>
      <c r="AS169" s="54"/>
      <c r="AT169" s="52"/>
      <c r="AU169" s="53">
        <f t="shared" si="106"/>
        <v>0</v>
      </c>
      <c r="AV169" s="54"/>
      <c r="AW169" s="52"/>
      <c r="AX169" s="52"/>
      <c r="AY169" s="52"/>
      <c r="AZ169" s="55"/>
      <c r="BA169" s="56"/>
      <c r="BB169" s="56"/>
      <c r="BC169" s="57"/>
    </row>
    <row r="170" spans="1:55" ht="17.25" hidden="1" customHeight="1">
      <c r="A170" s="893"/>
      <c r="B170" s="895"/>
      <c r="C170" s="898"/>
      <c r="D170" s="901"/>
      <c r="E170" s="905"/>
      <c r="F170" s="907"/>
      <c r="G170" s="910"/>
      <c r="H170" s="913"/>
      <c r="I170" s="918"/>
      <c r="J170" s="919"/>
      <c r="K170" s="928"/>
      <c r="L170" s="932"/>
      <c r="M170" s="175"/>
      <c r="N170" s="176"/>
      <c r="O170" s="177"/>
      <c r="P170" s="46"/>
      <c r="Q170" s="47"/>
      <c r="R170" s="935"/>
      <c r="S170" s="48"/>
      <c r="T170" s="923"/>
      <c r="U170" s="49"/>
      <c r="V170" s="923"/>
      <c r="W170" s="49"/>
      <c r="X170" s="923"/>
      <c r="Y170" s="49"/>
      <c r="Z170" s="923"/>
      <c r="AA170" s="49"/>
      <c r="AB170" s="923"/>
      <c r="AC170" s="49"/>
      <c r="AD170" s="923"/>
      <c r="AE170" s="49"/>
      <c r="AF170" s="923"/>
      <c r="AG170" s="50"/>
      <c r="AH170" s="827"/>
      <c r="AI170" s="827"/>
      <c r="AJ170" s="926"/>
      <c r="AK170" s="104">
        <f t="shared" si="104"/>
        <v>0</v>
      </c>
      <c r="AL170" s="51"/>
      <c r="AM170" s="52"/>
      <c r="AN170" s="52"/>
      <c r="AO170" s="52"/>
      <c r="AP170" s="52"/>
      <c r="AQ170" s="52"/>
      <c r="AR170" s="53">
        <f t="shared" si="105"/>
        <v>0</v>
      </c>
      <c r="AS170" s="54"/>
      <c r="AT170" s="52"/>
      <c r="AU170" s="53">
        <f t="shared" si="106"/>
        <v>0</v>
      </c>
      <c r="AV170" s="54"/>
      <c r="AW170" s="52"/>
      <c r="AX170" s="52"/>
      <c r="AY170" s="52"/>
      <c r="AZ170" s="55"/>
      <c r="BA170" s="56"/>
      <c r="BB170" s="56"/>
      <c r="BC170" s="57"/>
    </row>
    <row r="171" spans="1:55" ht="17.25" hidden="1" customHeight="1">
      <c r="A171" s="893"/>
      <c r="B171" s="896"/>
      <c r="C171" s="899"/>
      <c r="D171" s="902"/>
      <c r="E171" s="905"/>
      <c r="F171" s="908"/>
      <c r="G171" s="911"/>
      <c r="H171" s="914"/>
      <c r="I171" s="918"/>
      <c r="J171" s="919"/>
      <c r="K171" s="929"/>
      <c r="L171" s="932"/>
      <c r="M171" s="178"/>
      <c r="N171" s="179"/>
      <c r="O171" s="180"/>
      <c r="P171" s="107"/>
      <c r="Q171" s="108"/>
      <c r="R171" s="935"/>
      <c r="S171" s="109"/>
      <c r="T171" s="923"/>
      <c r="U171" s="110"/>
      <c r="V171" s="923"/>
      <c r="W171" s="110"/>
      <c r="X171" s="923"/>
      <c r="Y171" s="110"/>
      <c r="Z171" s="923"/>
      <c r="AA171" s="110"/>
      <c r="AB171" s="923"/>
      <c r="AC171" s="110"/>
      <c r="AD171" s="923"/>
      <c r="AE171" s="110"/>
      <c r="AF171" s="923"/>
      <c r="AG171" s="111"/>
      <c r="AH171" s="827"/>
      <c r="AI171" s="827"/>
      <c r="AJ171" s="927"/>
      <c r="AK171" s="104">
        <f t="shared" si="104"/>
        <v>0</v>
      </c>
      <c r="AL171" s="112"/>
      <c r="AM171" s="113"/>
      <c r="AN171" s="113"/>
      <c r="AO171" s="113"/>
      <c r="AP171" s="113"/>
      <c r="AQ171" s="113"/>
      <c r="AR171" s="53">
        <f t="shared" si="105"/>
        <v>0</v>
      </c>
      <c r="AS171" s="114"/>
      <c r="AT171" s="113"/>
      <c r="AU171" s="53">
        <f>SUM(AS171:AT171)</f>
        <v>0</v>
      </c>
      <c r="AV171" s="114"/>
      <c r="AW171" s="113"/>
      <c r="AX171" s="113"/>
      <c r="AY171" s="113"/>
      <c r="AZ171" s="115"/>
      <c r="BA171" s="116"/>
      <c r="BB171" s="116"/>
      <c r="BC171" s="117"/>
    </row>
    <row r="172" spans="1:55" ht="9.9499999999999993" hidden="1" customHeight="1" thickBot="1">
      <c r="A172" s="894"/>
      <c r="B172" s="897"/>
      <c r="C172" s="900"/>
      <c r="D172" s="903"/>
      <c r="E172" s="906"/>
      <c r="F172" s="909"/>
      <c r="G172" s="912"/>
      <c r="H172" s="915"/>
      <c r="I172" s="920"/>
      <c r="J172" s="921"/>
      <c r="K172" s="930"/>
      <c r="L172" s="933"/>
      <c r="M172" s="181"/>
      <c r="N172" s="182"/>
      <c r="O172" s="183"/>
      <c r="P172" s="118"/>
      <c r="Q172" s="118"/>
      <c r="R172" s="936"/>
      <c r="S172" s="184"/>
      <c r="T172" s="924"/>
      <c r="U172" s="185"/>
      <c r="V172" s="924"/>
      <c r="W172" s="185"/>
      <c r="X172" s="924"/>
      <c r="Y172" s="185"/>
      <c r="Z172" s="924"/>
      <c r="AA172" s="185"/>
      <c r="AB172" s="924"/>
      <c r="AC172" s="185"/>
      <c r="AD172" s="924"/>
      <c r="AE172" s="185"/>
      <c r="AF172" s="924"/>
      <c r="AG172" s="186"/>
      <c r="AH172" s="828"/>
      <c r="AI172" s="82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customHeight="1">
      <c r="A173" s="157"/>
      <c r="B173" s="193"/>
      <c r="C173" s="193"/>
      <c r="D173" s="193"/>
      <c r="E173" s="193"/>
      <c r="F173" s="193"/>
      <c r="G173" s="193"/>
      <c r="H173" s="193"/>
      <c r="I173" s="946"/>
      <c r="J173" s="946"/>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c r="A174" s="892">
        <v>18</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 si="107">SUM(R175:R181)</f>
        <v>0</v>
      </c>
      <c r="S174" s="169">
        <f t="shared" ref="S174" si="108">SUM(S175:S181)</f>
        <v>0</v>
      </c>
      <c r="T174" s="170">
        <f t="shared" ref="T174" si="109">SUM(T175:T181)</f>
        <v>0</v>
      </c>
      <c r="U174" s="171">
        <f t="shared" ref="U174" si="110">SUM(U175:U181)</f>
        <v>0</v>
      </c>
      <c r="V174" s="170">
        <f t="shared" ref="V174" si="111">SUM(V175:V181)</f>
        <v>0</v>
      </c>
      <c r="W174" s="171">
        <f t="shared" ref="W174" si="112">SUM(W175:W181)</f>
        <v>0</v>
      </c>
      <c r="X174" s="170">
        <f t="shared" ref="X174" si="113">SUM(X175:X181)</f>
        <v>0</v>
      </c>
      <c r="Y174" s="171">
        <f t="shared" ref="Y174" si="114">SUM(Y175:Y181)</f>
        <v>0</v>
      </c>
      <c r="Z174" s="170">
        <f t="shared" ref="Z174" si="115">SUM(Z175:Z181)</f>
        <v>0</v>
      </c>
      <c r="AA174" s="171">
        <f t="shared" ref="AA174" si="116">SUM(AA175:AA181)</f>
        <v>0</v>
      </c>
      <c r="AB174" s="170">
        <f t="shared" ref="AB174" si="117">SUM(AB175:AB181)</f>
        <v>0</v>
      </c>
      <c r="AC174" s="171">
        <f t="shared" ref="AC174" si="118">SUM(AC175:AC181)</f>
        <v>0</v>
      </c>
      <c r="AD174" s="170">
        <f t="shared" ref="AD174" si="119">SUM(AD175:AD181)</f>
        <v>0</v>
      </c>
      <c r="AE174" s="171">
        <f t="shared" ref="AE174" si="120">SUM(AE175:AE181)</f>
        <v>0</v>
      </c>
      <c r="AF174" s="170">
        <f t="shared" ref="AF174" si="121">SUM(AF175:AF181)</f>
        <v>0</v>
      </c>
      <c r="AG174" s="172">
        <f t="shared" ref="AG174" si="122">SUM(AG175:AG181)</f>
        <v>0</v>
      </c>
      <c r="AH174" s="825"/>
      <c r="AI174" s="825"/>
      <c r="AJ174" s="173">
        <f t="shared" ref="AJ174" si="123">SUM(AJ175:AJ181)</f>
        <v>0</v>
      </c>
      <c r="AK174" s="174">
        <f t="shared" ref="AK174" si="124">SUM(AK175:AK181)</f>
        <v>0</v>
      </c>
      <c r="AL174" s="41">
        <f t="shared" ref="AL174" si="125">SUM(AL175:AL181)</f>
        <v>0</v>
      </c>
      <c r="AM174" s="42">
        <f t="shared" ref="AM174" si="126">SUM(AM175:AM181)</f>
        <v>0</v>
      </c>
      <c r="AN174" s="42">
        <f t="shared" ref="AN174" si="127">SUM(AN175:AN181)</f>
        <v>0</v>
      </c>
      <c r="AO174" s="42">
        <f t="shared" ref="AO174" si="128">SUM(AO175:AO181)</f>
        <v>0</v>
      </c>
      <c r="AP174" s="42">
        <f t="shared" ref="AP174" si="129">SUM(AP175:AP181)</f>
        <v>0</v>
      </c>
      <c r="AQ174" s="42">
        <f t="shared" ref="AQ174" si="130">SUM(AQ175:AQ181)</f>
        <v>0</v>
      </c>
      <c r="AR174" s="43">
        <f t="shared" ref="AR174" si="131">SUM(AR175:AR181)</f>
        <v>0</v>
      </c>
      <c r="AS174" s="105">
        <f t="shared" ref="AS174" si="132">SUM(AS175:AS181)</f>
        <v>0</v>
      </c>
      <c r="AT174" s="42">
        <f t="shared" ref="AT174" si="133">SUM(AT175:AT181)</f>
        <v>0</v>
      </c>
      <c r="AU174" s="43">
        <f t="shared" ref="AU174" si="134">SUM(AU175:AU181)</f>
        <v>0</v>
      </c>
      <c r="AV174" s="105">
        <f t="shared" ref="AV174" si="135">SUM(AV175:AV181)</f>
        <v>0</v>
      </c>
      <c r="AW174" s="42">
        <f t="shared" ref="AW174" si="136">SUM(AW175:AW181)</f>
        <v>0</v>
      </c>
      <c r="AX174" s="42">
        <f t="shared" ref="AX174" si="137">SUM(AX175:AX181)</f>
        <v>0</v>
      </c>
      <c r="AY174" s="42">
        <f t="shared" ref="AY174" si="138">SUM(AY175:AY181)</f>
        <v>0</v>
      </c>
      <c r="AZ174" s="106">
        <f t="shared" ref="AZ174" si="139">SUM(AZ175:AZ181)</f>
        <v>0</v>
      </c>
      <c r="BA174" s="44" t="s">
        <v>1685</v>
      </c>
      <c r="BB174" s="44" t="s">
        <v>1686</v>
      </c>
      <c r="BC174" s="45" t="s">
        <v>1687</v>
      </c>
    </row>
    <row r="175" spans="1:55" ht="17.25" hidden="1" customHeight="1">
      <c r="A175" s="893"/>
      <c r="B175" s="895" t="str">
        <f>VLOOKUP($D$9,'PROYECTOS REGISTRADOS'!$A$2:$D$82,4,0)</f>
        <v>Ampliación de los programas artìscticos y culturales Tocancipá, Cundinamarca, Centro Oriente</v>
      </c>
      <c r="C175" s="898" t="str">
        <f>VLOOKUP($D$9,'PROYECTOS REGISTRADOS'!$A$2:$D$82,3,0)</f>
        <v>2016-25817-00017</v>
      </c>
      <c r="D175" s="901"/>
      <c r="E175" s="904" t="str">
        <f>IF(D175=0,"0-0",(VLOOKUP(D175,'CONSOLIDADO PLAN DESARROLLO'!$EL$9:$ET$304,2,0)))</f>
        <v>0-0</v>
      </c>
      <c r="F175" s="907" t="str">
        <f>IF(D175=0,"0-0",(VLOOKUP(D175,'CONSOLIDADO PLAN DESARROLLO'!$EL$9:$ET$304,3,0)))</f>
        <v>0-0</v>
      </c>
      <c r="G175" s="910" t="str">
        <f>IF(D175=0,"0-0",(VLOOKUP(D175,'CONSOLIDADO PLAN DESARROLLO'!$EL$9:$ET$304,4,0)))</f>
        <v>0-0</v>
      </c>
      <c r="H175" s="913" t="str">
        <f>IF(D175=0,"0-0",(VLOOKUP(D175,'CONSOLIDADO PLAN DESARROLLO'!$EL$9:$ET$304,5,0)))</f>
        <v>0-0</v>
      </c>
      <c r="I175" s="916" t="str">
        <f>IF(D175=0,"0-0",(VLOOKUP(D175,'CONSOLIDADO PLAN DESARROLLO'!$EL$9:$ET$304,$R$3,0)))</f>
        <v>0-0</v>
      </c>
      <c r="J175" s="917"/>
      <c r="K175" s="928"/>
      <c r="L175" s="931"/>
      <c r="M175" s="175"/>
      <c r="N175" s="176"/>
      <c r="O175" s="177"/>
      <c r="P175" s="46"/>
      <c r="Q175" s="47"/>
      <c r="R175" s="934"/>
      <c r="S175" s="48"/>
      <c r="T175" s="922"/>
      <c r="U175" s="49"/>
      <c r="V175" s="922"/>
      <c r="W175" s="49"/>
      <c r="X175" s="922"/>
      <c r="Y175" s="49"/>
      <c r="Z175" s="922"/>
      <c r="AA175" s="49"/>
      <c r="AB175" s="922"/>
      <c r="AC175" s="49"/>
      <c r="AD175" s="922"/>
      <c r="AE175" s="49"/>
      <c r="AF175" s="922"/>
      <c r="AG175" s="50"/>
      <c r="AH175" s="826"/>
      <c r="AI175" s="826"/>
      <c r="AJ175" s="925">
        <f>+R175+T175+V175+X175+Z175+AB175+AD175+AF175</f>
        <v>0</v>
      </c>
      <c r="AK175" s="104">
        <f t="shared" ref="AK175:AK180" si="140">AC175+AE175+AG175+S175+U175+W175+Y175+AA175</f>
        <v>0</v>
      </c>
      <c r="AL175" s="51"/>
      <c r="AM175" s="52"/>
      <c r="AN175" s="52"/>
      <c r="AO175" s="52"/>
      <c r="AP175" s="52"/>
      <c r="AQ175" s="52"/>
      <c r="AR175" s="53">
        <f t="shared" ref="AR175:AR180" si="141">SUM(AL175:AQ175)</f>
        <v>0</v>
      </c>
      <c r="AS175" s="54"/>
      <c r="AT175" s="52"/>
      <c r="AU175" s="53">
        <f t="shared" ref="AU175:AU179" si="142">SUM(AS175:AT175)</f>
        <v>0</v>
      </c>
      <c r="AV175" s="54"/>
      <c r="AW175" s="52"/>
      <c r="AX175" s="52"/>
      <c r="AY175" s="52"/>
      <c r="AZ175" s="55"/>
      <c r="BA175" s="56"/>
      <c r="BB175" s="56"/>
      <c r="BC175" s="57"/>
    </row>
    <row r="176" spans="1:55" ht="17.25" hidden="1" customHeight="1">
      <c r="A176" s="893"/>
      <c r="B176" s="895"/>
      <c r="C176" s="898"/>
      <c r="D176" s="901"/>
      <c r="E176" s="905"/>
      <c r="F176" s="907"/>
      <c r="G176" s="910"/>
      <c r="H176" s="913"/>
      <c r="I176" s="918"/>
      <c r="J176" s="919"/>
      <c r="K176" s="928"/>
      <c r="L176" s="932"/>
      <c r="M176" s="175"/>
      <c r="N176" s="176"/>
      <c r="O176" s="177"/>
      <c r="P176" s="46"/>
      <c r="Q176" s="47"/>
      <c r="R176" s="935"/>
      <c r="S176" s="48"/>
      <c r="T176" s="923"/>
      <c r="U176" s="49"/>
      <c r="V176" s="923"/>
      <c r="W176" s="49"/>
      <c r="X176" s="923"/>
      <c r="Y176" s="49"/>
      <c r="Z176" s="923"/>
      <c r="AA176" s="49"/>
      <c r="AB176" s="923"/>
      <c r="AC176" s="49"/>
      <c r="AD176" s="923"/>
      <c r="AE176" s="49"/>
      <c r="AF176" s="923"/>
      <c r="AG176" s="50"/>
      <c r="AH176" s="827"/>
      <c r="AI176" s="827"/>
      <c r="AJ176" s="926"/>
      <c r="AK176" s="104">
        <f t="shared" si="140"/>
        <v>0</v>
      </c>
      <c r="AL176" s="51"/>
      <c r="AM176" s="52"/>
      <c r="AN176" s="52"/>
      <c r="AO176" s="52"/>
      <c r="AP176" s="52"/>
      <c r="AQ176" s="52"/>
      <c r="AR176" s="53">
        <f t="shared" si="141"/>
        <v>0</v>
      </c>
      <c r="AS176" s="54"/>
      <c r="AT176" s="52"/>
      <c r="AU176" s="53">
        <f t="shared" si="142"/>
        <v>0</v>
      </c>
      <c r="AV176" s="54"/>
      <c r="AW176" s="52"/>
      <c r="AX176" s="52"/>
      <c r="AY176" s="52"/>
      <c r="AZ176" s="55"/>
      <c r="BA176" s="56"/>
      <c r="BB176" s="56"/>
      <c r="BC176" s="57"/>
    </row>
    <row r="177" spans="1:55" ht="17.25" hidden="1" customHeight="1">
      <c r="A177" s="893"/>
      <c r="B177" s="895"/>
      <c r="C177" s="898"/>
      <c r="D177" s="901"/>
      <c r="E177" s="905"/>
      <c r="F177" s="907"/>
      <c r="G177" s="910"/>
      <c r="H177" s="913"/>
      <c r="I177" s="918"/>
      <c r="J177" s="919"/>
      <c r="K177" s="928"/>
      <c r="L177" s="932"/>
      <c r="M177" s="175"/>
      <c r="N177" s="176"/>
      <c r="O177" s="177"/>
      <c r="P177" s="46"/>
      <c r="Q177" s="47"/>
      <c r="R177" s="935"/>
      <c r="S177" s="48"/>
      <c r="T177" s="923"/>
      <c r="U177" s="49"/>
      <c r="V177" s="923"/>
      <c r="W177" s="49"/>
      <c r="X177" s="923"/>
      <c r="Y177" s="49"/>
      <c r="Z177" s="923"/>
      <c r="AA177" s="49"/>
      <c r="AB177" s="923"/>
      <c r="AC177" s="49"/>
      <c r="AD177" s="923"/>
      <c r="AE177" s="49"/>
      <c r="AF177" s="923"/>
      <c r="AG177" s="50"/>
      <c r="AH177" s="827"/>
      <c r="AI177" s="827"/>
      <c r="AJ177" s="926"/>
      <c r="AK177" s="104">
        <f t="shared" si="140"/>
        <v>0</v>
      </c>
      <c r="AL177" s="51"/>
      <c r="AM177" s="52"/>
      <c r="AN177" s="52"/>
      <c r="AO177" s="52"/>
      <c r="AP177" s="52"/>
      <c r="AQ177" s="52"/>
      <c r="AR177" s="53">
        <f t="shared" si="141"/>
        <v>0</v>
      </c>
      <c r="AS177" s="54"/>
      <c r="AT177" s="52"/>
      <c r="AU177" s="53">
        <f t="shared" si="142"/>
        <v>0</v>
      </c>
      <c r="AV177" s="54"/>
      <c r="AW177" s="52"/>
      <c r="AX177" s="52"/>
      <c r="AY177" s="52"/>
      <c r="AZ177" s="55"/>
      <c r="BA177" s="56"/>
      <c r="BB177" s="56"/>
      <c r="BC177" s="57"/>
    </row>
    <row r="178" spans="1:55" ht="17.25" hidden="1" customHeight="1">
      <c r="A178" s="893"/>
      <c r="B178" s="895"/>
      <c r="C178" s="898"/>
      <c r="D178" s="901"/>
      <c r="E178" s="905"/>
      <c r="F178" s="907"/>
      <c r="G178" s="910"/>
      <c r="H178" s="913"/>
      <c r="I178" s="918"/>
      <c r="J178" s="919"/>
      <c r="K178" s="928"/>
      <c r="L178" s="932"/>
      <c r="M178" s="175"/>
      <c r="N178" s="176"/>
      <c r="O178" s="177"/>
      <c r="P178" s="46"/>
      <c r="Q178" s="47"/>
      <c r="R178" s="935"/>
      <c r="S178" s="48"/>
      <c r="T178" s="923"/>
      <c r="U178" s="49"/>
      <c r="V178" s="923"/>
      <c r="W178" s="49"/>
      <c r="X178" s="923"/>
      <c r="Y178" s="49"/>
      <c r="Z178" s="923"/>
      <c r="AA178" s="49"/>
      <c r="AB178" s="923"/>
      <c r="AC178" s="49"/>
      <c r="AD178" s="923"/>
      <c r="AE178" s="49"/>
      <c r="AF178" s="923"/>
      <c r="AG178" s="50"/>
      <c r="AH178" s="827"/>
      <c r="AI178" s="827"/>
      <c r="AJ178" s="926"/>
      <c r="AK178" s="104">
        <f t="shared" si="140"/>
        <v>0</v>
      </c>
      <c r="AL178" s="51"/>
      <c r="AM178" s="52"/>
      <c r="AN178" s="52"/>
      <c r="AO178" s="52"/>
      <c r="AP178" s="52"/>
      <c r="AQ178" s="52"/>
      <c r="AR178" s="53">
        <f t="shared" si="141"/>
        <v>0</v>
      </c>
      <c r="AS178" s="54"/>
      <c r="AT178" s="52"/>
      <c r="AU178" s="53">
        <f t="shared" si="142"/>
        <v>0</v>
      </c>
      <c r="AV178" s="54"/>
      <c r="AW178" s="52"/>
      <c r="AX178" s="52"/>
      <c r="AY178" s="52"/>
      <c r="AZ178" s="55"/>
      <c r="BA178" s="56"/>
      <c r="BB178" s="56"/>
      <c r="BC178" s="57"/>
    </row>
    <row r="179" spans="1:55" ht="17.25" hidden="1" customHeight="1">
      <c r="A179" s="893"/>
      <c r="B179" s="895"/>
      <c r="C179" s="898"/>
      <c r="D179" s="901"/>
      <c r="E179" s="905"/>
      <c r="F179" s="907"/>
      <c r="G179" s="910"/>
      <c r="H179" s="913"/>
      <c r="I179" s="918"/>
      <c r="J179" s="919"/>
      <c r="K179" s="928"/>
      <c r="L179" s="932"/>
      <c r="M179" s="175"/>
      <c r="N179" s="176"/>
      <c r="O179" s="177"/>
      <c r="P179" s="46"/>
      <c r="Q179" s="47"/>
      <c r="R179" s="935"/>
      <c r="S179" s="48"/>
      <c r="T179" s="923"/>
      <c r="U179" s="49"/>
      <c r="V179" s="923"/>
      <c r="W179" s="49"/>
      <c r="X179" s="923"/>
      <c r="Y179" s="49"/>
      <c r="Z179" s="923"/>
      <c r="AA179" s="49"/>
      <c r="AB179" s="923"/>
      <c r="AC179" s="49"/>
      <c r="AD179" s="923"/>
      <c r="AE179" s="49"/>
      <c r="AF179" s="923"/>
      <c r="AG179" s="50"/>
      <c r="AH179" s="827"/>
      <c r="AI179" s="827"/>
      <c r="AJ179" s="926"/>
      <c r="AK179" s="104">
        <f t="shared" si="140"/>
        <v>0</v>
      </c>
      <c r="AL179" s="51"/>
      <c r="AM179" s="52"/>
      <c r="AN179" s="52"/>
      <c r="AO179" s="52"/>
      <c r="AP179" s="52"/>
      <c r="AQ179" s="52"/>
      <c r="AR179" s="53">
        <f t="shared" si="141"/>
        <v>0</v>
      </c>
      <c r="AS179" s="54"/>
      <c r="AT179" s="52"/>
      <c r="AU179" s="53">
        <f t="shared" si="142"/>
        <v>0</v>
      </c>
      <c r="AV179" s="54"/>
      <c r="AW179" s="52"/>
      <c r="AX179" s="52"/>
      <c r="AY179" s="52"/>
      <c r="AZ179" s="55"/>
      <c r="BA179" s="56"/>
      <c r="BB179" s="56"/>
      <c r="BC179" s="57"/>
    </row>
    <row r="180" spans="1:55" ht="17.25" hidden="1" customHeight="1">
      <c r="A180" s="893"/>
      <c r="B180" s="896"/>
      <c r="C180" s="899"/>
      <c r="D180" s="902"/>
      <c r="E180" s="905"/>
      <c r="F180" s="908"/>
      <c r="G180" s="911"/>
      <c r="H180" s="914"/>
      <c r="I180" s="918"/>
      <c r="J180" s="919"/>
      <c r="K180" s="929"/>
      <c r="L180" s="932"/>
      <c r="M180" s="178"/>
      <c r="N180" s="179"/>
      <c r="O180" s="180"/>
      <c r="P180" s="107"/>
      <c r="Q180" s="108"/>
      <c r="R180" s="935"/>
      <c r="S180" s="109"/>
      <c r="T180" s="923"/>
      <c r="U180" s="110"/>
      <c r="V180" s="923"/>
      <c r="W180" s="110"/>
      <c r="X180" s="923"/>
      <c r="Y180" s="110"/>
      <c r="Z180" s="923"/>
      <c r="AA180" s="110"/>
      <c r="AB180" s="923"/>
      <c r="AC180" s="110"/>
      <c r="AD180" s="923"/>
      <c r="AE180" s="110"/>
      <c r="AF180" s="923"/>
      <c r="AG180" s="111"/>
      <c r="AH180" s="827"/>
      <c r="AI180" s="827"/>
      <c r="AJ180" s="927"/>
      <c r="AK180" s="104">
        <f t="shared" si="140"/>
        <v>0</v>
      </c>
      <c r="AL180" s="112"/>
      <c r="AM180" s="113"/>
      <c r="AN180" s="113"/>
      <c r="AO180" s="113"/>
      <c r="AP180" s="113"/>
      <c r="AQ180" s="113"/>
      <c r="AR180" s="53">
        <f t="shared" si="141"/>
        <v>0</v>
      </c>
      <c r="AS180" s="114"/>
      <c r="AT180" s="113"/>
      <c r="AU180" s="53">
        <f>SUM(AS180:AT180)</f>
        <v>0</v>
      </c>
      <c r="AV180" s="114"/>
      <c r="AW180" s="113"/>
      <c r="AX180" s="113"/>
      <c r="AY180" s="113"/>
      <c r="AZ180" s="115"/>
      <c r="BA180" s="116"/>
      <c r="BB180" s="116"/>
      <c r="BC180" s="117"/>
    </row>
    <row r="181" spans="1:55" ht="9.9499999999999993" hidden="1" customHeight="1" thickBot="1">
      <c r="A181" s="894"/>
      <c r="B181" s="897"/>
      <c r="C181" s="900"/>
      <c r="D181" s="903"/>
      <c r="E181" s="906"/>
      <c r="F181" s="909"/>
      <c r="G181" s="912"/>
      <c r="H181" s="915"/>
      <c r="I181" s="920"/>
      <c r="J181" s="921"/>
      <c r="K181" s="930"/>
      <c r="L181" s="933"/>
      <c r="M181" s="181"/>
      <c r="N181" s="182"/>
      <c r="O181" s="183"/>
      <c r="P181" s="118"/>
      <c r="Q181" s="118"/>
      <c r="R181" s="936"/>
      <c r="S181" s="184"/>
      <c r="T181" s="924"/>
      <c r="U181" s="185"/>
      <c r="V181" s="924"/>
      <c r="W181" s="185"/>
      <c r="X181" s="924"/>
      <c r="Y181" s="185"/>
      <c r="Z181" s="924"/>
      <c r="AA181" s="185"/>
      <c r="AB181" s="924"/>
      <c r="AC181" s="185"/>
      <c r="AD181" s="924"/>
      <c r="AE181" s="185"/>
      <c r="AF181" s="924"/>
      <c r="AG181" s="186"/>
      <c r="AH181" s="828"/>
      <c r="AI181" s="82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c r="A182" s="157"/>
      <c r="B182" s="193"/>
      <c r="C182" s="193"/>
      <c r="D182" s="193"/>
      <c r="E182" s="193"/>
      <c r="F182" s="193"/>
      <c r="G182" s="193"/>
      <c r="H182" s="193"/>
      <c r="I182" s="946"/>
      <c r="J182" s="946"/>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c r="A183" s="892">
        <v>19</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 si="143">SUM(R184:R190)</f>
        <v>0</v>
      </c>
      <c r="S183" s="169">
        <f t="shared" ref="S183" si="144">SUM(S184:S190)</f>
        <v>0</v>
      </c>
      <c r="T183" s="170">
        <f t="shared" ref="T183" si="145">SUM(T184:T190)</f>
        <v>0</v>
      </c>
      <c r="U183" s="171">
        <f t="shared" ref="U183" si="146">SUM(U184:U190)</f>
        <v>0</v>
      </c>
      <c r="V183" s="170">
        <f t="shared" ref="V183" si="147">SUM(V184:V190)</f>
        <v>0</v>
      </c>
      <c r="W183" s="171">
        <f t="shared" ref="W183" si="148">SUM(W184:W190)</f>
        <v>0</v>
      </c>
      <c r="X183" s="170">
        <f t="shared" ref="X183" si="149">SUM(X184:X190)</f>
        <v>0</v>
      </c>
      <c r="Y183" s="171">
        <f t="shared" ref="Y183" si="150">SUM(Y184:Y190)</f>
        <v>0</v>
      </c>
      <c r="Z183" s="170">
        <f t="shared" ref="Z183" si="151">SUM(Z184:Z190)</f>
        <v>0</v>
      </c>
      <c r="AA183" s="171">
        <f t="shared" ref="AA183" si="152">SUM(AA184:AA190)</f>
        <v>0</v>
      </c>
      <c r="AB183" s="170">
        <f t="shared" ref="AB183" si="153">SUM(AB184:AB190)</f>
        <v>0</v>
      </c>
      <c r="AC183" s="171">
        <f t="shared" ref="AC183" si="154">SUM(AC184:AC190)</f>
        <v>0</v>
      </c>
      <c r="AD183" s="170">
        <f t="shared" ref="AD183" si="155">SUM(AD184:AD190)</f>
        <v>0</v>
      </c>
      <c r="AE183" s="171">
        <f t="shared" ref="AE183" si="156">SUM(AE184:AE190)</f>
        <v>0</v>
      </c>
      <c r="AF183" s="170">
        <f t="shared" ref="AF183" si="157">SUM(AF184:AF190)</f>
        <v>0</v>
      </c>
      <c r="AG183" s="172">
        <f t="shared" ref="AG183" si="158">SUM(AG184:AG190)</f>
        <v>0</v>
      </c>
      <c r="AH183" s="825"/>
      <c r="AI183" s="825"/>
      <c r="AJ183" s="173">
        <f t="shared" ref="AJ183" si="159">SUM(AJ184:AJ190)</f>
        <v>0</v>
      </c>
      <c r="AK183" s="174">
        <f t="shared" ref="AK183" si="160">SUM(AK184:AK190)</f>
        <v>0</v>
      </c>
      <c r="AL183" s="41">
        <f t="shared" ref="AL183" si="161">SUM(AL184:AL190)</f>
        <v>0</v>
      </c>
      <c r="AM183" s="42">
        <f t="shared" ref="AM183" si="162">SUM(AM184:AM190)</f>
        <v>0</v>
      </c>
      <c r="AN183" s="42">
        <f t="shared" ref="AN183" si="163">SUM(AN184:AN190)</f>
        <v>0</v>
      </c>
      <c r="AO183" s="42">
        <f t="shared" ref="AO183" si="164">SUM(AO184:AO190)</f>
        <v>0</v>
      </c>
      <c r="AP183" s="42">
        <f t="shared" ref="AP183" si="165">SUM(AP184:AP190)</f>
        <v>0</v>
      </c>
      <c r="AQ183" s="42">
        <f t="shared" ref="AQ183" si="166">SUM(AQ184:AQ190)</f>
        <v>0</v>
      </c>
      <c r="AR183" s="43">
        <f t="shared" ref="AR183" si="167">SUM(AR184:AR190)</f>
        <v>0</v>
      </c>
      <c r="AS183" s="105">
        <f t="shared" ref="AS183" si="168">SUM(AS184:AS190)</f>
        <v>0</v>
      </c>
      <c r="AT183" s="42">
        <f t="shared" ref="AT183" si="169">SUM(AT184:AT190)</f>
        <v>0</v>
      </c>
      <c r="AU183" s="43">
        <f t="shared" ref="AU183" si="170">SUM(AU184:AU190)</f>
        <v>0</v>
      </c>
      <c r="AV183" s="105">
        <f t="shared" ref="AV183" si="171">SUM(AV184:AV190)</f>
        <v>0</v>
      </c>
      <c r="AW183" s="42">
        <f t="shared" ref="AW183" si="172">SUM(AW184:AW190)</f>
        <v>0</v>
      </c>
      <c r="AX183" s="42">
        <f t="shared" ref="AX183" si="173">SUM(AX184:AX190)</f>
        <v>0</v>
      </c>
      <c r="AY183" s="42">
        <f t="shared" ref="AY183" si="174">SUM(AY184:AY190)</f>
        <v>0</v>
      </c>
      <c r="AZ183" s="106">
        <f t="shared" ref="AZ183" si="175">SUM(AZ184:AZ190)</f>
        <v>0</v>
      </c>
      <c r="BA183" s="44" t="s">
        <v>1685</v>
      </c>
      <c r="BB183" s="44" t="s">
        <v>1686</v>
      </c>
      <c r="BC183" s="45" t="s">
        <v>1687</v>
      </c>
    </row>
    <row r="184" spans="1:55" ht="17.25" hidden="1" customHeight="1">
      <c r="A184" s="893"/>
      <c r="B184" s="895" t="str">
        <f>VLOOKUP($D$9,'PROYECTOS REGISTRADOS'!$A$2:$D$82,4,0)</f>
        <v>Ampliación de los programas artìscticos y culturales Tocancipá, Cundinamarca, Centro Oriente</v>
      </c>
      <c r="C184" s="898" t="str">
        <f>VLOOKUP($D$9,'PROYECTOS REGISTRADOS'!$A$2:$D$82,3,0)</f>
        <v>2016-25817-00017</v>
      </c>
      <c r="D184" s="901"/>
      <c r="E184" s="904" t="str">
        <f>IF(D184=0,"0-0",(VLOOKUP(D184,'CONSOLIDADO PLAN DESARROLLO'!$EL$9:$ET$304,2,0)))</f>
        <v>0-0</v>
      </c>
      <c r="F184" s="907" t="str">
        <f>IF(D184=0,"0-0",(VLOOKUP(D184,'CONSOLIDADO PLAN DESARROLLO'!$EL$9:$ET$304,3,0)))</f>
        <v>0-0</v>
      </c>
      <c r="G184" s="910" t="str">
        <f>IF(D184=0,"0-0",(VLOOKUP(D184,'CONSOLIDADO PLAN DESARROLLO'!$EL$9:$ET$304,4,0)))</f>
        <v>0-0</v>
      </c>
      <c r="H184" s="913" t="str">
        <f>IF(D184=0,"0-0",(VLOOKUP(D184,'CONSOLIDADO PLAN DESARROLLO'!$EL$9:$ET$304,5,0)))</f>
        <v>0-0</v>
      </c>
      <c r="I184" s="916" t="str">
        <f>IF(D184=0,"0-0",(VLOOKUP(D184,'CONSOLIDADO PLAN DESARROLLO'!$EL$9:$ET$304,$R$3,0)))</f>
        <v>0-0</v>
      </c>
      <c r="J184" s="917"/>
      <c r="K184" s="928"/>
      <c r="L184" s="931"/>
      <c r="M184" s="175"/>
      <c r="N184" s="176"/>
      <c r="O184" s="177"/>
      <c r="P184" s="46"/>
      <c r="Q184" s="47"/>
      <c r="R184" s="934"/>
      <c r="S184" s="48"/>
      <c r="T184" s="922"/>
      <c r="U184" s="49"/>
      <c r="V184" s="922"/>
      <c r="W184" s="49"/>
      <c r="X184" s="922"/>
      <c r="Y184" s="49"/>
      <c r="Z184" s="922"/>
      <c r="AA184" s="49"/>
      <c r="AB184" s="922"/>
      <c r="AC184" s="49"/>
      <c r="AD184" s="922"/>
      <c r="AE184" s="49"/>
      <c r="AF184" s="922"/>
      <c r="AG184" s="50"/>
      <c r="AH184" s="826"/>
      <c r="AI184" s="826"/>
      <c r="AJ184" s="925">
        <f>+R184+T184+V184+X184+Z184+AB184+AD184+AF184</f>
        <v>0</v>
      </c>
      <c r="AK184" s="104">
        <f t="shared" ref="AK184:AK189" si="176">AC184+AE184+AG184+S184+U184+W184+Y184+AA184</f>
        <v>0</v>
      </c>
      <c r="AL184" s="51"/>
      <c r="AM184" s="52"/>
      <c r="AN184" s="52"/>
      <c r="AO184" s="52"/>
      <c r="AP184" s="52"/>
      <c r="AQ184" s="52"/>
      <c r="AR184" s="53">
        <f t="shared" ref="AR184:AR189" si="177">SUM(AL184:AQ184)</f>
        <v>0</v>
      </c>
      <c r="AS184" s="54"/>
      <c r="AT184" s="52"/>
      <c r="AU184" s="53">
        <f t="shared" ref="AU184:AU188" si="178">SUM(AS184:AT184)</f>
        <v>0</v>
      </c>
      <c r="AV184" s="54"/>
      <c r="AW184" s="52"/>
      <c r="AX184" s="52"/>
      <c r="AY184" s="52"/>
      <c r="AZ184" s="55"/>
      <c r="BA184" s="56"/>
      <c r="BB184" s="56"/>
      <c r="BC184" s="57"/>
    </row>
    <row r="185" spans="1:55" ht="17.25" hidden="1" customHeight="1">
      <c r="A185" s="893"/>
      <c r="B185" s="895"/>
      <c r="C185" s="898"/>
      <c r="D185" s="901"/>
      <c r="E185" s="905"/>
      <c r="F185" s="907"/>
      <c r="G185" s="910"/>
      <c r="H185" s="913"/>
      <c r="I185" s="918"/>
      <c r="J185" s="919"/>
      <c r="K185" s="928"/>
      <c r="L185" s="932"/>
      <c r="M185" s="175"/>
      <c r="N185" s="176"/>
      <c r="O185" s="177"/>
      <c r="P185" s="46"/>
      <c r="Q185" s="47"/>
      <c r="R185" s="935"/>
      <c r="S185" s="48"/>
      <c r="T185" s="923"/>
      <c r="U185" s="49"/>
      <c r="V185" s="923"/>
      <c r="W185" s="49"/>
      <c r="X185" s="923"/>
      <c r="Y185" s="49"/>
      <c r="Z185" s="923"/>
      <c r="AA185" s="49"/>
      <c r="AB185" s="923"/>
      <c r="AC185" s="49"/>
      <c r="AD185" s="923"/>
      <c r="AE185" s="49"/>
      <c r="AF185" s="923"/>
      <c r="AG185" s="50"/>
      <c r="AH185" s="827"/>
      <c r="AI185" s="827"/>
      <c r="AJ185" s="926"/>
      <c r="AK185" s="104">
        <f t="shared" si="176"/>
        <v>0</v>
      </c>
      <c r="AL185" s="51"/>
      <c r="AM185" s="52"/>
      <c r="AN185" s="52"/>
      <c r="AO185" s="52"/>
      <c r="AP185" s="52"/>
      <c r="AQ185" s="52"/>
      <c r="AR185" s="53">
        <f t="shared" si="177"/>
        <v>0</v>
      </c>
      <c r="AS185" s="54"/>
      <c r="AT185" s="52"/>
      <c r="AU185" s="53">
        <f t="shared" si="178"/>
        <v>0</v>
      </c>
      <c r="AV185" s="54"/>
      <c r="AW185" s="52"/>
      <c r="AX185" s="52"/>
      <c r="AY185" s="52"/>
      <c r="AZ185" s="55"/>
      <c r="BA185" s="56"/>
      <c r="BB185" s="56"/>
      <c r="BC185" s="57"/>
    </row>
    <row r="186" spans="1:55" ht="17.25" hidden="1" customHeight="1">
      <c r="A186" s="893"/>
      <c r="B186" s="895"/>
      <c r="C186" s="898"/>
      <c r="D186" s="901"/>
      <c r="E186" s="905"/>
      <c r="F186" s="907"/>
      <c r="G186" s="910"/>
      <c r="H186" s="913"/>
      <c r="I186" s="918"/>
      <c r="J186" s="919"/>
      <c r="K186" s="928"/>
      <c r="L186" s="932"/>
      <c r="M186" s="175"/>
      <c r="N186" s="176"/>
      <c r="O186" s="177"/>
      <c r="P186" s="46"/>
      <c r="Q186" s="47"/>
      <c r="R186" s="935"/>
      <c r="S186" s="48"/>
      <c r="T186" s="923"/>
      <c r="U186" s="49"/>
      <c r="V186" s="923"/>
      <c r="W186" s="49"/>
      <c r="X186" s="923"/>
      <c r="Y186" s="49"/>
      <c r="Z186" s="923"/>
      <c r="AA186" s="49"/>
      <c r="AB186" s="923"/>
      <c r="AC186" s="49"/>
      <c r="AD186" s="923"/>
      <c r="AE186" s="49"/>
      <c r="AF186" s="923"/>
      <c r="AG186" s="50"/>
      <c r="AH186" s="827"/>
      <c r="AI186" s="827"/>
      <c r="AJ186" s="926"/>
      <c r="AK186" s="104">
        <f t="shared" si="176"/>
        <v>0</v>
      </c>
      <c r="AL186" s="51"/>
      <c r="AM186" s="52"/>
      <c r="AN186" s="52"/>
      <c r="AO186" s="52"/>
      <c r="AP186" s="52"/>
      <c r="AQ186" s="52"/>
      <c r="AR186" s="53">
        <f t="shared" si="177"/>
        <v>0</v>
      </c>
      <c r="AS186" s="54"/>
      <c r="AT186" s="52"/>
      <c r="AU186" s="53">
        <f t="shared" si="178"/>
        <v>0</v>
      </c>
      <c r="AV186" s="54"/>
      <c r="AW186" s="52"/>
      <c r="AX186" s="52"/>
      <c r="AY186" s="52"/>
      <c r="AZ186" s="55"/>
      <c r="BA186" s="56"/>
      <c r="BB186" s="56"/>
      <c r="BC186" s="57"/>
    </row>
    <row r="187" spans="1:55" ht="17.25" hidden="1" customHeight="1">
      <c r="A187" s="893"/>
      <c r="B187" s="895"/>
      <c r="C187" s="898"/>
      <c r="D187" s="901"/>
      <c r="E187" s="905"/>
      <c r="F187" s="907"/>
      <c r="G187" s="910"/>
      <c r="H187" s="913"/>
      <c r="I187" s="918"/>
      <c r="J187" s="919"/>
      <c r="K187" s="928"/>
      <c r="L187" s="932"/>
      <c r="M187" s="175"/>
      <c r="N187" s="176"/>
      <c r="O187" s="177"/>
      <c r="P187" s="46"/>
      <c r="Q187" s="47"/>
      <c r="R187" s="935"/>
      <c r="S187" s="48"/>
      <c r="T187" s="923"/>
      <c r="U187" s="49"/>
      <c r="V187" s="923"/>
      <c r="W187" s="49"/>
      <c r="X187" s="923"/>
      <c r="Y187" s="49"/>
      <c r="Z187" s="923"/>
      <c r="AA187" s="49"/>
      <c r="AB187" s="923"/>
      <c r="AC187" s="49"/>
      <c r="AD187" s="923"/>
      <c r="AE187" s="49"/>
      <c r="AF187" s="923"/>
      <c r="AG187" s="50"/>
      <c r="AH187" s="827"/>
      <c r="AI187" s="827"/>
      <c r="AJ187" s="926"/>
      <c r="AK187" s="104">
        <f t="shared" si="176"/>
        <v>0</v>
      </c>
      <c r="AL187" s="51"/>
      <c r="AM187" s="52"/>
      <c r="AN187" s="52"/>
      <c r="AO187" s="52"/>
      <c r="AP187" s="52"/>
      <c r="AQ187" s="52"/>
      <c r="AR187" s="53">
        <f t="shared" si="177"/>
        <v>0</v>
      </c>
      <c r="AS187" s="54"/>
      <c r="AT187" s="52"/>
      <c r="AU187" s="53">
        <f t="shared" si="178"/>
        <v>0</v>
      </c>
      <c r="AV187" s="54"/>
      <c r="AW187" s="52"/>
      <c r="AX187" s="52"/>
      <c r="AY187" s="52"/>
      <c r="AZ187" s="55"/>
      <c r="BA187" s="56"/>
      <c r="BB187" s="56"/>
      <c r="BC187" s="57"/>
    </row>
    <row r="188" spans="1:55" ht="17.25" hidden="1" customHeight="1">
      <c r="A188" s="893"/>
      <c r="B188" s="895"/>
      <c r="C188" s="898"/>
      <c r="D188" s="901"/>
      <c r="E188" s="905"/>
      <c r="F188" s="907"/>
      <c r="G188" s="910"/>
      <c r="H188" s="913"/>
      <c r="I188" s="918"/>
      <c r="J188" s="919"/>
      <c r="K188" s="928"/>
      <c r="L188" s="932"/>
      <c r="M188" s="175"/>
      <c r="N188" s="176"/>
      <c r="O188" s="177"/>
      <c r="P188" s="46"/>
      <c r="Q188" s="47"/>
      <c r="R188" s="935"/>
      <c r="S188" s="48"/>
      <c r="T188" s="923"/>
      <c r="U188" s="49"/>
      <c r="V188" s="923"/>
      <c r="W188" s="49"/>
      <c r="X188" s="923"/>
      <c r="Y188" s="49"/>
      <c r="Z188" s="923"/>
      <c r="AA188" s="49"/>
      <c r="AB188" s="923"/>
      <c r="AC188" s="49"/>
      <c r="AD188" s="923"/>
      <c r="AE188" s="49"/>
      <c r="AF188" s="923"/>
      <c r="AG188" s="50"/>
      <c r="AH188" s="827"/>
      <c r="AI188" s="827"/>
      <c r="AJ188" s="926"/>
      <c r="AK188" s="104">
        <f t="shared" si="176"/>
        <v>0</v>
      </c>
      <c r="AL188" s="51"/>
      <c r="AM188" s="52"/>
      <c r="AN188" s="52"/>
      <c r="AO188" s="52"/>
      <c r="AP188" s="52"/>
      <c r="AQ188" s="52"/>
      <c r="AR188" s="53">
        <f t="shared" si="177"/>
        <v>0</v>
      </c>
      <c r="AS188" s="54"/>
      <c r="AT188" s="52"/>
      <c r="AU188" s="53">
        <f t="shared" si="178"/>
        <v>0</v>
      </c>
      <c r="AV188" s="54"/>
      <c r="AW188" s="52"/>
      <c r="AX188" s="52"/>
      <c r="AY188" s="52"/>
      <c r="AZ188" s="55"/>
      <c r="BA188" s="56"/>
      <c r="BB188" s="56"/>
      <c r="BC188" s="57"/>
    </row>
    <row r="189" spans="1:55" ht="17.25" hidden="1" customHeight="1">
      <c r="A189" s="893"/>
      <c r="B189" s="896"/>
      <c r="C189" s="899"/>
      <c r="D189" s="902"/>
      <c r="E189" s="905"/>
      <c r="F189" s="908"/>
      <c r="G189" s="911"/>
      <c r="H189" s="914"/>
      <c r="I189" s="918"/>
      <c r="J189" s="919"/>
      <c r="K189" s="929"/>
      <c r="L189" s="932"/>
      <c r="M189" s="178"/>
      <c r="N189" s="179"/>
      <c r="O189" s="180"/>
      <c r="P189" s="107"/>
      <c r="Q189" s="108"/>
      <c r="R189" s="935"/>
      <c r="S189" s="109"/>
      <c r="T189" s="923"/>
      <c r="U189" s="110"/>
      <c r="V189" s="923"/>
      <c r="W189" s="110"/>
      <c r="X189" s="923"/>
      <c r="Y189" s="110"/>
      <c r="Z189" s="923"/>
      <c r="AA189" s="110"/>
      <c r="AB189" s="923"/>
      <c r="AC189" s="110"/>
      <c r="AD189" s="923"/>
      <c r="AE189" s="110"/>
      <c r="AF189" s="923"/>
      <c r="AG189" s="111"/>
      <c r="AH189" s="827"/>
      <c r="AI189" s="827"/>
      <c r="AJ189" s="927"/>
      <c r="AK189" s="104">
        <f t="shared" si="176"/>
        <v>0</v>
      </c>
      <c r="AL189" s="112"/>
      <c r="AM189" s="113"/>
      <c r="AN189" s="113"/>
      <c r="AO189" s="113"/>
      <c r="AP189" s="113"/>
      <c r="AQ189" s="113"/>
      <c r="AR189" s="53">
        <f t="shared" si="177"/>
        <v>0</v>
      </c>
      <c r="AS189" s="114"/>
      <c r="AT189" s="113"/>
      <c r="AU189" s="53">
        <f>SUM(AS189:AT189)</f>
        <v>0</v>
      </c>
      <c r="AV189" s="114"/>
      <c r="AW189" s="113"/>
      <c r="AX189" s="113"/>
      <c r="AY189" s="113"/>
      <c r="AZ189" s="115"/>
      <c r="BA189" s="116"/>
      <c r="BB189" s="116"/>
      <c r="BC189" s="117"/>
    </row>
    <row r="190" spans="1:55" ht="9.9499999999999993" hidden="1" customHeight="1" thickBot="1">
      <c r="A190" s="894"/>
      <c r="B190" s="897"/>
      <c r="C190" s="900"/>
      <c r="D190" s="903"/>
      <c r="E190" s="906"/>
      <c r="F190" s="909"/>
      <c r="G190" s="912"/>
      <c r="H190" s="915"/>
      <c r="I190" s="920"/>
      <c r="J190" s="921"/>
      <c r="K190" s="930"/>
      <c r="L190" s="933"/>
      <c r="M190" s="181"/>
      <c r="N190" s="182"/>
      <c r="O190" s="183"/>
      <c r="P190" s="118"/>
      <c r="Q190" s="118"/>
      <c r="R190" s="936"/>
      <c r="S190" s="184"/>
      <c r="T190" s="924"/>
      <c r="U190" s="185"/>
      <c r="V190" s="924"/>
      <c r="W190" s="185"/>
      <c r="X190" s="924"/>
      <c r="Y190" s="185"/>
      <c r="Z190" s="924"/>
      <c r="AA190" s="185"/>
      <c r="AB190" s="924"/>
      <c r="AC190" s="185"/>
      <c r="AD190" s="924"/>
      <c r="AE190" s="185"/>
      <c r="AF190" s="924"/>
      <c r="AG190" s="186"/>
      <c r="AH190" s="828"/>
      <c r="AI190" s="82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c r="A191" s="157"/>
      <c r="B191" s="193"/>
      <c r="C191" s="193"/>
      <c r="D191" s="193"/>
      <c r="E191" s="193"/>
      <c r="F191" s="193"/>
      <c r="G191" s="193"/>
      <c r="H191" s="193"/>
      <c r="I191" s="946"/>
      <c r="J191" s="946"/>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c r="A192" s="892">
        <v>20</v>
      </c>
      <c r="B192" s="162" t="s">
        <v>1705</v>
      </c>
      <c r="C192" s="163" t="s">
        <v>1706</v>
      </c>
      <c r="D192" s="164" t="s">
        <v>21</v>
      </c>
      <c r="E192" s="164" t="s">
        <v>1892</v>
      </c>
      <c r="F192" s="163" t="s">
        <v>1707</v>
      </c>
      <c r="G192" s="165" t="s">
        <v>1679</v>
      </c>
      <c r="H192" s="165" t="s">
        <v>1680</v>
      </c>
      <c r="I192" s="166" t="s">
        <v>1908</v>
      </c>
      <c r="J192" s="167">
        <f>+$N$3</f>
        <v>2019</v>
      </c>
      <c r="K192" s="165" t="s">
        <v>1925</v>
      </c>
      <c r="L192" s="166" t="s">
        <v>1926</v>
      </c>
      <c r="M192" s="163" t="s">
        <v>1708</v>
      </c>
      <c r="N192" s="163" t="s">
        <v>1709</v>
      </c>
      <c r="O192" s="163" t="s">
        <v>1710</v>
      </c>
      <c r="P192" s="163" t="s">
        <v>1711</v>
      </c>
      <c r="Q192" s="163" t="s">
        <v>1712</v>
      </c>
      <c r="R192" s="168">
        <f t="shared" ref="R192" si="179">SUM(R193:R199)</f>
        <v>0</v>
      </c>
      <c r="S192" s="169">
        <f t="shared" ref="S192" si="180">SUM(S193:S199)</f>
        <v>0</v>
      </c>
      <c r="T192" s="170">
        <f t="shared" ref="T192" si="181">SUM(T193:T199)</f>
        <v>0</v>
      </c>
      <c r="U192" s="171">
        <f t="shared" ref="U192" si="182">SUM(U193:U199)</f>
        <v>0</v>
      </c>
      <c r="V192" s="170">
        <f t="shared" ref="V192" si="183">SUM(V193:V199)</f>
        <v>0</v>
      </c>
      <c r="W192" s="171">
        <f t="shared" ref="W192" si="184">SUM(W193:W199)</f>
        <v>0</v>
      </c>
      <c r="X192" s="170">
        <f t="shared" ref="X192" si="185">SUM(X193:X199)</f>
        <v>0</v>
      </c>
      <c r="Y192" s="171">
        <f t="shared" ref="Y192" si="186">SUM(Y193:Y199)</f>
        <v>0</v>
      </c>
      <c r="Z192" s="170">
        <f t="shared" ref="Z192" si="187">SUM(Z193:Z199)</f>
        <v>0</v>
      </c>
      <c r="AA192" s="171">
        <f t="shared" ref="AA192" si="188">SUM(AA193:AA199)</f>
        <v>0</v>
      </c>
      <c r="AB192" s="170">
        <f t="shared" ref="AB192" si="189">SUM(AB193:AB199)</f>
        <v>0</v>
      </c>
      <c r="AC192" s="171">
        <f t="shared" ref="AC192" si="190">SUM(AC193:AC199)</f>
        <v>0</v>
      </c>
      <c r="AD192" s="170">
        <f t="shared" ref="AD192" si="191">SUM(AD193:AD199)</f>
        <v>0</v>
      </c>
      <c r="AE192" s="171">
        <f t="shared" ref="AE192" si="192">SUM(AE193:AE199)</f>
        <v>0</v>
      </c>
      <c r="AF192" s="170">
        <f t="shared" ref="AF192" si="193">SUM(AF193:AF199)</f>
        <v>0</v>
      </c>
      <c r="AG192" s="172">
        <f t="shared" ref="AG192" si="194">SUM(AG193:AG199)</f>
        <v>0</v>
      </c>
      <c r="AH192" s="825"/>
      <c r="AI192" s="825"/>
      <c r="AJ192" s="173">
        <f t="shared" ref="AJ192" si="195">SUM(AJ193:AJ199)</f>
        <v>0</v>
      </c>
      <c r="AK192" s="174">
        <f t="shared" ref="AK192" si="196">SUM(AK193:AK199)</f>
        <v>0</v>
      </c>
      <c r="AL192" s="41">
        <f t="shared" ref="AL192" si="197">SUM(AL193:AL199)</f>
        <v>0</v>
      </c>
      <c r="AM192" s="42">
        <f t="shared" ref="AM192" si="198">SUM(AM193:AM199)</f>
        <v>0</v>
      </c>
      <c r="AN192" s="42">
        <f t="shared" ref="AN192" si="199">SUM(AN193:AN199)</f>
        <v>0</v>
      </c>
      <c r="AO192" s="42">
        <f t="shared" ref="AO192" si="200">SUM(AO193:AO199)</f>
        <v>0</v>
      </c>
      <c r="AP192" s="42">
        <f t="shared" ref="AP192" si="201">SUM(AP193:AP199)</f>
        <v>0</v>
      </c>
      <c r="AQ192" s="42">
        <f t="shared" ref="AQ192" si="202">SUM(AQ193:AQ199)</f>
        <v>0</v>
      </c>
      <c r="AR192" s="43">
        <f t="shared" ref="AR192" si="203">SUM(AR193:AR199)</f>
        <v>0</v>
      </c>
      <c r="AS192" s="105">
        <f t="shared" ref="AS192" si="204">SUM(AS193:AS199)</f>
        <v>0</v>
      </c>
      <c r="AT192" s="42">
        <f t="shared" ref="AT192" si="205">SUM(AT193:AT199)</f>
        <v>0</v>
      </c>
      <c r="AU192" s="43">
        <f t="shared" ref="AU192" si="206">SUM(AU193:AU199)</f>
        <v>0</v>
      </c>
      <c r="AV192" s="105">
        <f t="shared" ref="AV192" si="207">SUM(AV193:AV199)</f>
        <v>0</v>
      </c>
      <c r="AW192" s="42">
        <f t="shared" ref="AW192" si="208">SUM(AW193:AW199)</f>
        <v>0</v>
      </c>
      <c r="AX192" s="42">
        <f t="shared" ref="AX192" si="209">SUM(AX193:AX199)</f>
        <v>0</v>
      </c>
      <c r="AY192" s="42">
        <f t="shared" ref="AY192" si="210">SUM(AY193:AY199)</f>
        <v>0</v>
      </c>
      <c r="AZ192" s="106">
        <f t="shared" ref="AZ192" si="211">SUM(AZ193:AZ199)</f>
        <v>0</v>
      </c>
      <c r="BA192" s="44" t="s">
        <v>1685</v>
      </c>
      <c r="BB192" s="44" t="s">
        <v>1686</v>
      </c>
      <c r="BC192" s="45" t="s">
        <v>1687</v>
      </c>
    </row>
    <row r="193" spans="1:55" ht="17.25" hidden="1" customHeight="1">
      <c r="A193" s="893"/>
      <c r="B193" s="895" t="str">
        <f>VLOOKUP($D$9,'PROYECTOS REGISTRADOS'!$A$2:$D$82,4,0)</f>
        <v>Ampliación de los programas artìscticos y culturales Tocancipá, Cundinamarca, Centro Oriente</v>
      </c>
      <c r="C193" s="898" t="str">
        <f>VLOOKUP($D$9,'PROYECTOS REGISTRADOS'!$A$2:$D$82,3,0)</f>
        <v>2016-25817-00017</v>
      </c>
      <c r="D193" s="901"/>
      <c r="E193" s="904" t="str">
        <f>IF(D193=0,"0-0",(VLOOKUP(D193,'CONSOLIDADO PLAN DESARROLLO'!$EL$9:$ET$304,2,0)))</f>
        <v>0-0</v>
      </c>
      <c r="F193" s="907" t="str">
        <f>IF(D193=0,"0-0",(VLOOKUP(D193,'CONSOLIDADO PLAN DESARROLLO'!$EL$9:$ET$304,3,0)))</f>
        <v>0-0</v>
      </c>
      <c r="G193" s="910" t="str">
        <f>IF(D193=0,"0-0",(VLOOKUP(D193,'CONSOLIDADO PLAN DESARROLLO'!$EL$9:$ET$304,4,0)))</f>
        <v>0-0</v>
      </c>
      <c r="H193" s="913" t="str">
        <f>IF(D193=0,"0-0",(VLOOKUP(D193,'CONSOLIDADO PLAN DESARROLLO'!$EL$9:$ET$304,5,0)))</f>
        <v>0-0</v>
      </c>
      <c r="I193" s="916" t="str">
        <f>IF(D193=0,"0-0",(VLOOKUP(D193,'CONSOLIDADO PLAN DESARROLLO'!$EL$9:$ET$304,$R$3,0)))</f>
        <v>0-0</v>
      </c>
      <c r="J193" s="917"/>
      <c r="K193" s="928"/>
      <c r="L193" s="931"/>
      <c r="M193" s="175"/>
      <c r="N193" s="176"/>
      <c r="O193" s="177"/>
      <c r="P193" s="46"/>
      <c r="Q193" s="47"/>
      <c r="R193" s="934"/>
      <c r="S193" s="48"/>
      <c r="T193" s="922"/>
      <c r="U193" s="49"/>
      <c r="V193" s="922"/>
      <c r="W193" s="49"/>
      <c r="X193" s="922"/>
      <c r="Y193" s="49"/>
      <c r="Z193" s="922"/>
      <c r="AA193" s="49"/>
      <c r="AB193" s="922"/>
      <c r="AC193" s="49"/>
      <c r="AD193" s="922"/>
      <c r="AE193" s="49"/>
      <c r="AF193" s="922"/>
      <c r="AG193" s="50"/>
      <c r="AH193" s="826"/>
      <c r="AI193" s="826"/>
      <c r="AJ193" s="925">
        <f>+R193+T193+V193+X193+Z193+AB193+AD193+AF193</f>
        <v>0</v>
      </c>
      <c r="AK193" s="104">
        <f t="shared" ref="AK193:AK198" si="212">AC193+AE193+AG193+S193+U193+W193+Y193+AA193</f>
        <v>0</v>
      </c>
      <c r="AL193" s="51"/>
      <c r="AM193" s="52"/>
      <c r="AN193" s="52"/>
      <c r="AO193" s="52"/>
      <c r="AP193" s="52"/>
      <c r="AQ193" s="52"/>
      <c r="AR193" s="53">
        <f t="shared" ref="AR193:AR198" si="213">SUM(AL193:AQ193)</f>
        <v>0</v>
      </c>
      <c r="AS193" s="54"/>
      <c r="AT193" s="52"/>
      <c r="AU193" s="53">
        <f t="shared" ref="AU193:AU197" si="214">SUM(AS193:AT193)</f>
        <v>0</v>
      </c>
      <c r="AV193" s="54"/>
      <c r="AW193" s="52"/>
      <c r="AX193" s="52"/>
      <c r="AY193" s="52"/>
      <c r="AZ193" s="55"/>
      <c r="BA193" s="56"/>
      <c r="BB193" s="56"/>
      <c r="BC193" s="57"/>
    </row>
    <row r="194" spans="1:55" ht="17.25" hidden="1" customHeight="1">
      <c r="A194" s="893"/>
      <c r="B194" s="895"/>
      <c r="C194" s="898"/>
      <c r="D194" s="901"/>
      <c r="E194" s="905"/>
      <c r="F194" s="907"/>
      <c r="G194" s="910"/>
      <c r="H194" s="913"/>
      <c r="I194" s="918"/>
      <c r="J194" s="919"/>
      <c r="K194" s="928"/>
      <c r="L194" s="932"/>
      <c r="M194" s="175"/>
      <c r="N194" s="176"/>
      <c r="O194" s="177"/>
      <c r="P194" s="46"/>
      <c r="Q194" s="47"/>
      <c r="R194" s="935"/>
      <c r="S194" s="48"/>
      <c r="T194" s="923"/>
      <c r="U194" s="49"/>
      <c r="V194" s="923"/>
      <c r="W194" s="49"/>
      <c r="X194" s="923"/>
      <c r="Y194" s="49"/>
      <c r="Z194" s="923"/>
      <c r="AA194" s="49"/>
      <c r="AB194" s="923"/>
      <c r="AC194" s="49"/>
      <c r="AD194" s="923"/>
      <c r="AE194" s="49"/>
      <c r="AF194" s="923"/>
      <c r="AG194" s="50"/>
      <c r="AH194" s="827"/>
      <c r="AI194" s="827"/>
      <c r="AJ194" s="926"/>
      <c r="AK194" s="104">
        <f t="shared" si="212"/>
        <v>0</v>
      </c>
      <c r="AL194" s="51"/>
      <c r="AM194" s="52"/>
      <c r="AN194" s="52"/>
      <c r="AO194" s="52"/>
      <c r="AP194" s="52"/>
      <c r="AQ194" s="52"/>
      <c r="AR194" s="53">
        <f t="shared" si="213"/>
        <v>0</v>
      </c>
      <c r="AS194" s="54"/>
      <c r="AT194" s="52"/>
      <c r="AU194" s="53">
        <f t="shared" si="214"/>
        <v>0</v>
      </c>
      <c r="AV194" s="54"/>
      <c r="AW194" s="52"/>
      <c r="AX194" s="52"/>
      <c r="AY194" s="52"/>
      <c r="AZ194" s="55"/>
      <c r="BA194" s="56"/>
      <c r="BB194" s="56"/>
      <c r="BC194" s="57"/>
    </row>
    <row r="195" spans="1:55" ht="17.25" hidden="1" customHeight="1">
      <c r="A195" s="893"/>
      <c r="B195" s="895"/>
      <c r="C195" s="898"/>
      <c r="D195" s="901"/>
      <c r="E195" s="905"/>
      <c r="F195" s="907"/>
      <c r="G195" s="910"/>
      <c r="H195" s="913"/>
      <c r="I195" s="918"/>
      <c r="J195" s="919"/>
      <c r="K195" s="928"/>
      <c r="L195" s="932"/>
      <c r="M195" s="175"/>
      <c r="N195" s="176"/>
      <c r="O195" s="177"/>
      <c r="P195" s="46"/>
      <c r="Q195" s="47"/>
      <c r="R195" s="935"/>
      <c r="S195" s="48"/>
      <c r="T195" s="923"/>
      <c r="U195" s="49"/>
      <c r="V195" s="923"/>
      <c r="W195" s="49"/>
      <c r="X195" s="923"/>
      <c r="Y195" s="49"/>
      <c r="Z195" s="923"/>
      <c r="AA195" s="49"/>
      <c r="AB195" s="923"/>
      <c r="AC195" s="49"/>
      <c r="AD195" s="923"/>
      <c r="AE195" s="49"/>
      <c r="AF195" s="923"/>
      <c r="AG195" s="50"/>
      <c r="AH195" s="827"/>
      <c r="AI195" s="827"/>
      <c r="AJ195" s="926"/>
      <c r="AK195" s="104">
        <f t="shared" si="212"/>
        <v>0</v>
      </c>
      <c r="AL195" s="51"/>
      <c r="AM195" s="52"/>
      <c r="AN195" s="52"/>
      <c r="AO195" s="52"/>
      <c r="AP195" s="52"/>
      <c r="AQ195" s="52"/>
      <c r="AR195" s="53">
        <f t="shared" si="213"/>
        <v>0</v>
      </c>
      <c r="AS195" s="54"/>
      <c r="AT195" s="52"/>
      <c r="AU195" s="53">
        <f t="shared" si="214"/>
        <v>0</v>
      </c>
      <c r="AV195" s="54"/>
      <c r="AW195" s="52"/>
      <c r="AX195" s="52"/>
      <c r="AY195" s="52"/>
      <c r="AZ195" s="55"/>
      <c r="BA195" s="56"/>
      <c r="BB195" s="56"/>
      <c r="BC195" s="57"/>
    </row>
    <row r="196" spans="1:55" ht="17.25" hidden="1" customHeight="1">
      <c r="A196" s="893"/>
      <c r="B196" s="895"/>
      <c r="C196" s="898"/>
      <c r="D196" s="901"/>
      <c r="E196" s="905"/>
      <c r="F196" s="907"/>
      <c r="G196" s="910"/>
      <c r="H196" s="913"/>
      <c r="I196" s="918"/>
      <c r="J196" s="919"/>
      <c r="K196" s="928"/>
      <c r="L196" s="932"/>
      <c r="M196" s="175"/>
      <c r="N196" s="176"/>
      <c r="O196" s="177"/>
      <c r="P196" s="46"/>
      <c r="Q196" s="47"/>
      <c r="R196" s="935"/>
      <c r="S196" s="48"/>
      <c r="T196" s="923"/>
      <c r="U196" s="49"/>
      <c r="V196" s="923"/>
      <c r="W196" s="49"/>
      <c r="X196" s="923"/>
      <c r="Y196" s="49"/>
      <c r="Z196" s="923"/>
      <c r="AA196" s="49"/>
      <c r="AB196" s="923"/>
      <c r="AC196" s="49"/>
      <c r="AD196" s="923"/>
      <c r="AE196" s="49"/>
      <c r="AF196" s="923"/>
      <c r="AG196" s="50"/>
      <c r="AH196" s="827"/>
      <c r="AI196" s="827"/>
      <c r="AJ196" s="926"/>
      <c r="AK196" s="104">
        <f t="shared" si="212"/>
        <v>0</v>
      </c>
      <c r="AL196" s="51"/>
      <c r="AM196" s="52"/>
      <c r="AN196" s="52"/>
      <c r="AO196" s="52"/>
      <c r="AP196" s="52"/>
      <c r="AQ196" s="52"/>
      <c r="AR196" s="53">
        <f t="shared" si="213"/>
        <v>0</v>
      </c>
      <c r="AS196" s="54"/>
      <c r="AT196" s="52"/>
      <c r="AU196" s="53">
        <f t="shared" si="214"/>
        <v>0</v>
      </c>
      <c r="AV196" s="54"/>
      <c r="AW196" s="52"/>
      <c r="AX196" s="52"/>
      <c r="AY196" s="52"/>
      <c r="AZ196" s="55"/>
      <c r="BA196" s="56"/>
      <c r="BB196" s="56"/>
      <c r="BC196" s="57"/>
    </row>
    <row r="197" spans="1:55" ht="17.25" hidden="1" customHeight="1">
      <c r="A197" s="893"/>
      <c r="B197" s="895"/>
      <c r="C197" s="898"/>
      <c r="D197" s="901"/>
      <c r="E197" s="905"/>
      <c r="F197" s="907"/>
      <c r="G197" s="910"/>
      <c r="H197" s="913"/>
      <c r="I197" s="918"/>
      <c r="J197" s="919"/>
      <c r="K197" s="928"/>
      <c r="L197" s="932"/>
      <c r="M197" s="175"/>
      <c r="N197" s="176"/>
      <c r="O197" s="177"/>
      <c r="P197" s="46"/>
      <c r="Q197" s="47"/>
      <c r="R197" s="935"/>
      <c r="S197" s="48"/>
      <c r="T197" s="923"/>
      <c r="U197" s="49"/>
      <c r="V197" s="923"/>
      <c r="W197" s="49"/>
      <c r="X197" s="923"/>
      <c r="Y197" s="49"/>
      <c r="Z197" s="923"/>
      <c r="AA197" s="49"/>
      <c r="AB197" s="923"/>
      <c r="AC197" s="49"/>
      <c r="AD197" s="923"/>
      <c r="AE197" s="49"/>
      <c r="AF197" s="923"/>
      <c r="AG197" s="50"/>
      <c r="AH197" s="827"/>
      <c r="AI197" s="827"/>
      <c r="AJ197" s="926"/>
      <c r="AK197" s="104">
        <f t="shared" si="212"/>
        <v>0</v>
      </c>
      <c r="AL197" s="51"/>
      <c r="AM197" s="52"/>
      <c r="AN197" s="52"/>
      <c r="AO197" s="52"/>
      <c r="AP197" s="52"/>
      <c r="AQ197" s="52"/>
      <c r="AR197" s="53">
        <f t="shared" si="213"/>
        <v>0</v>
      </c>
      <c r="AS197" s="54"/>
      <c r="AT197" s="52"/>
      <c r="AU197" s="53">
        <f t="shared" si="214"/>
        <v>0</v>
      </c>
      <c r="AV197" s="54"/>
      <c r="AW197" s="52"/>
      <c r="AX197" s="52"/>
      <c r="AY197" s="52"/>
      <c r="AZ197" s="55"/>
      <c r="BA197" s="56"/>
      <c r="BB197" s="56"/>
      <c r="BC197" s="57"/>
    </row>
    <row r="198" spans="1:55" ht="17.25" hidden="1" customHeight="1">
      <c r="A198" s="893"/>
      <c r="B198" s="896"/>
      <c r="C198" s="899"/>
      <c r="D198" s="902"/>
      <c r="E198" s="905"/>
      <c r="F198" s="908"/>
      <c r="G198" s="911"/>
      <c r="H198" s="914"/>
      <c r="I198" s="918"/>
      <c r="J198" s="919"/>
      <c r="K198" s="929"/>
      <c r="L198" s="932"/>
      <c r="M198" s="178"/>
      <c r="N198" s="179"/>
      <c r="O198" s="180"/>
      <c r="P198" s="107"/>
      <c r="Q198" s="108"/>
      <c r="R198" s="935"/>
      <c r="S198" s="109"/>
      <c r="T198" s="923"/>
      <c r="U198" s="110"/>
      <c r="V198" s="923"/>
      <c r="W198" s="110"/>
      <c r="X198" s="923"/>
      <c r="Y198" s="110"/>
      <c r="Z198" s="923"/>
      <c r="AA198" s="110"/>
      <c r="AB198" s="923"/>
      <c r="AC198" s="110"/>
      <c r="AD198" s="923"/>
      <c r="AE198" s="110"/>
      <c r="AF198" s="923"/>
      <c r="AG198" s="111"/>
      <c r="AH198" s="827"/>
      <c r="AI198" s="827"/>
      <c r="AJ198" s="927"/>
      <c r="AK198" s="104">
        <f t="shared" si="212"/>
        <v>0</v>
      </c>
      <c r="AL198" s="112"/>
      <c r="AM198" s="113"/>
      <c r="AN198" s="113"/>
      <c r="AO198" s="113"/>
      <c r="AP198" s="113"/>
      <c r="AQ198" s="113"/>
      <c r="AR198" s="53">
        <f t="shared" si="213"/>
        <v>0</v>
      </c>
      <c r="AS198" s="114"/>
      <c r="AT198" s="113"/>
      <c r="AU198" s="53">
        <f>SUM(AS198:AT198)</f>
        <v>0</v>
      </c>
      <c r="AV198" s="114"/>
      <c r="AW198" s="113"/>
      <c r="AX198" s="113"/>
      <c r="AY198" s="113"/>
      <c r="AZ198" s="115"/>
      <c r="BA198" s="116"/>
      <c r="BB198" s="116"/>
      <c r="BC198" s="117"/>
    </row>
    <row r="199" spans="1:55" ht="9.9499999999999993" hidden="1" customHeight="1" thickBot="1">
      <c r="A199" s="894"/>
      <c r="B199" s="897"/>
      <c r="C199" s="900"/>
      <c r="D199" s="903"/>
      <c r="E199" s="906"/>
      <c r="F199" s="909"/>
      <c r="G199" s="912"/>
      <c r="H199" s="915"/>
      <c r="I199" s="920"/>
      <c r="J199" s="921"/>
      <c r="K199" s="930"/>
      <c r="L199" s="933"/>
      <c r="M199" s="181"/>
      <c r="N199" s="182"/>
      <c r="O199" s="183"/>
      <c r="P199" s="118"/>
      <c r="Q199" s="118"/>
      <c r="R199" s="936"/>
      <c r="S199" s="184"/>
      <c r="T199" s="924"/>
      <c r="U199" s="185"/>
      <c r="V199" s="924"/>
      <c r="W199" s="185"/>
      <c r="X199" s="924"/>
      <c r="Y199" s="185"/>
      <c r="Z199" s="924"/>
      <c r="AA199" s="185"/>
      <c r="AB199" s="924"/>
      <c r="AC199" s="185"/>
      <c r="AD199" s="924"/>
      <c r="AE199" s="185"/>
      <c r="AF199" s="924"/>
      <c r="AG199" s="186"/>
      <c r="AH199" s="828"/>
      <c r="AI199" s="82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hidden="1" customHeight="1">
      <c r="A200" s="157"/>
      <c r="B200" s="193"/>
      <c r="C200" s="193"/>
      <c r="D200" s="193"/>
      <c r="E200" s="193"/>
      <c r="F200" s="193"/>
      <c r="G200" s="193"/>
      <c r="H200" s="193"/>
      <c r="I200" s="946"/>
      <c r="J200" s="946"/>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1" spans="1:55" ht="72" hidden="1" customHeight="1">
      <c r="A201" s="892">
        <v>21</v>
      </c>
      <c r="B201" s="162" t="s">
        <v>1705</v>
      </c>
      <c r="C201" s="163" t="s">
        <v>1706</v>
      </c>
      <c r="D201" s="164" t="s">
        <v>21</v>
      </c>
      <c r="E201" s="164" t="s">
        <v>1892</v>
      </c>
      <c r="F201" s="163" t="s">
        <v>1707</v>
      </c>
      <c r="G201" s="165" t="s">
        <v>1679</v>
      </c>
      <c r="H201" s="165" t="s">
        <v>1680</v>
      </c>
      <c r="I201" s="166" t="s">
        <v>1908</v>
      </c>
      <c r="J201" s="167">
        <f>+$N$3</f>
        <v>2019</v>
      </c>
      <c r="K201" s="165" t="s">
        <v>1925</v>
      </c>
      <c r="L201" s="166" t="s">
        <v>1926</v>
      </c>
      <c r="M201" s="163" t="s">
        <v>1708</v>
      </c>
      <c r="N201" s="163" t="s">
        <v>1709</v>
      </c>
      <c r="O201" s="163" t="s">
        <v>1710</v>
      </c>
      <c r="P201" s="163" t="s">
        <v>1711</v>
      </c>
      <c r="Q201" s="163" t="s">
        <v>1712</v>
      </c>
      <c r="R201" s="168">
        <f t="shared" ref="R201" si="215">SUM(R202:R208)</f>
        <v>0</v>
      </c>
      <c r="S201" s="169">
        <f t="shared" ref="S201" si="216">SUM(S202:S208)</f>
        <v>0</v>
      </c>
      <c r="T201" s="170">
        <f t="shared" ref="T201" si="217">SUM(T202:T208)</f>
        <v>0</v>
      </c>
      <c r="U201" s="171">
        <f t="shared" ref="U201" si="218">SUM(U202:U208)</f>
        <v>0</v>
      </c>
      <c r="V201" s="170">
        <f t="shared" ref="V201" si="219">SUM(V202:V208)</f>
        <v>0</v>
      </c>
      <c r="W201" s="171">
        <f t="shared" ref="W201" si="220">SUM(W202:W208)</f>
        <v>0</v>
      </c>
      <c r="X201" s="170">
        <f t="shared" ref="X201" si="221">SUM(X202:X208)</f>
        <v>0</v>
      </c>
      <c r="Y201" s="171">
        <f t="shared" ref="Y201" si="222">SUM(Y202:Y208)</f>
        <v>0</v>
      </c>
      <c r="Z201" s="170">
        <f t="shared" ref="Z201" si="223">SUM(Z202:Z208)</f>
        <v>0</v>
      </c>
      <c r="AA201" s="171">
        <f t="shared" ref="AA201" si="224">SUM(AA202:AA208)</f>
        <v>0</v>
      </c>
      <c r="AB201" s="170">
        <f t="shared" ref="AB201" si="225">SUM(AB202:AB208)</f>
        <v>0</v>
      </c>
      <c r="AC201" s="171">
        <f t="shared" ref="AC201" si="226">SUM(AC202:AC208)</f>
        <v>0</v>
      </c>
      <c r="AD201" s="170">
        <f t="shared" ref="AD201" si="227">SUM(AD202:AD208)</f>
        <v>0</v>
      </c>
      <c r="AE201" s="171">
        <f t="shared" ref="AE201" si="228">SUM(AE202:AE208)</f>
        <v>0</v>
      </c>
      <c r="AF201" s="170">
        <f t="shared" ref="AF201" si="229">SUM(AF202:AF208)</f>
        <v>0</v>
      </c>
      <c r="AG201" s="172">
        <f t="shared" ref="AG201" si="230">SUM(AG202:AG208)</f>
        <v>0</v>
      </c>
      <c r="AH201" s="825"/>
      <c r="AI201" s="825"/>
      <c r="AJ201" s="173">
        <f t="shared" ref="AJ201" si="231">SUM(AJ202:AJ208)</f>
        <v>0</v>
      </c>
      <c r="AK201" s="174">
        <f t="shared" ref="AK201" si="232">SUM(AK202:AK208)</f>
        <v>0</v>
      </c>
      <c r="AL201" s="41">
        <f t="shared" ref="AL201" si="233">SUM(AL202:AL208)</f>
        <v>0</v>
      </c>
      <c r="AM201" s="42">
        <f t="shared" ref="AM201" si="234">SUM(AM202:AM208)</f>
        <v>0</v>
      </c>
      <c r="AN201" s="42">
        <f t="shared" ref="AN201" si="235">SUM(AN202:AN208)</f>
        <v>0</v>
      </c>
      <c r="AO201" s="42">
        <f t="shared" ref="AO201" si="236">SUM(AO202:AO208)</f>
        <v>0</v>
      </c>
      <c r="AP201" s="42">
        <f t="shared" ref="AP201" si="237">SUM(AP202:AP208)</f>
        <v>0</v>
      </c>
      <c r="AQ201" s="42">
        <f t="shared" ref="AQ201" si="238">SUM(AQ202:AQ208)</f>
        <v>0</v>
      </c>
      <c r="AR201" s="43">
        <f t="shared" ref="AR201" si="239">SUM(AR202:AR208)</f>
        <v>0</v>
      </c>
      <c r="AS201" s="105">
        <f t="shared" ref="AS201" si="240">SUM(AS202:AS208)</f>
        <v>0</v>
      </c>
      <c r="AT201" s="42">
        <f t="shared" ref="AT201" si="241">SUM(AT202:AT208)</f>
        <v>0</v>
      </c>
      <c r="AU201" s="43">
        <f t="shared" ref="AU201" si="242">SUM(AU202:AU208)</f>
        <v>0</v>
      </c>
      <c r="AV201" s="105">
        <f t="shared" ref="AV201" si="243">SUM(AV202:AV208)</f>
        <v>0</v>
      </c>
      <c r="AW201" s="42">
        <f t="shared" ref="AW201" si="244">SUM(AW202:AW208)</f>
        <v>0</v>
      </c>
      <c r="AX201" s="42">
        <f t="shared" ref="AX201" si="245">SUM(AX202:AX208)</f>
        <v>0</v>
      </c>
      <c r="AY201" s="42">
        <f t="shared" ref="AY201" si="246">SUM(AY202:AY208)</f>
        <v>0</v>
      </c>
      <c r="AZ201" s="106">
        <f t="shared" ref="AZ201" si="247">SUM(AZ202:AZ208)</f>
        <v>0</v>
      </c>
      <c r="BA201" s="44" t="s">
        <v>1685</v>
      </c>
      <c r="BB201" s="44" t="s">
        <v>1686</v>
      </c>
      <c r="BC201" s="45" t="s">
        <v>1687</v>
      </c>
    </row>
    <row r="202" spans="1:55" ht="17.25" hidden="1" customHeight="1">
      <c r="A202" s="893"/>
      <c r="B202" s="895" t="str">
        <f>VLOOKUP($D$9,'PROYECTOS REGISTRADOS'!$A$2:$D$82,4,0)</f>
        <v>Ampliación de los programas artìscticos y culturales Tocancipá, Cundinamarca, Centro Oriente</v>
      </c>
      <c r="C202" s="898" t="str">
        <f>VLOOKUP($D$9,'PROYECTOS REGISTRADOS'!$A$2:$D$82,3,0)</f>
        <v>2016-25817-00017</v>
      </c>
      <c r="D202" s="901"/>
      <c r="E202" s="904" t="str">
        <f>IF(D202=0,"0-0",(VLOOKUP(D202,'CONSOLIDADO PLAN DESARROLLO'!$EL$9:$ET$304,2,0)))</f>
        <v>0-0</v>
      </c>
      <c r="F202" s="907" t="str">
        <f>IF(D202=0,"0-0",(VLOOKUP(D202,'CONSOLIDADO PLAN DESARROLLO'!$EL$9:$ET$304,3,0)))</f>
        <v>0-0</v>
      </c>
      <c r="G202" s="910" t="str">
        <f>IF(D202=0,"0-0",(VLOOKUP(D202,'CONSOLIDADO PLAN DESARROLLO'!$EL$9:$ET$304,4,0)))</f>
        <v>0-0</v>
      </c>
      <c r="H202" s="913" t="str">
        <f>IF(D202=0,"0-0",(VLOOKUP(D202,'CONSOLIDADO PLAN DESARROLLO'!$EL$9:$ET$304,5,0)))</f>
        <v>0-0</v>
      </c>
      <c r="I202" s="916" t="str">
        <f>IF(D202=0,"0-0",(VLOOKUP(D202,'CONSOLIDADO PLAN DESARROLLO'!$EL$9:$ET$304,$R$3,0)))</f>
        <v>0-0</v>
      </c>
      <c r="J202" s="917"/>
      <c r="K202" s="928"/>
      <c r="L202" s="931"/>
      <c r="M202" s="175"/>
      <c r="N202" s="176"/>
      <c r="O202" s="177"/>
      <c r="P202" s="46"/>
      <c r="Q202" s="47"/>
      <c r="R202" s="934"/>
      <c r="S202" s="48"/>
      <c r="T202" s="922"/>
      <c r="U202" s="49"/>
      <c r="V202" s="922"/>
      <c r="W202" s="49"/>
      <c r="X202" s="922"/>
      <c r="Y202" s="49"/>
      <c r="Z202" s="922"/>
      <c r="AA202" s="49"/>
      <c r="AB202" s="922"/>
      <c r="AC202" s="49"/>
      <c r="AD202" s="922"/>
      <c r="AE202" s="49"/>
      <c r="AF202" s="922"/>
      <c r="AG202" s="50"/>
      <c r="AH202" s="826"/>
      <c r="AI202" s="826"/>
      <c r="AJ202" s="925">
        <f>+R202+T202+V202+X202+Z202+AB202+AD202+AF202</f>
        <v>0</v>
      </c>
      <c r="AK202" s="104">
        <f t="shared" ref="AK202:AK207" si="248">AC202+AE202+AG202+S202+U202+W202+Y202+AA202</f>
        <v>0</v>
      </c>
      <c r="AL202" s="51"/>
      <c r="AM202" s="52"/>
      <c r="AN202" s="52"/>
      <c r="AO202" s="52"/>
      <c r="AP202" s="52"/>
      <c r="AQ202" s="52"/>
      <c r="AR202" s="53">
        <f t="shared" ref="AR202:AR207" si="249">SUM(AL202:AQ202)</f>
        <v>0</v>
      </c>
      <c r="AS202" s="54"/>
      <c r="AT202" s="52"/>
      <c r="AU202" s="53">
        <f t="shared" ref="AU202:AU206" si="250">SUM(AS202:AT202)</f>
        <v>0</v>
      </c>
      <c r="AV202" s="54"/>
      <c r="AW202" s="52"/>
      <c r="AX202" s="52"/>
      <c r="AY202" s="52"/>
      <c r="AZ202" s="55"/>
      <c r="BA202" s="56"/>
      <c r="BB202" s="56"/>
      <c r="BC202" s="57"/>
    </row>
    <row r="203" spans="1:55" ht="17.25" hidden="1" customHeight="1">
      <c r="A203" s="893"/>
      <c r="B203" s="895"/>
      <c r="C203" s="898"/>
      <c r="D203" s="901"/>
      <c r="E203" s="905"/>
      <c r="F203" s="907"/>
      <c r="G203" s="910"/>
      <c r="H203" s="913"/>
      <c r="I203" s="918"/>
      <c r="J203" s="919"/>
      <c r="K203" s="928"/>
      <c r="L203" s="932"/>
      <c r="M203" s="175"/>
      <c r="N203" s="176"/>
      <c r="O203" s="177"/>
      <c r="P203" s="46"/>
      <c r="Q203" s="47"/>
      <c r="R203" s="935"/>
      <c r="S203" s="48"/>
      <c r="T203" s="923"/>
      <c r="U203" s="49"/>
      <c r="V203" s="923"/>
      <c r="W203" s="49"/>
      <c r="X203" s="923"/>
      <c r="Y203" s="49"/>
      <c r="Z203" s="923"/>
      <c r="AA203" s="49"/>
      <c r="AB203" s="923"/>
      <c r="AC203" s="49"/>
      <c r="AD203" s="923"/>
      <c r="AE203" s="49"/>
      <c r="AF203" s="923"/>
      <c r="AG203" s="50"/>
      <c r="AH203" s="827"/>
      <c r="AI203" s="827"/>
      <c r="AJ203" s="926"/>
      <c r="AK203" s="104">
        <f t="shared" si="248"/>
        <v>0</v>
      </c>
      <c r="AL203" s="51"/>
      <c r="AM203" s="52"/>
      <c r="AN203" s="52"/>
      <c r="AO203" s="52"/>
      <c r="AP203" s="52"/>
      <c r="AQ203" s="52"/>
      <c r="AR203" s="53">
        <f t="shared" si="249"/>
        <v>0</v>
      </c>
      <c r="AS203" s="54"/>
      <c r="AT203" s="52"/>
      <c r="AU203" s="53">
        <f t="shared" si="250"/>
        <v>0</v>
      </c>
      <c r="AV203" s="54"/>
      <c r="AW203" s="52"/>
      <c r="AX203" s="52"/>
      <c r="AY203" s="52"/>
      <c r="AZ203" s="55"/>
      <c r="BA203" s="56"/>
      <c r="BB203" s="56"/>
      <c r="BC203" s="57"/>
    </row>
    <row r="204" spans="1:55" ht="17.25" hidden="1" customHeight="1">
      <c r="A204" s="893"/>
      <c r="B204" s="895"/>
      <c r="C204" s="898"/>
      <c r="D204" s="901"/>
      <c r="E204" s="905"/>
      <c r="F204" s="907"/>
      <c r="G204" s="910"/>
      <c r="H204" s="913"/>
      <c r="I204" s="918"/>
      <c r="J204" s="919"/>
      <c r="K204" s="928"/>
      <c r="L204" s="932"/>
      <c r="M204" s="175"/>
      <c r="N204" s="176"/>
      <c r="O204" s="177"/>
      <c r="P204" s="46"/>
      <c r="Q204" s="47"/>
      <c r="R204" s="935"/>
      <c r="S204" s="48"/>
      <c r="T204" s="923"/>
      <c r="U204" s="49"/>
      <c r="V204" s="923"/>
      <c r="W204" s="49"/>
      <c r="X204" s="923"/>
      <c r="Y204" s="49"/>
      <c r="Z204" s="923"/>
      <c r="AA204" s="49"/>
      <c r="AB204" s="923"/>
      <c r="AC204" s="49"/>
      <c r="AD204" s="923"/>
      <c r="AE204" s="49"/>
      <c r="AF204" s="923"/>
      <c r="AG204" s="50"/>
      <c r="AH204" s="827"/>
      <c r="AI204" s="827"/>
      <c r="AJ204" s="926"/>
      <c r="AK204" s="104">
        <f t="shared" si="248"/>
        <v>0</v>
      </c>
      <c r="AL204" s="51"/>
      <c r="AM204" s="52"/>
      <c r="AN204" s="52"/>
      <c r="AO204" s="52"/>
      <c r="AP204" s="52"/>
      <c r="AQ204" s="52"/>
      <c r="AR204" s="53">
        <f t="shared" si="249"/>
        <v>0</v>
      </c>
      <c r="AS204" s="54"/>
      <c r="AT204" s="52"/>
      <c r="AU204" s="53">
        <f t="shared" si="250"/>
        <v>0</v>
      </c>
      <c r="AV204" s="54"/>
      <c r="AW204" s="52"/>
      <c r="AX204" s="52"/>
      <c r="AY204" s="52"/>
      <c r="AZ204" s="55"/>
      <c r="BA204" s="56"/>
      <c r="BB204" s="56"/>
      <c r="BC204" s="57"/>
    </row>
    <row r="205" spans="1:55" ht="17.25" hidden="1" customHeight="1">
      <c r="A205" s="893"/>
      <c r="B205" s="895"/>
      <c r="C205" s="898"/>
      <c r="D205" s="901"/>
      <c r="E205" s="905"/>
      <c r="F205" s="907"/>
      <c r="G205" s="910"/>
      <c r="H205" s="913"/>
      <c r="I205" s="918"/>
      <c r="J205" s="919"/>
      <c r="K205" s="928"/>
      <c r="L205" s="932"/>
      <c r="M205" s="175"/>
      <c r="N205" s="176"/>
      <c r="O205" s="177"/>
      <c r="P205" s="46"/>
      <c r="Q205" s="47"/>
      <c r="R205" s="935"/>
      <c r="S205" s="48"/>
      <c r="T205" s="923"/>
      <c r="U205" s="49"/>
      <c r="V205" s="923"/>
      <c r="W205" s="49"/>
      <c r="X205" s="923"/>
      <c r="Y205" s="49"/>
      <c r="Z205" s="923"/>
      <c r="AA205" s="49"/>
      <c r="AB205" s="923"/>
      <c r="AC205" s="49"/>
      <c r="AD205" s="923"/>
      <c r="AE205" s="49"/>
      <c r="AF205" s="923"/>
      <c r="AG205" s="50"/>
      <c r="AH205" s="827"/>
      <c r="AI205" s="827"/>
      <c r="AJ205" s="926"/>
      <c r="AK205" s="104">
        <f t="shared" si="248"/>
        <v>0</v>
      </c>
      <c r="AL205" s="51"/>
      <c r="AM205" s="52"/>
      <c r="AN205" s="52"/>
      <c r="AO205" s="52"/>
      <c r="AP205" s="52"/>
      <c r="AQ205" s="52"/>
      <c r="AR205" s="53">
        <f t="shared" si="249"/>
        <v>0</v>
      </c>
      <c r="AS205" s="54"/>
      <c r="AT205" s="52"/>
      <c r="AU205" s="53">
        <f t="shared" si="250"/>
        <v>0</v>
      </c>
      <c r="AV205" s="54"/>
      <c r="AW205" s="52"/>
      <c r="AX205" s="52"/>
      <c r="AY205" s="52"/>
      <c r="AZ205" s="55"/>
      <c r="BA205" s="56"/>
      <c r="BB205" s="56"/>
      <c r="BC205" s="57"/>
    </row>
    <row r="206" spans="1:55" ht="17.25" hidden="1" customHeight="1">
      <c r="A206" s="893"/>
      <c r="B206" s="895"/>
      <c r="C206" s="898"/>
      <c r="D206" s="901"/>
      <c r="E206" s="905"/>
      <c r="F206" s="907"/>
      <c r="G206" s="910"/>
      <c r="H206" s="913"/>
      <c r="I206" s="918"/>
      <c r="J206" s="919"/>
      <c r="K206" s="928"/>
      <c r="L206" s="932"/>
      <c r="M206" s="175"/>
      <c r="N206" s="176"/>
      <c r="O206" s="177"/>
      <c r="P206" s="46"/>
      <c r="Q206" s="47"/>
      <c r="R206" s="935"/>
      <c r="S206" s="48"/>
      <c r="T206" s="923"/>
      <c r="U206" s="49"/>
      <c r="V206" s="923"/>
      <c r="W206" s="49"/>
      <c r="X206" s="923"/>
      <c r="Y206" s="49"/>
      <c r="Z206" s="923"/>
      <c r="AA206" s="49"/>
      <c r="AB206" s="923"/>
      <c r="AC206" s="49"/>
      <c r="AD206" s="923"/>
      <c r="AE206" s="49"/>
      <c r="AF206" s="923"/>
      <c r="AG206" s="50"/>
      <c r="AH206" s="827"/>
      <c r="AI206" s="827"/>
      <c r="AJ206" s="926"/>
      <c r="AK206" s="104">
        <f t="shared" si="248"/>
        <v>0</v>
      </c>
      <c r="AL206" s="51"/>
      <c r="AM206" s="52"/>
      <c r="AN206" s="52"/>
      <c r="AO206" s="52"/>
      <c r="AP206" s="52"/>
      <c r="AQ206" s="52"/>
      <c r="AR206" s="53">
        <f t="shared" si="249"/>
        <v>0</v>
      </c>
      <c r="AS206" s="54"/>
      <c r="AT206" s="52"/>
      <c r="AU206" s="53">
        <f t="shared" si="250"/>
        <v>0</v>
      </c>
      <c r="AV206" s="54"/>
      <c r="AW206" s="52"/>
      <c r="AX206" s="52"/>
      <c r="AY206" s="52"/>
      <c r="AZ206" s="55"/>
      <c r="BA206" s="56"/>
      <c r="BB206" s="56"/>
      <c r="BC206" s="57"/>
    </row>
    <row r="207" spans="1:55" ht="17.25" hidden="1" customHeight="1">
      <c r="A207" s="893"/>
      <c r="B207" s="896"/>
      <c r="C207" s="899"/>
      <c r="D207" s="902"/>
      <c r="E207" s="905"/>
      <c r="F207" s="908"/>
      <c r="G207" s="911"/>
      <c r="H207" s="914"/>
      <c r="I207" s="918"/>
      <c r="J207" s="919"/>
      <c r="K207" s="929"/>
      <c r="L207" s="932"/>
      <c r="M207" s="178"/>
      <c r="N207" s="179"/>
      <c r="O207" s="180"/>
      <c r="P207" s="107"/>
      <c r="Q207" s="108"/>
      <c r="R207" s="935"/>
      <c r="S207" s="109"/>
      <c r="T207" s="923"/>
      <c r="U207" s="110"/>
      <c r="V207" s="923"/>
      <c r="W207" s="110"/>
      <c r="X207" s="923"/>
      <c r="Y207" s="110"/>
      <c r="Z207" s="923"/>
      <c r="AA207" s="110"/>
      <c r="AB207" s="923"/>
      <c r="AC207" s="110"/>
      <c r="AD207" s="923"/>
      <c r="AE207" s="110"/>
      <c r="AF207" s="923"/>
      <c r="AG207" s="111"/>
      <c r="AH207" s="827"/>
      <c r="AI207" s="827"/>
      <c r="AJ207" s="927"/>
      <c r="AK207" s="104">
        <f t="shared" si="248"/>
        <v>0</v>
      </c>
      <c r="AL207" s="112"/>
      <c r="AM207" s="113"/>
      <c r="AN207" s="113"/>
      <c r="AO207" s="113"/>
      <c r="AP207" s="113"/>
      <c r="AQ207" s="113"/>
      <c r="AR207" s="53">
        <f t="shared" si="249"/>
        <v>0</v>
      </c>
      <c r="AS207" s="114"/>
      <c r="AT207" s="113"/>
      <c r="AU207" s="53">
        <f>SUM(AS207:AT207)</f>
        <v>0</v>
      </c>
      <c r="AV207" s="114"/>
      <c r="AW207" s="113"/>
      <c r="AX207" s="113"/>
      <c r="AY207" s="113"/>
      <c r="AZ207" s="115"/>
      <c r="BA207" s="116"/>
      <c r="BB207" s="116"/>
      <c r="BC207" s="117"/>
    </row>
    <row r="208" spans="1:55" ht="9.9499999999999993" hidden="1" customHeight="1" thickBot="1">
      <c r="A208" s="894"/>
      <c r="B208" s="897"/>
      <c r="C208" s="900"/>
      <c r="D208" s="903"/>
      <c r="E208" s="906"/>
      <c r="F208" s="909"/>
      <c r="G208" s="912"/>
      <c r="H208" s="915"/>
      <c r="I208" s="920"/>
      <c r="J208" s="921"/>
      <c r="K208" s="930"/>
      <c r="L208" s="933"/>
      <c r="M208" s="181"/>
      <c r="N208" s="182"/>
      <c r="O208" s="183"/>
      <c r="P208" s="118"/>
      <c r="Q208" s="118"/>
      <c r="R208" s="936"/>
      <c r="S208" s="184"/>
      <c r="T208" s="924"/>
      <c r="U208" s="185"/>
      <c r="V208" s="924"/>
      <c r="W208" s="185"/>
      <c r="X208" s="924"/>
      <c r="Y208" s="185"/>
      <c r="Z208" s="924"/>
      <c r="AA208" s="185"/>
      <c r="AB208" s="924"/>
      <c r="AC208" s="185"/>
      <c r="AD208" s="924"/>
      <c r="AE208" s="185"/>
      <c r="AF208" s="924"/>
      <c r="AG208" s="186"/>
      <c r="AH208" s="828"/>
      <c r="AI208" s="828"/>
      <c r="AJ208" s="119"/>
      <c r="AK208" s="120"/>
      <c r="AL208" s="187"/>
      <c r="AM208" s="188"/>
      <c r="AN208" s="188"/>
      <c r="AO208" s="188"/>
      <c r="AP208" s="188"/>
      <c r="AQ208" s="188"/>
      <c r="AR208" s="121"/>
      <c r="AS208" s="189"/>
      <c r="AT208" s="188"/>
      <c r="AU208" s="121"/>
      <c r="AV208" s="189"/>
      <c r="AW208" s="188"/>
      <c r="AX208" s="188"/>
      <c r="AY208" s="188"/>
      <c r="AZ208" s="190"/>
      <c r="BA208" s="191"/>
      <c r="BB208" s="191"/>
      <c r="BC208" s="192"/>
    </row>
    <row r="209" spans="1:55" ht="6" customHeight="1">
      <c r="A209" s="157"/>
      <c r="B209" s="193"/>
      <c r="C209" s="193"/>
      <c r="D209" s="193"/>
      <c r="E209" s="193"/>
      <c r="F209" s="193"/>
      <c r="G209" s="193"/>
      <c r="H209" s="193"/>
      <c r="I209" s="946"/>
      <c r="J209" s="946"/>
      <c r="K209" s="193"/>
      <c r="L209" s="193"/>
      <c r="M209" s="193"/>
      <c r="N209" s="193"/>
      <c r="O209" s="193"/>
      <c r="P209" s="193"/>
      <c r="Q209" s="193"/>
      <c r="R209" s="193"/>
      <c r="S209" s="193"/>
      <c r="T209" s="193"/>
      <c r="U209" s="193"/>
      <c r="V209" s="193"/>
      <c r="W209" s="193"/>
      <c r="X209" s="193"/>
      <c r="Y209" s="193"/>
      <c r="Z209" s="193"/>
      <c r="AA209" s="193"/>
      <c r="AB209" s="193"/>
      <c r="AC209" s="193"/>
      <c r="AD209" s="193"/>
      <c r="AE209" s="193"/>
      <c r="AF209" s="193"/>
      <c r="AG209" s="193"/>
      <c r="AH209" s="193"/>
      <c r="AI209" s="193"/>
      <c r="AJ209" s="193"/>
      <c r="AK209" s="194"/>
      <c r="AL209" s="194"/>
      <c r="AM209" s="194"/>
      <c r="AN209" s="194"/>
      <c r="AO209" s="194"/>
      <c r="AP209" s="194"/>
      <c r="AQ209" s="195"/>
      <c r="AR209" s="194"/>
      <c r="AS209" s="194"/>
      <c r="AT209" s="194"/>
      <c r="AU209" s="194"/>
      <c r="AV209" s="194"/>
      <c r="AW209" s="194"/>
      <c r="AX209" s="194"/>
      <c r="AY209" s="194"/>
      <c r="AZ209" s="194"/>
      <c r="BA209" s="194"/>
      <c r="BB209" s="194"/>
      <c r="BC209" s="157"/>
    </row>
    <row r="211" spans="1:55">
      <c r="B211" s="948"/>
      <c r="C211" s="950" t="s">
        <v>1669</v>
      </c>
      <c r="D211" s="951"/>
      <c r="E211" s="951"/>
      <c r="F211" s="951"/>
      <c r="G211" s="951"/>
      <c r="H211" s="951"/>
      <c r="I211" s="951"/>
      <c r="J211" s="951"/>
    </row>
    <row r="212" spans="1:55">
      <c r="B212" s="949"/>
      <c r="C212" s="950"/>
      <c r="D212" s="951"/>
      <c r="E212" s="951"/>
      <c r="F212" s="951"/>
      <c r="G212" s="951"/>
      <c r="H212" s="951"/>
      <c r="I212" s="951"/>
      <c r="J212" s="951"/>
    </row>
    <row r="318" spans="14:15">
      <c r="N318" s="122" t="s">
        <v>1906</v>
      </c>
      <c r="O318" s="122" t="s">
        <v>1907</v>
      </c>
    </row>
    <row r="319" spans="14:15">
      <c r="N319" s="122">
        <v>2016</v>
      </c>
      <c r="O319" s="122">
        <v>6</v>
      </c>
    </row>
    <row r="320" spans="14:15">
      <c r="N320" s="122">
        <v>2017</v>
      </c>
      <c r="O320" s="122">
        <v>7</v>
      </c>
    </row>
    <row r="321" spans="14:15">
      <c r="N321" s="122">
        <v>2018</v>
      </c>
      <c r="O321" s="122">
        <v>8</v>
      </c>
    </row>
    <row r="322" spans="14:15">
      <c r="N322" s="122">
        <v>2019</v>
      </c>
      <c r="O322" s="122">
        <v>9</v>
      </c>
    </row>
    <row r="323" spans="14:15">
      <c r="N323" s="122">
        <v>2020</v>
      </c>
      <c r="O323" s="122">
        <v>10</v>
      </c>
    </row>
  </sheetData>
  <sheetProtection password="F190" sheet="1" objects="1" scenarios="1"/>
  <mergeCells count="505">
    <mergeCell ref="AH76:AH82"/>
    <mergeCell ref="AH85:AH91"/>
    <mergeCell ref="AH94:AH100"/>
    <mergeCell ref="AH103:AH109"/>
    <mergeCell ref="AH112:AH118"/>
    <mergeCell ref="AH121:AH127"/>
    <mergeCell ref="AH130:AH136"/>
    <mergeCell ref="AH139:AH145"/>
    <mergeCell ref="AH148:AH154"/>
    <mergeCell ref="AH13:AH19"/>
    <mergeCell ref="AH22:AH28"/>
    <mergeCell ref="AH31:AH37"/>
    <mergeCell ref="AH40:AH55"/>
    <mergeCell ref="AH58:AH64"/>
    <mergeCell ref="AH67:AH73"/>
    <mergeCell ref="AJ13:AJ18"/>
    <mergeCell ref="R13:R19"/>
    <mergeCell ref="T13:T19"/>
    <mergeCell ref="V13:V19"/>
    <mergeCell ref="X13:X19"/>
    <mergeCell ref="Z13:Z19"/>
    <mergeCell ref="AB13:AB19"/>
    <mergeCell ref="AD13:AD19"/>
    <mergeCell ref="AF13:AF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11:B212"/>
    <mergeCell ref="C211:J212"/>
    <mergeCell ref="G6:J6"/>
    <mergeCell ref="K6:Q6"/>
    <mergeCell ref="E13:E19"/>
    <mergeCell ref="B7:C8"/>
    <mergeCell ref="E7:E8"/>
    <mergeCell ref="B9:C9"/>
    <mergeCell ref="B67:B73"/>
    <mergeCell ref="C67:C73"/>
    <mergeCell ref="D67:D73"/>
    <mergeCell ref="E67:E73"/>
    <mergeCell ref="F67:F73"/>
    <mergeCell ref="G40:G55"/>
    <mergeCell ref="H40:H55"/>
    <mergeCell ref="I40:J55"/>
    <mergeCell ref="K40:K55"/>
    <mergeCell ref="L40:L55"/>
    <mergeCell ref="I56:J56"/>
    <mergeCell ref="G58:G64"/>
    <mergeCell ref="H58:H64"/>
    <mergeCell ref="I58:J64"/>
    <mergeCell ref="K58:K64"/>
    <mergeCell ref="L58:L64"/>
    <mergeCell ref="R40:R55"/>
    <mergeCell ref="T40:T55"/>
    <mergeCell ref="V40:V55"/>
    <mergeCell ref="X40:X55"/>
    <mergeCell ref="Z40:Z55"/>
    <mergeCell ref="AB40:AB55"/>
    <mergeCell ref="AD40:AD55"/>
    <mergeCell ref="AF40:AF55"/>
    <mergeCell ref="AJ40:AJ55"/>
    <mergeCell ref="R58:R64"/>
    <mergeCell ref="T58:T64"/>
    <mergeCell ref="V58:V64"/>
    <mergeCell ref="X58:X64"/>
    <mergeCell ref="Z58:Z64"/>
    <mergeCell ref="AB58:AB64"/>
    <mergeCell ref="AD58:AD64"/>
    <mergeCell ref="AF58:AF64"/>
    <mergeCell ref="AJ58:AJ63"/>
    <mergeCell ref="AF76:AF82"/>
    <mergeCell ref="AJ76:AJ81"/>
    <mergeCell ref="I83:J83"/>
    <mergeCell ref="A75:A82"/>
    <mergeCell ref="Z67:Z73"/>
    <mergeCell ref="AB67:AB73"/>
    <mergeCell ref="AD67:AD73"/>
    <mergeCell ref="AF67:AF73"/>
    <mergeCell ref="AJ67:AJ72"/>
    <mergeCell ref="I74:J74"/>
    <mergeCell ref="G67:G73"/>
    <mergeCell ref="H67:H73"/>
    <mergeCell ref="I67:J73"/>
    <mergeCell ref="K67:K73"/>
    <mergeCell ref="L67:L73"/>
    <mergeCell ref="R67:R73"/>
    <mergeCell ref="T67:T73"/>
    <mergeCell ref="V67:V73"/>
    <mergeCell ref="X67:X73"/>
    <mergeCell ref="A66:A73"/>
    <mergeCell ref="B76:B82"/>
    <mergeCell ref="C76:C82"/>
    <mergeCell ref="D76:D82"/>
    <mergeCell ref="E76:E82"/>
    <mergeCell ref="AF121:AF127"/>
    <mergeCell ref="AJ121:AJ126"/>
    <mergeCell ref="K121:K127"/>
    <mergeCell ref="L121:L127"/>
    <mergeCell ref="R121:R127"/>
    <mergeCell ref="T121:T127"/>
    <mergeCell ref="V121:V127"/>
    <mergeCell ref="X121:X127"/>
    <mergeCell ref="Z121:Z127"/>
    <mergeCell ref="AB121:AB127"/>
    <mergeCell ref="AD121:AD127"/>
    <mergeCell ref="AF112:AF118"/>
    <mergeCell ref="AJ112:AJ117"/>
    <mergeCell ref="I119:J119"/>
    <mergeCell ref="K112:K118"/>
    <mergeCell ref="L112:L118"/>
    <mergeCell ref="R112:R118"/>
    <mergeCell ref="T112:T118"/>
    <mergeCell ref="V112:V118"/>
    <mergeCell ref="X112:X118"/>
    <mergeCell ref="Z112:Z118"/>
    <mergeCell ref="AB112:AB118"/>
    <mergeCell ref="AD112:AD118"/>
    <mergeCell ref="V157:V163"/>
    <mergeCell ref="X157:X163"/>
    <mergeCell ref="Z157:Z163"/>
    <mergeCell ref="AB157:AB163"/>
    <mergeCell ref="AD157:AD163"/>
    <mergeCell ref="AF130:AF136"/>
    <mergeCell ref="AJ130:AJ135"/>
    <mergeCell ref="I137:J137"/>
    <mergeCell ref="K130:K136"/>
    <mergeCell ref="L130:L136"/>
    <mergeCell ref="R130:R136"/>
    <mergeCell ref="T130:T136"/>
    <mergeCell ref="V130:V136"/>
    <mergeCell ref="X130:X136"/>
    <mergeCell ref="Z130:Z136"/>
    <mergeCell ref="AB130:AB136"/>
    <mergeCell ref="AD130:AD136"/>
    <mergeCell ref="AH157:AH163"/>
    <mergeCell ref="T166:T172"/>
    <mergeCell ref="V166:V172"/>
    <mergeCell ref="X166:X172"/>
    <mergeCell ref="Z166:Z172"/>
    <mergeCell ref="AB166:AB172"/>
    <mergeCell ref="AD166:AD172"/>
    <mergeCell ref="I164:J164"/>
    <mergeCell ref="AJ148:AJ153"/>
    <mergeCell ref="I155:J155"/>
    <mergeCell ref="K148:K154"/>
    <mergeCell ref="L148:L154"/>
    <mergeCell ref="R148:R154"/>
    <mergeCell ref="T148:T154"/>
    <mergeCell ref="V148:V154"/>
    <mergeCell ref="X148:X154"/>
    <mergeCell ref="Z148:Z154"/>
    <mergeCell ref="AB148:AB154"/>
    <mergeCell ref="AD148:AD154"/>
    <mergeCell ref="AF157:AF163"/>
    <mergeCell ref="AJ157:AJ162"/>
    <mergeCell ref="K157:K163"/>
    <mergeCell ref="L157:L163"/>
    <mergeCell ref="R157:R163"/>
    <mergeCell ref="T157:T163"/>
    <mergeCell ref="AF22:AF28"/>
    <mergeCell ref="AJ22:AJ27"/>
    <mergeCell ref="I29:J29"/>
    <mergeCell ref="K202:K208"/>
    <mergeCell ref="L202:L208"/>
    <mergeCell ref="R202:R208"/>
    <mergeCell ref="T202:T208"/>
    <mergeCell ref="V202:V208"/>
    <mergeCell ref="X202:X208"/>
    <mergeCell ref="Z202:Z208"/>
    <mergeCell ref="AB202:AB208"/>
    <mergeCell ref="AD202:AD208"/>
    <mergeCell ref="I200:J200"/>
    <mergeCell ref="AF184:AF190"/>
    <mergeCell ref="AJ184:AJ189"/>
    <mergeCell ref="I191:J191"/>
    <mergeCell ref="K184:K190"/>
    <mergeCell ref="L184:L190"/>
    <mergeCell ref="R184:R190"/>
    <mergeCell ref="T184:T190"/>
    <mergeCell ref="V184:V190"/>
    <mergeCell ref="X184:X190"/>
    <mergeCell ref="Z184:Z190"/>
    <mergeCell ref="AB184:AB190"/>
    <mergeCell ref="R22:R28"/>
    <mergeCell ref="T22:T28"/>
    <mergeCell ref="V22:V28"/>
    <mergeCell ref="X22:X28"/>
    <mergeCell ref="Z22:Z28"/>
    <mergeCell ref="AB22:AB28"/>
    <mergeCell ref="AD22:AD28"/>
    <mergeCell ref="I209:J209"/>
    <mergeCell ref="A21:A28"/>
    <mergeCell ref="B22:B28"/>
    <mergeCell ref="C22:C28"/>
    <mergeCell ref="D22:D28"/>
    <mergeCell ref="E22:E28"/>
    <mergeCell ref="F22:F28"/>
    <mergeCell ref="G22:G28"/>
    <mergeCell ref="H22:H28"/>
    <mergeCell ref="I22:J28"/>
    <mergeCell ref="I182:J182"/>
    <mergeCell ref="I173:J173"/>
    <mergeCell ref="I146:J146"/>
    <mergeCell ref="I128:J128"/>
    <mergeCell ref="I110:J110"/>
    <mergeCell ref="I101:J101"/>
    <mergeCell ref="I38:J38"/>
    <mergeCell ref="I65:J65"/>
    <mergeCell ref="A39:A55"/>
    <mergeCell ref="B40:B55"/>
    <mergeCell ref="C40:C55"/>
    <mergeCell ref="D40:D55"/>
    <mergeCell ref="E40:E55"/>
    <mergeCell ref="F40:F55"/>
    <mergeCell ref="H76:H82"/>
    <mergeCell ref="I76:J82"/>
    <mergeCell ref="A57:A64"/>
    <mergeCell ref="B58:B64"/>
    <mergeCell ref="C58:C64"/>
    <mergeCell ref="D58:D64"/>
    <mergeCell ref="E58:E64"/>
    <mergeCell ref="F58:F64"/>
    <mergeCell ref="R76:R82"/>
    <mergeCell ref="T76:T82"/>
    <mergeCell ref="V76:V82"/>
    <mergeCell ref="AF202:AF208"/>
    <mergeCell ref="AJ202:AJ207"/>
    <mergeCell ref="AD184:AD190"/>
    <mergeCell ref="AF193:AF199"/>
    <mergeCell ref="AJ193:AJ198"/>
    <mergeCell ref="K193:K199"/>
    <mergeCell ref="L193:L199"/>
    <mergeCell ref="R193:R199"/>
    <mergeCell ref="T193:T199"/>
    <mergeCell ref="V193:V199"/>
    <mergeCell ref="X193:X199"/>
    <mergeCell ref="Z193:Z199"/>
    <mergeCell ref="AB193:AB199"/>
    <mergeCell ref="AD193:AD199"/>
    <mergeCell ref="AF166:AF172"/>
    <mergeCell ref="AJ166:AJ171"/>
    <mergeCell ref="K166:K172"/>
    <mergeCell ref="X76:X82"/>
    <mergeCell ref="Z76:Z82"/>
    <mergeCell ref="L166:L172"/>
    <mergeCell ref="R166:R172"/>
    <mergeCell ref="AB76:AB82"/>
    <mergeCell ref="AD76:AD82"/>
    <mergeCell ref="A84:A91"/>
    <mergeCell ref="B85:B91"/>
    <mergeCell ref="C85:C91"/>
    <mergeCell ref="D85:D91"/>
    <mergeCell ref="E85:E91"/>
    <mergeCell ref="F85:F91"/>
    <mergeCell ref="G85:G91"/>
    <mergeCell ref="H85:H91"/>
    <mergeCell ref="I85:J91"/>
    <mergeCell ref="K85:K91"/>
    <mergeCell ref="L85:L91"/>
    <mergeCell ref="R85:R91"/>
    <mergeCell ref="T85:T91"/>
    <mergeCell ref="V85:V91"/>
    <mergeCell ref="X85:X91"/>
    <mergeCell ref="Z85:Z91"/>
    <mergeCell ref="AB85:AB91"/>
    <mergeCell ref="AD85:AD91"/>
    <mergeCell ref="F76:F82"/>
    <mergeCell ref="G76:G82"/>
    <mergeCell ref="K76:K82"/>
    <mergeCell ref="L76:L82"/>
    <mergeCell ref="AJ85:AJ90"/>
    <mergeCell ref="A93:A100"/>
    <mergeCell ref="B94:B100"/>
    <mergeCell ref="C94:C100"/>
    <mergeCell ref="D94:D100"/>
    <mergeCell ref="E94:E100"/>
    <mergeCell ref="F94:F100"/>
    <mergeCell ref="G94:G100"/>
    <mergeCell ref="H94:H100"/>
    <mergeCell ref="I94:J100"/>
    <mergeCell ref="I92:J92"/>
    <mergeCell ref="AF94:AF100"/>
    <mergeCell ref="AJ94:AJ99"/>
    <mergeCell ref="K94:K100"/>
    <mergeCell ref="L94:L100"/>
    <mergeCell ref="R94:R100"/>
    <mergeCell ref="T94:T100"/>
    <mergeCell ref="V94:V100"/>
    <mergeCell ref="X94:X100"/>
    <mergeCell ref="Z94:Z100"/>
    <mergeCell ref="AB94:AB100"/>
    <mergeCell ref="AD94:AD100"/>
    <mergeCell ref="B103:B109"/>
    <mergeCell ref="C103:C109"/>
    <mergeCell ref="D103:D109"/>
    <mergeCell ref="E103:E109"/>
    <mergeCell ref="F103:F109"/>
    <mergeCell ref="G103:G109"/>
    <mergeCell ref="H103:H109"/>
    <mergeCell ref="I103:J109"/>
    <mergeCell ref="AF85:AF91"/>
    <mergeCell ref="AD103:AD109"/>
    <mergeCell ref="F121:F127"/>
    <mergeCell ref="G121:G127"/>
    <mergeCell ref="H121:H127"/>
    <mergeCell ref="I121:J127"/>
    <mergeCell ref="AF103:AF109"/>
    <mergeCell ref="AJ103:AJ108"/>
    <mergeCell ref="A111:A118"/>
    <mergeCell ref="B112:B118"/>
    <mergeCell ref="C112:C118"/>
    <mergeCell ref="D112:D118"/>
    <mergeCell ref="E112:E118"/>
    <mergeCell ref="F112:F118"/>
    <mergeCell ref="G112:G118"/>
    <mergeCell ref="H112:H118"/>
    <mergeCell ref="I112:J118"/>
    <mergeCell ref="K103:K109"/>
    <mergeCell ref="L103:L109"/>
    <mergeCell ref="R103:R109"/>
    <mergeCell ref="T103:T109"/>
    <mergeCell ref="V103:V109"/>
    <mergeCell ref="X103:X109"/>
    <mergeCell ref="Z103:Z109"/>
    <mergeCell ref="AB103:AB109"/>
    <mergeCell ref="A102:A109"/>
    <mergeCell ref="A120:A127"/>
    <mergeCell ref="B121:B127"/>
    <mergeCell ref="C121:C127"/>
    <mergeCell ref="D121:D127"/>
    <mergeCell ref="AD139:AD145"/>
    <mergeCell ref="A138:A145"/>
    <mergeCell ref="B139:B145"/>
    <mergeCell ref="C139:C145"/>
    <mergeCell ref="D139:D145"/>
    <mergeCell ref="E139:E145"/>
    <mergeCell ref="F139:F145"/>
    <mergeCell ref="G139:G145"/>
    <mergeCell ref="H139:H145"/>
    <mergeCell ref="I139:J145"/>
    <mergeCell ref="A129:A136"/>
    <mergeCell ref="B130:B136"/>
    <mergeCell ref="C130:C136"/>
    <mergeCell ref="D130:D136"/>
    <mergeCell ref="E130:E136"/>
    <mergeCell ref="F130:F136"/>
    <mergeCell ref="G130:G136"/>
    <mergeCell ref="H130:H136"/>
    <mergeCell ref="I130:J136"/>
    <mergeCell ref="E121:E127"/>
    <mergeCell ref="F157:F163"/>
    <mergeCell ref="G157:G163"/>
    <mergeCell ref="H157:H163"/>
    <mergeCell ref="I157:J163"/>
    <mergeCell ref="AF139:AF145"/>
    <mergeCell ref="AJ139:AJ144"/>
    <mergeCell ref="A147:A154"/>
    <mergeCell ref="B148:B154"/>
    <mergeCell ref="C148:C154"/>
    <mergeCell ref="D148:D154"/>
    <mergeCell ref="E148:E154"/>
    <mergeCell ref="F148:F154"/>
    <mergeCell ref="G148:G154"/>
    <mergeCell ref="H148:H154"/>
    <mergeCell ref="I148:J154"/>
    <mergeCell ref="K139:K145"/>
    <mergeCell ref="L139:L145"/>
    <mergeCell ref="R139:R145"/>
    <mergeCell ref="T139:T145"/>
    <mergeCell ref="V139:V145"/>
    <mergeCell ref="X139:X145"/>
    <mergeCell ref="Z139:Z145"/>
    <mergeCell ref="AB139:AB145"/>
    <mergeCell ref="AF148:AF154"/>
    <mergeCell ref="A156:A163"/>
    <mergeCell ref="B157:B163"/>
    <mergeCell ref="C157:C163"/>
    <mergeCell ref="D157:D163"/>
    <mergeCell ref="AD175:AD181"/>
    <mergeCell ref="A174:A181"/>
    <mergeCell ref="B175:B181"/>
    <mergeCell ref="C175:C181"/>
    <mergeCell ref="D175:D181"/>
    <mergeCell ref="E175:E181"/>
    <mergeCell ref="F175:F181"/>
    <mergeCell ref="G175:G181"/>
    <mergeCell ref="H175:H181"/>
    <mergeCell ref="I175:J181"/>
    <mergeCell ref="A165:A172"/>
    <mergeCell ref="B166:B172"/>
    <mergeCell ref="C166:C172"/>
    <mergeCell ref="D166:D172"/>
    <mergeCell ref="E166:E172"/>
    <mergeCell ref="F166:F172"/>
    <mergeCell ref="G166:G172"/>
    <mergeCell ref="H166:H172"/>
    <mergeCell ref="I166:J172"/>
    <mergeCell ref="E157:E163"/>
    <mergeCell ref="AF175:AF181"/>
    <mergeCell ref="AJ175:AJ180"/>
    <mergeCell ref="A183:A190"/>
    <mergeCell ref="B184:B190"/>
    <mergeCell ref="C184:C190"/>
    <mergeCell ref="D184:D190"/>
    <mergeCell ref="E184:E190"/>
    <mergeCell ref="F184:F190"/>
    <mergeCell ref="G184:G190"/>
    <mergeCell ref="H184:H190"/>
    <mergeCell ref="I184:J190"/>
    <mergeCell ref="K175:K181"/>
    <mergeCell ref="L175:L181"/>
    <mergeCell ref="R175:R181"/>
    <mergeCell ref="T175:T181"/>
    <mergeCell ref="V175:V181"/>
    <mergeCell ref="X175:X181"/>
    <mergeCell ref="Z175:Z181"/>
    <mergeCell ref="AB175:AB181"/>
    <mergeCell ref="F202:F208"/>
    <mergeCell ref="G202:G208"/>
    <mergeCell ref="H202:H208"/>
    <mergeCell ref="I202:J208"/>
    <mergeCell ref="E193:E199"/>
    <mergeCell ref="F193:F199"/>
    <mergeCell ref="G193:G199"/>
    <mergeCell ref="H193:H199"/>
    <mergeCell ref="I193:J199"/>
    <mergeCell ref="A192:A199"/>
    <mergeCell ref="B193:B199"/>
    <mergeCell ref="C193:C199"/>
    <mergeCell ref="D193:D199"/>
    <mergeCell ref="A201:A208"/>
    <mergeCell ref="B202:B208"/>
    <mergeCell ref="C202:C208"/>
    <mergeCell ref="D202:D208"/>
    <mergeCell ref="E202:E208"/>
  </mergeCells>
  <dataValidations count="4">
    <dataValidation type="list" allowBlank="1" showInputMessage="1" showErrorMessage="1" sqref="WVM983167 WLQ983167 WBU983167 VRY983167 VIC983167 UYG983167 UOK983167 UEO983167 TUS983167 TKW983167 TBA983167 SRE983167 SHI983167 RXM983167 RNQ983167 RDU983167 QTY983167 QKC983167 QAG983167 PQK983167 PGO983167 OWS983167 OMW983167 ODA983167 NTE983167 NJI983167 MZM983167 MPQ983167 MFU983167 LVY983167 LMC983167 LCG983167 KSK983167 KIO983167 JYS983167 JOW983167 JFA983167 IVE983167 ILI983167 IBM983167 HRQ983167 HHU983167 GXY983167 GOC983167 GEG983167 FUK983167 FKO983167 FAS983167 EQW983167 EHA983167 DXE983167 DNI983167 DDM983167 CTQ983167 CJU983167 BZY983167 BQC983167 BGG983167 AWK983167 AMO983167 ACS983167 SW983167 JA983167 B983167 WVM917631 WLQ917631 WBU917631 VRY917631 VIC917631 UYG917631 UOK917631 UEO917631 TUS917631 TKW917631 TBA917631 SRE917631 SHI917631 RXM917631 RNQ917631 RDU917631 QTY917631 QKC917631 QAG917631 PQK917631 PGO917631 OWS917631 OMW917631 ODA917631 NTE917631 NJI917631 MZM917631 MPQ917631 MFU917631 LVY917631 LMC917631 LCG917631 KSK917631 KIO917631 JYS917631 JOW917631 JFA917631 IVE917631 ILI917631 IBM917631 HRQ917631 HHU917631 GXY917631 GOC917631 GEG917631 FUK917631 FKO917631 FAS917631 EQW917631 EHA917631 DXE917631 DNI917631 DDM917631 CTQ917631 CJU917631 BZY917631 BQC917631 BGG917631 AWK917631 AMO917631 ACS917631 SW917631 JA917631 B917631 WVM852095 WLQ852095 WBU852095 VRY852095 VIC852095 UYG852095 UOK852095 UEO852095 TUS852095 TKW852095 TBA852095 SRE852095 SHI852095 RXM852095 RNQ852095 RDU852095 QTY852095 QKC852095 QAG852095 PQK852095 PGO852095 OWS852095 OMW852095 ODA852095 NTE852095 NJI852095 MZM852095 MPQ852095 MFU852095 LVY852095 LMC852095 LCG852095 KSK852095 KIO852095 JYS852095 JOW852095 JFA852095 IVE852095 ILI852095 IBM852095 HRQ852095 HHU852095 GXY852095 GOC852095 GEG852095 FUK852095 FKO852095 FAS852095 EQW852095 EHA852095 DXE852095 DNI852095 DDM852095 CTQ852095 CJU852095 BZY852095 BQC852095 BGG852095 AWK852095 AMO852095 ACS852095 SW852095 JA852095 B852095 WVM786559 WLQ786559 WBU786559 VRY786559 VIC786559 UYG786559 UOK786559 UEO786559 TUS786559 TKW786559 TBA786559 SRE786559 SHI786559 RXM786559 RNQ786559 RDU786559 QTY786559 QKC786559 QAG786559 PQK786559 PGO786559 OWS786559 OMW786559 ODA786559 NTE786559 NJI786559 MZM786559 MPQ786559 MFU786559 LVY786559 LMC786559 LCG786559 KSK786559 KIO786559 JYS786559 JOW786559 JFA786559 IVE786559 ILI786559 IBM786559 HRQ786559 HHU786559 GXY786559 GOC786559 GEG786559 FUK786559 FKO786559 FAS786559 EQW786559 EHA786559 DXE786559 DNI786559 DDM786559 CTQ786559 CJU786559 BZY786559 BQC786559 BGG786559 AWK786559 AMO786559 ACS786559 SW786559 JA786559 B786559 WVM721023 WLQ721023 WBU721023 VRY721023 VIC721023 UYG721023 UOK721023 UEO721023 TUS721023 TKW721023 TBA721023 SRE721023 SHI721023 RXM721023 RNQ721023 RDU721023 QTY721023 QKC721023 QAG721023 PQK721023 PGO721023 OWS721023 OMW721023 ODA721023 NTE721023 NJI721023 MZM721023 MPQ721023 MFU721023 LVY721023 LMC721023 LCG721023 KSK721023 KIO721023 JYS721023 JOW721023 JFA721023 IVE721023 ILI721023 IBM721023 HRQ721023 HHU721023 GXY721023 GOC721023 GEG721023 FUK721023 FKO721023 FAS721023 EQW721023 EHA721023 DXE721023 DNI721023 DDM721023 CTQ721023 CJU721023 BZY721023 BQC721023 BGG721023 AWK721023 AMO721023 ACS721023 SW721023 JA721023 B721023 WVM655487 WLQ655487 WBU655487 VRY655487 VIC655487 UYG655487 UOK655487 UEO655487 TUS655487 TKW655487 TBA655487 SRE655487 SHI655487 RXM655487 RNQ655487 RDU655487 QTY655487 QKC655487 QAG655487 PQK655487 PGO655487 OWS655487 OMW655487 ODA655487 NTE655487 NJI655487 MZM655487 MPQ655487 MFU655487 LVY655487 LMC655487 LCG655487 KSK655487 KIO655487 JYS655487 JOW655487 JFA655487 IVE655487 ILI655487 IBM655487 HRQ655487 HHU655487 GXY655487 GOC655487 GEG655487 FUK655487 FKO655487 FAS655487 EQW655487 EHA655487 DXE655487 DNI655487 DDM655487 CTQ655487 CJU655487 BZY655487 BQC655487 BGG655487 AWK655487 AMO655487 ACS655487 SW655487 JA655487 B655487 WVM589951 WLQ589951 WBU589951 VRY589951 VIC589951 UYG589951 UOK589951 UEO589951 TUS589951 TKW589951 TBA589951 SRE589951 SHI589951 RXM589951 RNQ589951 RDU589951 QTY589951 QKC589951 QAG589951 PQK589951 PGO589951 OWS589951 OMW589951 ODA589951 NTE589951 NJI589951 MZM589951 MPQ589951 MFU589951 LVY589951 LMC589951 LCG589951 KSK589951 KIO589951 JYS589951 JOW589951 JFA589951 IVE589951 ILI589951 IBM589951 HRQ589951 HHU589951 GXY589951 GOC589951 GEG589951 FUK589951 FKO589951 FAS589951 EQW589951 EHA589951 DXE589951 DNI589951 DDM589951 CTQ589951 CJU589951 BZY589951 BQC589951 BGG589951 AWK589951 AMO589951 ACS589951 SW589951 JA589951 B589951 WVM524415 WLQ524415 WBU524415 VRY524415 VIC524415 UYG524415 UOK524415 UEO524415 TUS524415 TKW524415 TBA524415 SRE524415 SHI524415 RXM524415 RNQ524415 RDU524415 QTY524415 QKC524415 QAG524415 PQK524415 PGO524415 OWS524415 OMW524415 ODA524415 NTE524415 NJI524415 MZM524415 MPQ524415 MFU524415 LVY524415 LMC524415 LCG524415 KSK524415 KIO524415 JYS524415 JOW524415 JFA524415 IVE524415 ILI524415 IBM524415 HRQ524415 HHU524415 GXY524415 GOC524415 GEG524415 FUK524415 FKO524415 FAS524415 EQW524415 EHA524415 DXE524415 DNI524415 DDM524415 CTQ524415 CJU524415 BZY524415 BQC524415 BGG524415 AWK524415 AMO524415 ACS524415 SW524415 JA524415 B524415 WVM458879 WLQ458879 WBU458879 VRY458879 VIC458879 UYG458879 UOK458879 UEO458879 TUS458879 TKW458879 TBA458879 SRE458879 SHI458879 RXM458879 RNQ458879 RDU458879 QTY458879 QKC458879 QAG458879 PQK458879 PGO458879 OWS458879 OMW458879 ODA458879 NTE458879 NJI458879 MZM458879 MPQ458879 MFU458879 LVY458879 LMC458879 LCG458879 KSK458879 KIO458879 JYS458879 JOW458879 JFA458879 IVE458879 ILI458879 IBM458879 HRQ458879 HHU458879 GXY458879 GOC458879 GEG458879 FUK458879 FKO458879 FAS458879 EQW458879 EHA458879 DXE458879 DNI458879 DDM458879 CTQ458879 CJU458879 BZY458879 BQC458879 BGG458879 AWK458879 AMO458879 ACS458879 SW458879 JA458879 B458879 WVM393343 WLQ393343 WBU393343 VRY393343 VIC393343 UYG393343 UOK393343 UEO393343 TUS393343 TKW393343 TBA393343 SRE393343 SHI393343 RXM393343 RNQ393343 RDU393343 QTY393343 QKC393343 QAG393343 PQK393343 PGO393343 OWS393343 OMW393343 ODA393343 NTE393343 NJI393343 MZM393343 MPQ393343 MFU393343 LVY393343 LMC393343 LCG393343 KSK393343 KIO393343 JYS393343 JOW393343 JFA393343 IVE393343 ILI393343 IBM393343 HRQ393343 HHU393343 GXY393343 GOC393343 GEG393343 FUK393343 FKO393343 FAS393343 EQW393343 EHA393343 DXE393343 DNI393343 DDM393343 CTQ393343 CJU393343 BZY393343 BQC393343 BGG393343 AWK393343 AMO393343 ACS393343 SW393343 JA393343 B393343 WVM327807 WLQ327807 WBU327807 VRY327807 VIC327807 UYG327807 UOK327807 UEO327807 TUS327807 TKW327807 TBA327807 SRE327807 SHI327807 RXM327807 RNQ327807 RDU327807 QTY327807 QKC327807 QAG327807 PQK327807 PGO327807 OWS327807 OMW327807 ODA327807 NTE327807 NJI327807 MZM327807 MPQ327807 MFU327807 LVY327807 LMC327807 LCG327807 KSK327807 KIO327807 JYS327807 JOW327807 JFA327807 IVE327807 ILI327807 IBM327807 HRQ327807 HHU327807 GXY327807 GOC327807 GEG327807 FUK327807 FKO327807 FAS327807 EQW327807 EHA327807 DXE327807 DNI327807 DDM327807 CTQ327807 CJU327807 BZY327807 BQC327807 BGG327807 AWK327807 AMO327807 ACS327807 SW327807 JA327807 B327807 WVM262271 WLQ262271 WBU262271 VRY262271 VIC262271 UYG262271 UOK262271 UEO262271 TUS262271 TKW262271 TBA262271 SRE262271 SHI262271 RXM262271 RNQ262271 RDU262271 QTY262271 QKC262271 QAG262271 PQK262271 PGO262271 OWS262271 OMW262271 ODA262271 NTE262271 NJI262271 MZM262271 MPQ262271 MFU262271 LVY262271 LMC262271 LCG262271 KSK262271 KIO262271 JYS262271 JOW262271 JFA262271 IVE262271 ILI262271 IBM262271 HRQ262271 HHU262271 GXY262271 GOC262271 GEG262271 FUK262271 FKO262271 FAS262271 EQW262271 EHA262271 DXE262271 DNI262271 DDM262271 CTQ262271 CJU262271 BZY262271 BQC262271 BGG262271 AWK262271 AMO262271 ACS262271 SW262271 JA262271 B262271 WVM196735 WLQ196735 WBU196735 VRY196735 VIC196735 UYG196735 UOK196735 UEO196735 TUS196735 TKW196735 TBA196735 SRE196735 SHI196735 RXM196735 RNQ196735 RDU196735 QTY196735 QKC196735 QAG196735 PQK196735 PGO196735 OWS196735 OMW196735 ODA196735 NTE196735 NJI196735 MZM196735 MPQ196735 MFU196735 LVY196735 LMC196735 LCG196735 KSK196735 KIO196735 JYS196735 JOW196735 JFA196735 IVE196735 ILI196735 IBM196735 HRQ196735 HHU196735 GXY196735 GOC196735 GEG196735 FUK196735 FKO196735 FAS196735 EQW196735 EHA196735 DXE196735 DNI196735 DDM196735 CTQ196735 CJU196735 BZY196735 BQC196735 BGG196735 AWK196735 AMO196735 ACS196735 SW196735 JA196735 B196735 WVM131199 WLQ131199 WBU131199 VRY131199 VIC131199 UYG131199 UOK131199 UEO131199 TUS131199 TKW131199 TBA131199 SRE131199 SHI131199 RXM131199 RNQ131199 RDU131199 QTY131199 QKC131199 QAG131199 PQK131199 PGO131199 OWS131199 OMW131199 ODA131199 NTE131199 NJI131199 MZM131199 MPQ131199 MFU131199 LVY131199 LMC131199 LCG131199 KSK131199 KIO131199 JYS131199 JOW131199 JFA131199 IVE131199 ILI131199 IBM131199 HRQ131199 HHU131199 GXY131199 GOC131199 GEG131199 FUK131199 FKO131199 FAS131199 EQW131199 EHA131199 DXE131199 DNI131199 DDM131199 CTQ131199 CJU131199 BZY131199 BQC131199 BGG131199 AWK131199 AMO131199 ACS131199 SW131199 JA131199 B131199 WVM65663 WLQ65663 WBU65663 VRY65663 VIC65663 UYG65663 UOK65663 UEO65663 TUS65663 TKW65663 TBA65663 SRE65663 SHI65663 RXM65663 RNQ65663 RDU65663 QTY65663 QKC65663 QAG65663 PQK65663 PGO65663 OWS65663 OMW65663 ODA65663 NTE65663 NJI65663 MZM65663 MPQ65663 MFU65663 LVY65663 LMC65663 LCG65663 KSK65663 KIO65663 JYS65663 JOW65663 JFA65663 IVE65663 ILI65663 IBM65663 HRQ65663 HHU65663 GXY65663 GOC65663 GEG65663 FUK65663 FKO65663 FAS65663 EQW65663 EHA65663 DXE65663 DNI65663 DDM65663 CTQ65663 CJU65663 BZY65663 BQC65663 BGG65663 AWK65663 AMO65663 ACS65663 SW65663 JA65663 B65663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202:D208 D58:D64 D67:D73 D76:D82 D85:D91 D94:D100 D103:D109 D112:D118 D121:D127 D130:D136 D139:D145 D148:D154 D157:D163 D166:D172 D175:D181 D184:D190 D193:D199 D40:D55">
      <formula1>INDIRECT($D$9)</formula1>
    </dataValidation>
    <dataValidation type="list" allowBlank="1" showInputMessage="1" showErrorMessage="1" sqref="N3:P3">
      <formula1>$N$319:$N$323</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WVX983161:WVZ983161 WMB983161:WMD983161 WCF983161:WCH983161 VSJ983161:VSL983161 VIN983161:VIP983161 UYR983161:UYT983161 UOV983161:UOX983161 UEZ983161:UFB983161 TVD983161:TVF983161 TLH983161:TLJ983161 TBL983161:TBN983161 SRP983161:SRR983161 SHT983161:SHV983161 RXX983161:RXZ983161 ROB983161:ROD983161 REF983161:REH983161 QUJ983161:QUL983161 QKN983161:QKP983161 QAR983161:QAT983161 PQV983161:PQX983161 PGZ983161:PHB983161 OXD983161:OXF983161 ONH983161:ONJ983161 ODL983161:ODN983161 NTP983161:NTR983161 NJT983161:NJV983161 MZX983161:MZZ983161 MQB983161:MQD983161 MGF983161:MGH983161 LWJ983161:LWL983161 LMN983161:LMP983161 LCR983161:LCT983161 KSV983161:KSX983161 KIZ983161:KJB983161 JZD983161:JZF983161 JPH983161:JPJ983161 JFL983161:JFN983161 IVP983161:IVR983161 ILT983161:ILV983161 IBX983161:IBZ983161 HSB983161:HSD983161 HIF983161:HIH983161 GYJ983161:GYL983161 GON983161:GOP983161 GER983161:GET983161 FUV983161:FUX983161 FKZ983161:FLB983161 FBD983161:FBF983161 ERH983161:ERJ983161 EHL983161:EHN983161 DXP983161:DXR983161 DNT983161:DNV983161 DDX983161:DDZ983161 CUB983161:CUD983161 CKF983161:CKH983161 CAJ983161:CAL983161 BQN983161:BQP983161 BGR983161:BGT983161 AWV983161:AWX983161 AMZ983161:ANB983161 ADD983161:ADF983161 TH983161:TJ983161 JL983161:JN983161 N983161:P983161 WVX917625:WVZ917625 WMB917625:WMD917625 WCF917625:WCH917625 VSJ917625:VSL917625 VIN917625:VIP917625 UYR917625:UYT917625 UOV917625:UOX917625 UEZ917625:UFB917625 TVD917625:TVF917625 TLH917625:TLJ917625 TBL917625:TBN917625 SRP917625:SRR917625 SHT917625:SHV917625 RXX917625:RXZ917625 ROB917625:ROD917625 REF917625:REH917625 QUJ917625:QUL917625 QKN917625:QKP917625 QAR917625:QAT917625 PQV917625:PQX917625 PGZ917625:PHB917625 OXD917625:OXF917625 ONH917625:ONJ917625 ODL917625:ODN917625 NTP917625:NTR917625 NJT917625:NJV917625 MZX917625:MZZ917625 MQB917625:MQD917625 MGF917625:MGH917625 LWJ917625:LWL917625 LMN917625:LMP917625 LCR917625:LCT917625 KSV917625:KSX917625 KIZ917625:KJB917625 JZD917625:JZF917625 JPH917625:JPJ917625 JFL917625:JFN917625 IVP917625:IVR917625 ILT917625:ILV917625 IBX917625:IBZ917625 HSB917625:HSD917625 HIF917625:HIH917625 GYJ917625:GYL917625 GON917625:GOP917625 GER917625:GET917625 FUV917625:FUX917625 FKZ917625:FLB917625 FBD917625:FBF917625 ERH917625:ERJ917625 EHL917625:EHN917625 DXP917625:DXR917625 DNT917625:DNV917625 DDX917625:DDZ917625 CUB917625:CUD917625 CKF917625:CKH917625 CAJ917625:CAL917625 BQN917625:BQP917625 BGR917625:BGT917625 AWV917625:AWX917625 AMZ917625:ANB917625 ADD917625:ADF917625 TH917625:TJ917625 JL917625:JN917625 N917625:P917625 WVX852089:WVZ852089 WMB852089:WMD852089 WCF852089:WCH852089 VSJ852089:VSL852089 VIN852089:VIP852089 UYR852089:UYT852089 UOV852089:UOX852089 UEZ852089:UFB852089 TVD852089:TVF852089 TLH852089:TLJ852089 TBL852089:TBN852089 SRP852089:SRR852089 SHT852089:SHV852089 RXX852089:RXZ852089 ROB852089:ROD852089 REF852089:REH852089 QUJ852089:QUL852089 QKN852089:QKP852089 QAR852089:QAT852089 PQV852089:PQX852089 PGZ852089:PHB852089 OXD852089:OXF852089 ONH852089:ONJ852089 ODL852089:ODN852089 NTP852089:NTR852089 NJT852089:NJV852089 MZX852089:MZZ852089 MQB852089:MQD852089 MGF852089:MGH852089 LWJ852089:LWL852089 LMN852089:LMP852089 LCR852089:LCT852089 KSV852089:KSX852089 KIZ852089:KJB852089 JZD852089:JZF852089 JPH852089:JPJ852089 JFL852089:JFN852089 IVP852089:IVR852089 ILT852089:ILV852089 IBX852089:IBZ852089 HSB852089:HSD852089 HIF852089:HIH852089 GYJ852089:GYL852089 GON852089:GOP852089 GER852089:GET852089 FUV852089:FUX852089 FKZ852089:FLB852089 FBD852089:FBF852089 ERH852089:ERJ852089 EHL852089:EHN852089 DXP852089:DXR852089 DNT852089:DNV852089 DDX852089:DDZ852089 CUB852089:CUD852089 CKF852089:CKH852089 CAJ852089:CAL852089 BQN852089:BQP852089 BGR852089:BGT852089 AWV852089:AWX852089 AMZ852089:ANB852089 ADD852089:ADF852089 TH852089:TJ852089 JL852089:JN852089 N852089:P852089 WVX786553:WVZ786553 WMB786553:WMD786553 WCF786553:WCH786553 VSJ786553:VSL786553 VIN786553:VIP786553 UYR786553:UYT786553 UOV786553:UOX786553 UEZ786553:UFB786553 TVD786553:TVF786553 TLH786553:TLJ786553 TBL786553:TBN786553 SRP786553:SRR786553 SHT786553:SHV786553 RXX786553:RXZ786553 ROB786553:ROD786553 REF786553:REH786553 QUJ786553:QUL786553 QKN786553:QKP786553 QAR786553:QAT786553 PQV786553:PQX786553 PGZ786553:PHB786553 OXD786553:OXF786553 ONH786553:ONJ786553 ODL786553:ODN786553 NTP786553:NTR786553 NJT786553:NJV786553 MZX786553:MZZ786553 MQB786553:MQD786553 MGF786553:MGH786553 LWJ786553:LWL786553 LMN786553:LMP786553 LCR786553:LCT786553 KSV786553:KSX786553 KIZ786553:KJB786553 JZD786553:JZF786553 JPH786553:JPJ786553 JFL786553:JFN786553 IVP786553:IVR786553 ILT786553:ILV786553 IBX786553:IBZ786553 HSB786553:HSD786553 HIF786553:HIH786553 GYJ786553:GYL786553 GON786553:GOP786553 GER786553:GET786553 FUV786553:FUX786553 FKZ786553:FLB786553 FBD786553:FBF786553 ERH786553:ERJ786553 EHL786553:EHN786553 DXP786553:DXR786553 DNT786553:DNV786553 DDX786553:DDZ786553 CUB786553:CUD786553 CKF786553:CKH786553 CAJ786553:CAL786553 BQN786553:BQP786553 BGR786553:BGT786553 AWV786553:AWX786553 AMZ786553:ANB786553 ADD786553:ADF786553 TH786553:TJ786553 JL786553:JN786553 N786553:P786553 WVX721017:WVZ721017 WMB721017:WMD721017 WCF721017:WCH721017 VSJ721017:VSL721017 VIN721017:VIP721017 UYR721017:UYT721017 UOV721017:UOX721017 UEZ721017:UFB721017 TVD721017:TVF721017 TLH721017:TLJ721017 TBL721017:TBN721017 SRP721017:SRR721017 SHT721017:SHV721017 RXX721017:RXZ721017 ROB721017:ROD721017 REF721017:REH721017 QUJ721017:QUL721017 QKN721017:QKP721017 QAR721017:QAT721017 PQV721017:PQX721017 PGZ721017:PHB721017 OXD721017:OXF721017 ONH721017:ONJ721017 ODL721017:ODN721017 NTP721017:NTR721017 NJT721017:NJV721017 MZX721017:MZZ721017 MQB721017:MQD721017 MGF721017:MGH721017 LWJ721017:LWL721017 LMN721017:LMP721017 LCR721017:LCT721017 KSV721017:KSX721017 KIZ721017:KJB721017 JZD721017:JZF721017 JPH721017:JPJ721017 JFL721017:JFN721017 IVP721017:IVR721017 ILT721017:ILV721017 IBX721017:IBZ721017 HSB721017:HSD721017 HIF721017:HIH721017 GYJ721017:GYL721017 GON721017:GOP721017 GER721017:GET721017 FUV721017:FUX721017 FKZ721017:FLB721017 FBD721017:FBF721017 ERH721017:ERJ721017 EHL721017:EHN721017 DXP721017:DXR721017 DNT721017:DNV721017 DDX721017:DDZ721017 CUB721017:CUD721017 CKF721017:CKH721017 CAJ721017:CAL721017 BQN721017:BQP721017 BGR721017:BGT721017 AWV721017:AWX721017 AMZ721017:ANB721017 ADD721017:ADF721017 TH721017:TJ721017 JL721017:JN721017 N721017:P721017 WVX655481:WVZ655481 WMB655481:WMD655481 WCF655481:WCH655481 VSJ655481:VSL655481 VIN655481:VIP655481 UYR655481:UYT655481 UOV655481:UOX655481 UEZ655481:UFB655481 TVD655481:TVF655481 TLH655481:TLJ655481 TBL655481:TBN655481 SRP655481:SRR655481 SHT655481:SHV655481 RXX655481:RXZ655481 ROB655481:ROD655481 REF655481:REH655481 QUJ655481:QUL655481 QKN655481:QKP655481 QAR655481:QAT655481 PQV655481:PQX655481 PGZ655481:PHB655481 OXD655481:OXF655481 ONH655481:ONJ655481 ODL655481:ODN655481 NTP655481:NTR655481 NJT655481:NJV655481 MZX655481:MZZ655481 MQB655481:MQD655481 MGF655481:MGH655481 LWJ655481:LWL655481 LMN655481:LMP655481 LCR655481:LCT655481 KSV655481:KSX655481 KIZ655481:KJB655481 JZD655481:JZF655481 JPH655481:JPJ655481 JFL655481:JFN655481 IVP655481:IVR655481 ILT655481:ILV655481 IBX655481:IBZ655481 HSB655481:HSD655481 HIF655481:HIH655481 GYJ655481:GYL655481 GON655481:GOP655481 GER655481:GET655481 FUV655481:FUX655481 FKZ655481:FLB655481 FBD655481:FBF655481 ERH655481:ERJ655481 EHL655481:EHN655481 DXP655481:DXR655481 DNT655481:DNV655481 DDX655481:DDZ655481 CUB655481:CUD655481 CKF655481:CKH655481 CAJ655481:CAL655481 BQN655481:BQP655481 BGR655481:BGT655481 AWV655481:AWX655481 AMZ655481:ANB655481 ADD655481:ADF655481 TH655481:TJ655481 JL655481:JN655481 N655481:P655481 WVX589945:WVZ589945 WMB589945:WMD589945 WCF589945:WCH589945 VSJ589945:VSL589945 VIN589945:VIP589945 UYR589945:UYT589945 UOV589945:UOX589945 UEZ589945:UFB589945 TVD589945:TVF589945 TLH589945:TLJ589945 TBL589945:TBN589945 SRP589945:SRR589945 SHT589945:SHV589945 RXX589945:RXZ589945 ROB589945:ROD589945 REF589945:REH589945 QUJ589945:QUL589945 QKN589945:QKP589945 QAR589945:QAT589945 PQV589945:PQX589945 PGZ589945:PHB589945 OXD589945:OXF589945 ONH589945:ONJ589945 ODL589945:ODN589945 NTP589945:NTR589945 NJT589945:NJV589945 MZX589945:MZZ589945 MQB589945:MQD589945 MGF589945:MGH589945 LWJ589945:LWL589945 LMN589945:LMP589945 LCR589945:LCT589945 KSV589945:KSX589945 KIZ589945:KJB589945 JZD589945:JZF589945 JPH589945:JPJ589945 JFL589945:JFN589945 IVP589945:IVR589945 ILT589945:ILV589945 IBX589945:IBZ589945 HSB589945:HSD589945 HIF589945:HIH589945 GYJ589945:GYL589945 GON589945:GOP589945 GER589945:GET589945 FUV589945:FUX589945 FKZ589945:FLB589945 FBD589945:FBF589945 ERH589945:ERJ589945 EHL589945:EHN589945 DXP589945:DXR589945 DNT589945:DNV589945 DDX589945:DDZ589945 CUB589945:CUD589945 CKF589945:CKH589945 CAJ589945:CAL589945 BQN589945:BQP589945 BGR589945:BGT589945 AWV589945:AWX589945 AMZ589945:ANB589945 ADD589945:ADF589945 TH589945:TJ589945 JL589945:JN589945 N589945:P589945 WVX524409:WVZ524409 WMB524409:WMD524409 WCF524409:WCH524409 VSJ524409:VSL524409 VIN524409:VIP524409 UYR524409:UYT524409 UOV524409:UOX524409 UEZ524409:UFB524409 TVD524409:TVF524409 TLH524409:TLJ524409 TBL524409:TBN524409 SRP524409:SRR524409 SHT524409:SHV524409 RXX524409:RXZ524409 ROB524409:ROD524409 REF524409:REH524409 QUJ524409:QUL524409 QKN524409:QKP524409 QAR524409:QAT524409 PQV524409:PQX524409 PGZ524409:PHB524409 OXD524409:OXF524409 ONH524409:ONJ524409 ODL524409:ODN524409 NTP524409:NTR524409 NJT524409:NJV524409 MZX524409:MZZ524409 MQB524409:MQD524409 MGF524409:MGH524409 LWJ524409:LWL524409 LMN524409:LMP524409 LCR524409:LCT524409 KSV524409:KSX524409 KIZ524409:KJB524409 JZD524409:JZF524409 JPH524409:JPJ524409 JFL524409:JFN524409 IVP524409:IVR524409 ILT524409:ILV524409 IBX524409:IBZ524409 HSB524409:HSD524409 HIF524409:HIH524409 GYJ524409:GYL524409 GON524409:GOP524409 GER524409:GET524409 FUV524409:FUX524409 FKZ524409:FLB524409 FBD524409:FBF524409 ERH524409:ERJ524409 EHL524409:EHN524409 DXP524409:DXR524409 DNT524409:DNV524409 DDX524409:DDZ524409 CUB524409:CUD524409 CKF524409:CKH524409 CAJ524409:CAL524409 BQN524409:BQP524409 BGR524409:BGT524409 AWV524409:AWX524409 AMZ524409:ANB524409 ADD524409:ADF524409 TH524409:TJ524409 JL524409:JN524409 N524409:P524409 WVX458873:WVZ458873 WMB458873:WMD458873 WCF458873:WCH458873 VSJ458873:VSL458873 VIN458873:VIP458873 UYR458873:UYT458873 UOV458873:UOX458873 UEZ458873:UFB458873 TVD458873:TVF458873 TLH458873:TLJ458873 TBL458873:TBN458873 SRP458873:SRR458873 SHT458873:SHV458873 RXX458873:RXZ458873 ROB458873:ROD458873 REF458873:REH458873 QUJ458873:QUL458873 QKN458873:QKP458873 QAR458873:QAT458873 PQV458873:PQX458873 PGZ458873:PHB458873 OXD458873:OXF458873 ONH458873:ONJ458873 ODL458873:ODN458873 NTP458873:NTR458873 NJT458873:NJV458873 MZX458873:MZZ458873 MQB458873:MQD458873 MGF458873:MGH458873 LWJ458873:LWL458873 LMN458873:LMP458873 LCR458873:LCT458873 KSV458873:KSX458873 KIZ458873:KJB458873 JZD458873:JZF458873 JPH458873:JPJ458873 JFL458873:JFN458873 IVP458873:IVR458873 ILT458873:ILV458873 IBX458873:IBZ458873 HSB458873:HSD458873 HIF458873:HIH458873 GYJ458873:GYL458873 GON458873:GOP458873 GER458873:GET458873 FUV458873:FUX458873 FKZ458873:FLB458873 FBD458873:FBF458873 ERH458873:ERJ458873 EHL458873:EHN458873 DXP458873:DXR458873 DNT458873:DNV458873 DDX458873:DDZ458873 CUB458873:CUD458873 CKF458873:CKH458873 CAJ458873:CAL458873 BQN458873:BQP458873 BGR458873:BGT458873 AWV458873:AWX458873 AMZ458873:ANB458873 ADD458873:ADF458873 TH458873:TJ458873 JL458873:JN458873 N458873:P458873 WVX393337:WVZ393337 WMB393337:WMD393337 WCF393337:WCH393337 VSJ393337:VSL393337 VIN393337:VIP393337 UYR393337:UYT393337 UOV393337:UOX393337 UEZ393337:UFB393337 TVD393337:TVF393337 TLH393337:TLJ393337 TBL393337:TBN393337 SRP393337:SRR393337 SHT393337:SHV393337 RXX393337:RXZ393337 ROB393337:ROD393337 REF393337:REH393337 QUJ393337:QUL393337 QKN393337:QKP393337 QAR393337:QAT393337 PQV393337:PQX393337 PGZ393337:PHB393337 OXD393337:OXF393337 ONH393337:ONJ393337 ODL393337:ODN393337 NTP393337:NTR393337 NJT393337:NJV393337 MZX393337:MZZ393337 MQB393337:MQD393337 MGF393337:MGH393337 LWJ393337:LWL393337 LMN393337:LMP393337 LCR393337:LCT393337 KSV393337:KSX393337 KIZ393337:KJB393337 JZD393337:JZF393337 JPH393337:JPJ393337 JFL393337:JFN393337 IVP393337:IVR393337 ILT393337:ILV393337 IBX393337:IBZ393337 HSB393337:HSD393337 HIF393337:HIH393337 GYJ393337:GYL393337 GON393337:GOP393337 GER393337:GET393337 FUV393337:FUX393337 FKZ393337:FLB393337 FBD393337:FBF393337 ERH393337:ERJ393337 EHL393337:EHN393337 DXP393337:DXR393337 DNT393337:DNV393337 DDX393337:DDZ393337 CUB393337:CUD393337 CKF393337:CKH393337 CAJ393337:CAL393337 BQN393337:BQP393337 BGR393337:BGT393337 AWV393337:AWX393337 AMZ393337:ANB393337 ADD393337:ADF393337 TH393337:TJ393337 JL393337:JN393337 N393337:P393337 WVX327801:WVZ327801 WMB327801:WMD327801 WCF327801:WCH327801 VSJ327801:VSL327801 VIN327801:VIP327801 UYR327801:UYT327801 UOV327801:UOX327801 UEZ327801:UFB327801 TVD327801:TVF327801 TLH327801:TLJ327801 TBL327801:TBN327801 SRP327801:SRR327801 SHT327801:SHV327801 RXX327801:RXZ327801 ROB327801:ROD327801 REF327801:REH327801 QUJ327801:QUL327801 QKN327801:QKP327801 QAR327801:QAT327801 PQV327801:PQX327801 PGZ327801:PHB327801 OXD327801:OXF327801 ONH327801:ONJ327801 ODL327801:ODN327801 NTP327801:NTR327801 NJT327801:NJV327801 MZX327801:MZZ327801 MQB327801:MQD327801 MGF327801:MGH327801 LWJ327801:LWL327801 LMN327801:LMP327801 LCR327801:LCT327801 KSV327801:KSX327801 KIZ327801:KJB327801 JZD327801:JZF327801 JPH327801:JPJ327801 JFL327801:JFN327801 IVP327801:IVR327801 ILT327801:ILV327801 IBX327801:IBZ327801 HSB327801:HSD327801 HIF327801:HIH327801 GYJ327801:GYL327801 GON327801:GOP327801 GER327801:GET327801 FUV327801:FUX327801 FKZ327801:FLB327801 FBD327801:FBF327801 ERH327801:ERJ327801 EHL327801:EHN327801 DXP327801:DXR327801 DNT327801:DNV327801 DDX327801:DDZ327801 CUB327801:CUD327801 CKF327801:CKH327801 CAJ327801:CAL327801 BQN327801:BQP327801 BGR327801:BGT327801 AWV327801:AWX327801 AMZ327801:ANB327801 ADD327801:ADF327801 TH327801:TJ327801 JL327801:JN327801 N327801:P327801 WVX262265:WVZ262265 WMB262265:WMD262265 WCF262265:WCH262265 VSJ262265:VSL262265 VIN262265:VIP262265 UYR262265:UYT262265 UOV262265:UOX262265 UEZ262265:UFB262265 TVD262265:TVF262265 TLH262265:TLJ262265 TBL262265:TBN262265 SRP262265:SRR262265 SHT262265:SHV262265 RXX262265:RXZ262265 ROB262265:ROD262265 REF262265:REH262265 QUJ262265:QUL262265 QKN262265:QKP262265 QAR262265:QAT262265 PQV262265:PQX262265 PGZ262265:PHB262265 OXD262265:OXF262265 ONH262265:ONJ262265 ODL262265:ODN262265 NTP262265:NTR262265 NJT262265:NJV262265 MZX262265:MZZ262265 MQB262265:MQD262265 MGF262265:MGH262265 LWJ262265:LWL262265 LMN262265:LMP262265 LCR262265:LCT262265 KSV262265:KSX262265 KIZ262265:KJB262265 JZD262265:JZF262265 JPH262265:JPJ262265 JFL262265:JFN262265 IVP262265:IVR262265 ILT262265:ILV262265 IBX262265:IBZ262265 HSB262265:HSD262265 HIF262265:HIH262265 GYJ262265:GYL262265 GON262265:GOP262265 GER262265:GET262265 FUV262265:FUX262265 FKZ262265:FLB262265 FBD262265:FBF262265 ERH262265:ERJ262265 EHL262265:EHN262265 DXP262265:DXR262265 DNT262265:DNV262265 DDX262265:DDZ262265 CUB262265:CUD262265 CKF262265:CKH262265 CAJ262265:CAL262265 BQN262265:BQP262265 BGR262265:BGT262265 AWV262265:AWX262265 AMZ262265:ANB262265 ADD262265:ADF262265 TH262265:TJ262265 JL262265:JN262265 N262265:P262265 WVX196729:WVZ196729 WMB196729:WMD196729 WCF196729:WCH196729 VSJ196729:VSL196729 VIN196729:VIP196729 UYR196729:UYT196729 UOV196729:UOX196729 UEZ196729:UFB196729 TVD196729:TVF196729 TLH196729:TLJ196729 TBL196729:TBN196729 SRP196729:SRR196729 SHT196729:SHV196729 RXX196729:RXZ196729 ROB196729:ROD196729 REF196729:REH196729 QUJ196729:QUL196729 QKN196729:QKP196729 QAR196729:QAT196729 PQV196729:PQX196729 PGZ196729:PHB196729 OXD196729:OXF196729 ONH196729:ONJ196729 ODL196729:ODN196729 NTP196729:NTR196729 NJT196729:NJV196729 MZX196729:MZZ196729 MQB196729:MQD196729 MGF196729:MGH196729 LWJ196729:LWL196729 LMN196729:LMP196729 LCR196729:LCT196729 KSV196729:KSX196729 KIZ196729:KJB196729 JZD196729:JZF196729 JPH196729:JPJ196729 JFL196729:JFN196729 IVP196729:IVR196729 ILT196729:ILV196729 IBX196729:IBZ196729 HSB196729:HSD196729 HIF196729:HIH196729 GYJ196729:GYL196729 GON196729:GOP196729 GER196729:GET196729 FUV196729:FUX196729 FKZ196729:FLB196729 FBD196729:FBF196729 ERH196729:ERJ196729 EHL196729:EHN196729 DXP196729:DXR196729 DNT196729:DNV196729 DDX196729:DDZ196729 CUB196729:CUD196729 CKF196729:CKH196729 CAJ196729:CAL196729 BQN196729:BQP196729 BGR196729:BGT196729 AWV196729:AWX196729 AMZ196729:ANB196729 ADD196729:ADF196729 TH196729:TJ196729 JL196729:JN196729 N196729:P196729 WVX131193:WVZ131193 WMB131193:WMD131193 WCF131193:WCH131193 VSJ131193:VSL131193 VIN131193:VIP131193 UYR131193:UYT131193 UOV131193:UOX131193 UEZ131193:UFB131193 TVD131193:TVF131193 TLH131193:TLJ131193 TBL131193:TBN131193 SRP131193:SRR131193 SHT131193:SHV131193 RXX131193:RXZ131193 ROB131193:ROD131193 REF131193:REH131193 QUJ131193:QUL131193 QKN131193:QKP131193 QAR131193:QAT131193 PQV131193:PQX131193 PGZ131193:PHB131193 OXD131193:OXF131193 ONH131193:ONJ131193 ODL131193:ODN131193 NTP131193:NTR131193 NJT131193:NJV131193 MZX131193:MZZ131193 MQB131193:MQD131193 MGF131193:MGH131193 LWJ131193:LWL131193 LMN131193:LMP131193 LCR131193:LCT131193 KSV131193:KSX131193 KIZ131193:KJB131193 JZD131193:JZF131193 JPH131193:JPJ131193 JFL131193:JFN131193 IVP131193:IVR131193 ILT131193:ILV131193 IBX131193:IBZ131193 HSB131193:HSD131193 HIF131193:HIH131193 GYJ131193:GYL131193 GON131193:GOP131193 GER131193:GET131193 FUV131193:FUX131193 FKZ131193:FLB131193 FBD131193:FBF131193 ERH131193:ERJ131193 EHL131193:EHN131193 DXP131193:DXR131193 DNT131193:DNV131193 DDX131193:DDZ131193 CUB131193:CUD131193 CKF131193:CKH131193 CAJ131193:CAL131193 BQN131193:BQP131193 BGR131193:BGT131193 AWV131193:AWX131193 AMZ131193:ANB131193 ADD131193:ADF131193 TH131193:TJ131193 JL131193:JN131193 N131193:P131193 WVX65657:WVZ65657 WMB65657:WMD65657 WCF65657:WCH65657 VSJ65657:VSL65657 VIN65657:VIP65657 UYR65657:UYT65657 UOV65657:UOX65657 UEZ65657:UFB65657 TVD65657:TVF65657 TLH65657:TLJ65657 TBL65657:TBN65657 SRP65657:SRR65657 SHT65657:SHV65657 RXX65657:RXZ65657 ROB65657:ROD65657 REF65657:REH65657 QUJ65657:QUL65657 QKN65657:QKP65657 QAR65657:QAT65657 PQV65657:PQX65657 PGZ65657:PHB65657 OXD65657:OXF65657 ONH65657:ONJ65657 ODL65657:ODN65657 NTP65657:NTR65657 NJT65657:NJV65657 MZX65657:MZZ65657 MQB65657:MQD65657 MGF65657:MGH65657 LWJ65657:LWL65657 LMN65657:LMP65657 LCR65657:LCT65657 KSV65657:KSX65657 KIZ65657:KJB65657 JZD65657:JZF65657 JPH65657:JPJ65657 JFL65657:JFN65657 IVP65657:IVR65657 ILT65657:ILV65657 IBX65657:IBZ65657 HSB65657:HSD65657 HIF65657:HIH65657 GYJ65657:GYL65657 GON65657:GOP65657 GER65657:GET65657 FUV65657:FUX65657 FKZ65657:FLB65657 FBD65657:FBF65657 ERH65657:ERJ65657 EHL65657:EHN65657 DXP65657:DXR65657 DNT65657:DNV65657 DDX65657:DDZ65657 CUB65657:CUD65657 CKF65657:CKH65657 CAJ65657:CAL65657 BQN65657:BQP65657 BGR65657:BGT65657 AWV65657:AWX65657 AMZ65657:ANB65657 ADD65657:ADF65657 TH65657:TJ65657 JL65657:JN65657 N65657:P65657 WVX983162 WMB983162 WCF983162 VSJ983162 VIN983162 UYR983162 UOV983162 UEZ983162 TVD983162 TLH983162 TBL983162 SRP983162 SHT983162 RXX983162 ROB983162 REF983162 QUJ983162 QKN983162 QAR983162 PQV983162 PGZ983162 OXD983162 ONH983162 ODL983162 NTP983162 NJT983162 MZX983162 MQB983162 MGF983162 LWJ983162 LMN983162 LCR983162 KSV983162 KIZ983162 JZD983162 JPH983162 JFL983162 IVP983162 ILT983162 IBX983162 HSB983162 HIF983162 GYJ983162 GON983162 GER983162 FUV983162 FKZ983162 FBD983162 ERH983162 EHL983162 DXP983162 DNT983162 DDX983162 CUB983162 CKF983162 CAJ983162 BQN983162 BGR983162 AWV983162 AMZ983162 ADD983162 TH983162 JL983162 N983162 WVX917626 WMB917626 WCF917626 VSJ917626 VIN917626 UYR917626 UOV917626 UEZ917626 TVD917626 TLH917626 TBL917626 SRP917626 SHT917626 RXX917626 ROB917626 REF917626 QUJ917626 QKN917626 QAR917626 PQV917626 PGZ917626 OXD917626 ONH917626 ODL917626 NTP917626 NJT917626 MZX917626 MQB917626 MGF917626 LWJ917626 LMN917626 LCR917626 KSV917626 KIZ917626 JZD917626 JPH917626 JFL917626 IVP917626 ILT917626 IBX917626 HSB917626 HIF917626 GYJ917626 GON917626 GER917626 FUV917626 FKZ917626 FBD917626 ERH917626 EHL917626 DXP917626 DNT917626 DDX917626 CUB917626 CKF917626 CAJ917626 BQN917626 BGR917626 AWV917626 AMZ917626 ADD917626 TH917626 JL917626 N917626 WVX852090 WMB852090 WCF852090 VSJ852090 VIN852090 UYR852090 UOV852090 UEZ852090 TVD852090 TLH852090 TBL852090 SRP852090 SHT852090 RXX852090 ROB852090 REF852090 QUJ852090 QKN852090 QAR852090 PQV852090 PGZ852090 OXD852090 ONH852090 ODL852090 NTP852090 NJT852090 MZX852090 MQB852090 MGF852090 LWJ852090 LMN852090 LCR852090 KSV852090 KIZ852090 JZD852090 JPH852090 JFL852090 IVP852090 ILT852090 IBX852090 HSB852090 HIF852090 GYJ852090 GON852090 GER852090 FUV852090 FKZ852090 FBD852090 ERH852090 EHL852090 DXP852090 DNT852090 DDX852090 CUB852090 CKF852090 CAJ852090 BQN852090 BGR852090 AWV852090 AMZ852090 ADD852090 TH852090 JL852090 N852090 WVX786554 WMB786554 WCF786554 VSJ786554 VIN786554 UYR786554 UOV786554 UEZ786554 TVD786554 TLH786554 TBL786554 SRP786554 SHT786554 RXX786554 ROB786554 REF786554 QUJ786554 QKN786554 QAR786554 PQV786554 PGZ786554 OXD786554 ONH786554 ODL786554 NTP786554 NJT786554 MZX786554 MQB786554 MGF786554 LWJ786554 LMN786554 LCR786554 KSV786554 KIZ786554 JZD786554 JPH786554 JFL786554 IVP786554 ILT786554 IBX786554 HSB786554 HIF786554 GYJ786554 GON786554 GER786554 FUV786554 FKZ786554 FBD786554 ERH786554 EHL786554 DXP786554 DNT786554 DDX786554 CUB786554 CKF786554 CAJ786554 BQN786554 BGR786554 AWV786554 AMZ786554 ADD786554 TH786554 JL786554 N786554 WVX721018 WMB721018 WCF721018 VSJ721018 VIN721018 UYR721018 UOV721018 UEZ721018 TVD721018 TLH721018 TBL721018 SRP721018 SHT721018 RXX721018 ROB721018 REF721018 QUJ721018 QKN721018 QAR721018 PQV721018 PGZ721018 OXD721018 ONH721018 ODL721018 NTP721018 NJT721018 MZX721018 MQB721018 MGF721018 LWJ721018 LMN721018 LCR721018 KSV721018 KIZ721018 JZD721018 JPH721018 JFL721018 IVP721018 ILT721018 IBX721018 HSB721018 HIF721018 GYJ721018 GON721018 GER721018 FUV721018 FKZ721018 FBD721018 ERH721018 EHL721018 DXP721018 DNT721018 DDX721018 CUB721018 CKF721018 CAJ721018 BQN721018 BGR721018 AWV721018 AMZ721018 ADD721018 TH721018 JL721018 N721018 WVX655482 WMB655482 WCF655482 VSJ655482 VIN655482 UYR655482 UOV655482 UEZ655482 TVD655482 TLH655482 TBL655482 SRP655482 SHT655482 RXX655482 ROB655482 REF655482 QUJ655482 QKN655482 QAR655482 PQV655482 PGZ655482 OXD655482 ONH655482 ODL655482 NTP655482 NJT655482 MZX655482 MQB655482 MGF655482 LWJ655482 LMN655482 LCR655482 KSV655482 KIZ655482 JZD655482 JPH655482 JFL655482 IVP655482 ILT655482 IBX655482 HSB655482 HIF655482 GYJ655482 GON655482 GER655482 FUV655482 FKZ655482 FBD655482 ERH655482 EHL655482 DXP655482 DNT655482 DDX655482 CUB655482 CKF655482 CAJ655482 BQN655482 BGR655482 AWV655482 AMZ655482 ADD655482 TH655482 JL655482 N655482 WVX589946 WMB589946 WCF589946 VSJ589946 VIN589946 UYR589946 UOV589946 UEZ589946 TVD589946 TLH589946 TBL589946 SRP589946 SHT589946 RXX589946 ROB589946 REF589946 QUJ589946 QKN589946 QAR589946 PQV589946 PGZ589946 OXD589946 ONH589946 ODL589946 NTP589946 NJT589946 MZX589946 MQB589946 MGF589946 LWJ589946 LMN589946 LCR589946 KSV589946 KIZ589946 JZD589946 JPH589946 JFL589946 IVP589946 ILT589946 IBX589946 HSB589946 HIF589946 GYJ589946 GON589946 GER589946 FUV589946 FKZ589946 FBD589946 ERH589946 EHL589946 DXP589946 DNT589946 DDX589946 CUB589946 CKF589946 CAJ589946 BQN589946 BGR589946 AWV589946 AMZ589946 ADD589946 TH589946 JL589946 N589946 WVX524410 WMB524410 WCF524410 VSJ524410 VIN524410 UYR524410 UOV524410 UEZ524410 TVD524410 TLH524410 TBL524410 SRP524410 SHT524410 RXX524410 ROB524410 REF524410 QUJ524410 QKN524410 QAR524410 PQV524410 PGZ524410 OXD524410 ONH524410 ODL524410 NTP524410 NJT524410 MZX524410 MQB524410 MGF524410 LWJ524410 LMN524410 LCR524410 KSV524410 KIZ524410 JZD524410 JPH524410 JFL524410 IVP524410 ILT524410 IBX524410 HSB524410 HIF524410 GYJ524410 GON524410 GER524410 FUV524410 FKZ524410 FBD524410 ERH524410 EHL524410 DXP524410 DNT524410 DDX524410 CUB524410 CKF524410 CAJ524410 BQN524410 BGR524410 AWV524410 AMZ524410 ADD524410 TH524410 JL524410 N524410 WVX458874 WMB458874 WCF458874 VSJ458874 VIN458874 UYR458874 UOV458874 UEZ458874 TVD458874 TLH458874 TBL458874 SRP458874 SHT458874 RXX458874 ROB458874 REF458874 QUJ458874 QKN458874 QAR458874 PQV458874 PGZ458874 OXD458874 ONH458874 ODL458874 NTP458874 NJT458874 MZX458874 MQB458874 MGF458874 LWJ458874 LMN458874 LCR458874 KSV458874 KIZ458874 JZD458874 JPH458874 JFL458874 IVP458874 ILT458874 IBX458874 HSB458874 HIF458874 GYJ458874 GON458874 GER458874 FUV458874 FKZ458874 FBD458874 ERH458874 EHL458874 DXP458874 DNT458874 DDX458874 CUB458874 CKF458874 CAJ458874 BQN458874 BGR458874 AWV458874 AMZ458874 ADD458874 TH458874 JL458874 N458874 WVX393338 WMB393338 WCF393338 VSJ393338 VIN393338 UYR393338 UOV393338 UEZ393338 TVD393338 TLH393338 TBL393338 SRP393338 SHT393338 RXX393338 ROB393338 REF393338 QUJ393338 QKN393338 QAR393338 PQV393338 PGZ393338 OXD393338 ONH393338 ODL393338 NTP393338 NJT393338 MZX393338 MQB393338 MGF393338 LWJ393338 LMN393338 LCR393338 KSV393338 KIZ393338 JZD393338 JPH393338 JFL393338 IVP393338 ILT393338 IBX393338 HSB393338 HIF393338 GYJ393338 GON393338 GER393338 FUV393338 FKZ393338 FBD393338 ERH393338 EHL393338 DXP393338 DNT393338 DDX393338 CUB393338 CKF393338 CAJ393338 BQN393338 BGR393338 AWV393338 AMZ393338 ADD393338 TH393338 JL393338 N393338 WVX327802 WMB327802 WCF327802 VSJ327802 VIN327802 UYR327802 UOV327802 UEZ327802 TVD327802 TLH327802 TBL327802 SRP327802 SHT327802 RXX327802 ROB327802 REF327802 QUJ327802 QKN327802 QAR327802 PQV327802 PGZ327802 OXD327802 ONH327802 ODL327802 NTP327802 NJT327802 MZX327802 MQB327802 MGF327802 LWJ327802 LMN327802 LCR327802 KSV327802 KIZ327802 JZD327802 JPH327802 JFL327802 IVP327802 ILT327802 IBX327802 HSB327802 HIF327802 GYJ327802 GON327802 GER327802 FUV327802 FKZ327802 FBD327802 ERH327802 EHL327802 DXP327802 DNT327802 DDX327802 CUB327802 CKF327802 CAJ327802 BQN327802 BGR327802 AWV327802 AMZ327802 ADD327802 TH327802 JL327802 N327802 WVX262266 WMB262266 WCF262266 VSJ262266 VIN262266 UYR262266 UOV262266 UEZ262266 TVD262266 TLH262266 TBL262266 SRP262266 SHT262266 RXX262266 ROB262266 REF262266 QUJ262266 QKN262266 QAR262266 PQV262266 PGZ262266 OXD262266 ONH262266 ODL262266 NTP262266 NJT262266 MZX262266 MQB262266 MGF262266 LWJ262266 LMN262266 LCR262266 KSV262266 KIZ262266 JZD262266 JPH262266 JFL262266 IVP262266 ILT262266 IBX262266 HSB262266 HIF262266 GYJ262266 GON262266 GER262266 FUV262266 FKZ262266 FBD262266 ERH262266 EHL262266 DXP262266 DNT262266 DDX262266 CUB262266 CKF262266 CAJ262266 BQN262266 BGR262266 AWV262266 AMZ262266 ADD262266 TH262266 JL262266 N262266 WVX196730 WMB196730 WCF196730 VSJ196730 VIN196730 UYR196730 UOV196730 UEZ196730 TVD196730 TLH196730 TBL196730 SRP196730 SHT196730 RXX196730 ROB196730 REF196730 QUJ196730 QKN196730 QAR196730 PQV196730 PGZ196730 OXD196730 ONH196730 ODL196730 NTP196730 NJT196730 MZX196730 MQB196730 MGF196730 LWJ196730 LMN196730 LCR196730 KSV196730 KIZ196730 JZD196730 JPH196730 JFL196730 IVP196730 ILT196730 IBX196730 HSB196730 HIF196730 GYJ196730 GON196730 GER196730 FUV196730 FKZ196730 FBD196730 ERH196730 EHL196730 DXP196730 DNT196730 DDX196730 CUB196730 CKF196730 CAJ196730 BQN196730 BGR196730 AWV196730 AMZ196730 ADD196730 TH196730 JL196730 N196730 WVX131194 WMB131194 WCF131194 VSJ131194 VIN131194 UYR131194 UOV131194 UEZ131194 TVD131194 TLH131194 TBL131194 SRP131194 SHT131194 RXX131194 ROB131194 REF131194 QUJ131194 QKN131194 QAR131194 PQV131194 PGZ131194 OXD131194 ONH131194 ODL131194 NTP131194 NJT131194 MZX131194 MQB131194 MGF131194 LWJ131194 LMN131194 LCR131194 KSV131194 KIZ131194 JZD131194 JPH131194 JFL131194 IVP131194 ILT131194 IBX131194 HSB131194 HIF131194 GYJ131194 GON131194 GER131194 FUV131194 FKZ131194 FBD131194 ERH131194 EHL131194 DXP131194 DNT131194 DDX131194 CUB131194 CKF131194 CAJ131194 BQN131194 BGR131194 AWV131194 AMZ131194 ADD131194 TH131194 JL131194 N131194 WVX65658 WMB65658 WCF65658 VSJ65658 VIN65658 UYR65658 UOV65658 UEZ65658 TVD65658 TLH65658 TBL65658 SRP65658 SHT65658 RXX65658 ROB65658 REF65658 QUJ65658 QKN65658 QAR65658 PQV65658 PGZ65658 OXD65658 ONH65658 ODL65658 NTP65658 NJT65658 MZX65658 MQB65658 MGF65658 LWJ65658 LMN65658 LCR65658 KSV65658 KIZ65658 JZD65658 JPH65658 JFL65658 IVP65658 ILT65658 IBX65658 HSB65658 HIF65658 GYJ65658 GON65658 GER65658 FUV65658 FKZ65658 FBD65658 ERH65658 EHL65658 DXP65658 DNT65658 DDX65658 CUB65658 CKF65658 CAJ65658 BQN65658 BGR65658 AWV65658 AMZ65658 ADD65658 TH65658 JL65658 N65658 WVN983167:WVN983168 WLR983167:WLR983168 WBV983167:WBV983168 VRZ983167:VRZ983168 VID983167:VID983168 UYH983167:UYH983168 UOL983167:UOL983168 UEP983167:UEP983168 TUT983167:TUT983168 TKX983167:TKX983168 TBB983167:TBB983168 SRF983167:SRF983168 SHJ983167:SHJ983168 RXN983167:RXN983168 RNR983167:RNR983168 RDV983167:RDV983168 QTZ983167:QTZ983168 QKD983167:QKD983168 QAH983167:QAH983168 PQL983167:PQL983168 PGP983167:PGP983168 OWT983167:OWT983168 OMX983167:OMX983168 ODB983167:ODB983168 NTF983167:NTF983168 NJJ983167:NJJ983168 MZN983167:MZN983168 MPR983167:MPR983168 MFV983167:MFV983168 LVZ983167:LVZ983168 LMD983167:LMD983168 LCH983167:LCH983168 KSL983167:KSL983168 KIP983167:KIP983168 JYT983167:JYT983168 JOX983167:JOX983168 JFB983167:JFB983168 IVF983167:IVF983168 ILJ983167:ILJ983168 IBN983167:IBN983168 HRR983167:HRR983168 HHV983167:HHV983168 GXZ983167:GXZ983168 GOD983167:GOD983168 GEH983167:GEH983168 FUL983167:FUL983168 FKP983167:FKP983168 FAT983167:FAT983168 EQX983167:EQX983168 EHB983167:EHB983168 DXF983167:DXF983168 DNJ983167:DNJ983168 DDN983167:DDN983168 CTR983167:CTR983168 CJV983167:CJV983168 BZZ983167:BZZ983168 BQD983167:BQD983168 BGH983167:BGH983168 AWL983167:AWL983168 AMP983167:AMP983168 ACT983167:ACT983168 SX983167:SX983168 JB983167:JB983168 C983167:C983168 WVN917631:WVN917632 WLR917631:WLR917632 WBV917631:WBV917632 VRZ917631:VRZ917632 VID917631:VID917632 UYH917631:UYH917632 UOL917631:UOL917632 UEP917631:UEP917632 TUT917631:TUT917632 TKX917631:TKX917632 TBB917631:TBB917632 SRF917631:SRF917632 SHJ917631:SHJ917632 RXN917631:RXN917632 RNR917631:RNR917632 RDV917631:RDV917632 QTZ917631:QTZ917632 QKD917631:QKD917632 QAH917631:QAH917632 PQL917631:PQL917632 PGP917631:PGP917632 OWT917631:OWT917632 OMX917631:OMX917632 ODB917631:ODB917632 NTF917631:NTF917632 NJJ917631:NJJ917632 MZN917631:MZN917632 MPR917631:MPR917632 MFV917631:MFV917632 LVZ917631:LVZ917632 LMD917631:LMD917632 LCH917631:LCH917632 KSL917631:KSL917632 KIP917631:KIP917632 JYT917631:JYT917632 JOX917631:JOX917632 JFB917631:JFB917632 IVF917631:IVF917632 ILJ917631:ILJ917632 IBN917631:IBN917632 HRR917631:HRR917632 HHV917631:HHV917632 GXZ917631:GXZ917632 GOD917631:GOD917632 GEH917631:GEH917632 FUL917631:FUL917632 FKP917631:FKP917632 FAT917631:FAT917632 EQX917631:EQX917632 EHB917631:EHB917632 DXF917631:DXF917632 DNJ917631:DNJ917632 DDN917631:DDN917632 CTR917631:CTR917632 CJV917631:CJV917632 BZZ917631:BZZ917632 BQD917631:BQD917632 BGH917631:BGH917632 AWL917631:AWL917632 AMP917631:AMP917632 ACT917631:ACT917632 SX917631:SX917632 JB917631:JB917632 C917631:C917632 WVN852095:WVN852096 WLR852095:WLR852096 WBV852095:WBV852096 VRZ852095:VRZ852096 VID852095:VID852096 UYH852095:UYH852096 UOL852095:UOL852096 UEP852095:UEP852096 TUT852095:TUT852096 TKX852095:TKX852096 TBB852095:TBB852096 SRF852095:SRF852096 SHJ852095:SHJ852096 RXN852095:RXN852096 RNR852095:RNR852096 RDV852095:RDV852096 QTZ852095:QTZ852096 QKD852095:QKD852096 QAH852095:QAH852096 PQL852095:PQL852096 PGP852095:PGP852096 OWT852095:OWT852096 OMX852095:OMX852096 ODB852095:ODB852096 NTF852095:NTF852096 NJJ852095:NJJ852096 MZN852095:MZN852096 MPR852095:MPR852096 MFV852095:MFV852096 LVZ852095:LVZ852096 LMD852095:LMD852096 LCH852095:LCH852096 KSL852095:KSL852096 KIP852095:KIP852096 JYT852095:JYT852096 JOX852095:JOX852096 JFB852095:JFB852096 IVF852095:IVF852096 ILJ852095:ILJ852096 IBN852095:IBN852096 HRR852095:HRR852096 HHV852095:HHV852096 GXZ852095:GXZ852096 GOD852095:GOD852096 GEH852095:GEH852096 FUL852095:FUL852096 FKP852095:FKP852096 FAT852095:FAT852096 EQX852095:EQX852096 EHB852095:EHB852096 DXF852095:DXF852096 DNJ852095:DNJ852096 DDN852095:DDN852096 CTR852095:CTR852096 CJV852095:CJV852096 BZZ852095:BZZ852096 BQD852095:BQD852096 BGH852095:BGH852096 AWL852095:AWL852096 AMP852095:AMP852096 ACT852095:ACT852096 SX852095:SX852096 JB852095:JB852096 C852095:C852096 WVN786559:WVN786560 WLR786559:WLR786560 WBV786559:WBV786560 VRZ786559:VRZ786560 VID786559:VID786560 UYH786559:UYH786560 UOL786559:UOL786560 UEP786559:UEP786560 TUT786559:TUT786560 TKX786559:TKX786560 TBB786559:TBB786560 SRF786559:SRF786560 SHJ786559:SHJ786560 RXN786559:RXN786560 RNR786559:RNR786560 RDV786559:RDV786560 QTZ786559:QTZ786560 QKD786559:QKD786560 QAH786559:QAH786560 PQL786559:PQL786560 PGP786559:PGP786560 OWT786559:OWT786560 OMX786559:OMX786560 ODB786559:ODB786560 NTF786559:NTF786560 NJJ786559:NJJ786560 MZN786559:MZN786560 MPR786559:MPR786560 MFV786559:MFV786560 LVZ786559:LVZ786560 LMD786559:LMD786560 LCH786559:LCH786560 KSL786559:KSL786560 KIP786559:KIP786560 JYT786559:JYT786560 JOX786559:JOX786560 JFB786559:JFB786560 IVF786559:IVF786560 ILJ786559:ILJ786560 IBN786559:IBN786560 HRR786559:HRR786560 HHV786559:HHV786560 GXZ786559:GXZ786560 GOD786559:GOD786560 GEH786559:GEH786560 FUL786559:FUL786560 FKP786559:FKP786560 FAT786559:FAT786560 EQX786559:EQX786560 EHB786559:EHB786560 DXF786559:DXF786560 DNJ786559:DNJ786560 DDN786559:DDN786560 CTR786559:CTR786560 CJV786559:CJV786560 BZZ786559:BZZ786560 BQD786559:BQD786560 BGH786559:BGH786560 AWL786559:AWL786560 AMP786559:AMP786560 ACT786559:ACT786560 SX786559:SX786560 JB786559:JB786560 C786559:C786560 WVN721023:WVN721024 WLR721023:WLR721024 WBV721023:WBV721024 VRZ721023:VRZ721024 VID721023:VID721024 UYH721023:UYH721024 UOL721023:UOL721024 UEP721023:UEP721024 TUT721023:TUT721024 TKX721023:TKX721024 TBB721023:TBB721024 SRF721023:SRF721024 SHJ721023:SHJ721024 RXN721023:RXN721024 RNR721023:RNR721024 RDV721023:RDV721024 QTZ721023:QTZ721024 QKD721023:QKD721024 QAH721023:QAH721024 PQL721023:PQL721024 PGP721023:PGP721024 OWT721023:OWT721024 OMX721023:OMX721024 ODB721023:ODB721024 NTF721023:NTF721024 NJJ721023:NJJ721024 MZN721023:MZN721024 MPR721023:MPR721024 MFV721023:MFV721024 LVZ721023:LVZ721024 LMD721023:LMD721024 LCH721023:LCH721024 KSL721023:KSL721024 KIP721023:KIP721024 JYT721023:JYT721024 JOX721023:JOX721024 JFB721023:JFB721024 IVF721023:IVF721024 ILJ721023:ILJ721024 IBN721023:IBN721024 HRR721023:HRR721024 HHV721023:HHV721024 GXZ721023:GXZ721024 GOD721023:GOD721024 GEH721023:GEH721024 FUL721023:FUL721024 FKP721023:FKP721024 FAT721023:FAT721024 EQX721023:EQX721024 EHB721023:EHB721024 DXF721023:DXF721024 DNJ721023:DNJ721024 DDN721023:DDN721024 CTR721023:CTR721024 CJV721023:CJV721024 BZZ721023:BZZ721024 BQD721023:BQD721024 BGH721023:BGH721024 AWL721023:AWL721024 AMP721023:AMP721024 ACT721023:ACT721024 SX721023:SX721024 JB721023:JB721024 C721023:C721024 WVN655487:WVN655488 WLR655487:WLR655488 WBV655487:WBV655488 VRZ655487:VRZ655488 VID655487:VID655488 UYH655487:UYH655488 UOL655487:UOL655488 UEP655487:UEP655488 TUT655487:TUT655488 TKX655487:TKX655488 TBB655487:TBB655488 SRF655487:SRF655488 SHJ655487:SHJ655488 RXN655487:RXN655488 RNR655487:RNR655488 RDV655487:RDV655488 QTZ655487:QTZ655488 QKD655487:QKD655488 QAH655487:QAH655488 PQL655487:PQL655488 PGP655487:PGP655488 OWT655487:OWT655488 OMX655487:OMX655488 ODB655487:ODB655488 NTF655487:NTF655488 NJJ655487:NJJ655488 MZN655487:MZN655488 MPR655487:MPR655488 MFV655487:MFV655488 LVZ655487:LVZ655488 LMD655487:LMD655488 LCH655487:LCH655488 KSL655487:KSL655488 KIP655487:KIP655488 JYT655487:JYT655488 JOX655487:JOX655488 JFB655487:JFB655488 IVF655487:IVF655488 ILJ655487:ILJ655488 IBN655487:IBN655488 HRR655487:HRR655488 HHV655487:HHV655488 GXZ655487:GXZ655488 GOD655487:GOD655488 GEH655487:GEH655488 FUL655487:FUL655488 FKP655487:FKP655488 FAT655487:FAT655488 EQX655487:EQX655488 EHB655487:EHB655488 DXF655487:DXF655488 DNJ655487:DNJ655488 DDN655487:DDN655488 CTR655487:CTR655488 CJV655487:CJV655488 BZZ655487:BZZ655488 BQD655487:BQD655488 BGH655487:BGH655488 AWL655487:AWL655488 AMP655487:AMP655488 ACT655487:ACT655488 SX655487:SX655488 JB655487:JB655488 C655487:C655488 WVN589951:WVN589952 WLR589951:WLR589952 WBV589951:WBV589952 VRZ589951:VRZ589952 VID589951:VID589952 UYH589951:UYH589952 UOL589951:UOL589952 UEP589951:UEP589952 TUT589951:TUT589952 TKX589951:TKX589952 TBB589951:TBB589952 SRF589951:SRF589952 SHJ589951:SHJ589952 RXN589951:RXN589952 RNR589951:RNR589952 RDV589951:RDV589952 QTZ589951:QTZ589952 QKD589951:QKD589952 QAH589951:QAH589952 PQL589951:PQL589952 PGP589951:PGP589952 OWT589951:OWT589952 OMX589951:OMX589952 ODB589951:ODB589952 NTF589951:NTF589952 NJJ589951:NJJ589952 MZN589951:MZN589952 MPR589951:MPR589952 MFV589951:MFV589952 LVZ589951:LVZ589952 LMD589951:LMD589952 LCH589951:LCH589952 KSL589951:KSL589952 KIP589951:KIP589952 JYT589951:JYT589952 JOX589951:JOX589952 JFB589951:JFB589952 IVF589951:IVF589952 ILJ589951:ILJ589952 IBN589951:IBN589952 HRR589951:HRR589952 HHV589951:HHV589952 GXZ589951:GXZ589952 GOD589951:GOD589952 GEH589951:GEH589952 FUL589951:FUL589952 FKP589951:FKP589952 FAT589951:FAT589952 EQX589951:EQX589952 EHB589951:EHB589952 DXF589951:DXF589952 DNJ589951:DNJ589952 DDN589951:DDN589952 CTR589951:CTR589952 CJV589951:CJV589952 BZZ589951:BZZ589952 BQD589951:BQD589952 BGH589951:BGH589952 AWL589951:AWL589952 AMP589951:AMP589952 ACT589951:ACT589952 SX589951:SX589952 JB589951:JB589952 C589951:C589952 WVN524415:WVN524416 WLR524415:WLR524416 WBV524415:WBV524416 VRZ524415:VRZ524416 VID524415:VID524416 UYH524415:UYH524416 UOL524415:UOL524416 UEP524415:UEP524416 TUT524415:TUT524416 TKX524415:TKX524416 TBB524415:TBB524416 SRF524415:SRF524416 SHJ524415:SHJ524416 RXN524415:RXN524416 RNR524415:RNR524416 RDV524415:RDV524416 QTZ524415:QTZ524416 QKD524415:QKD524416 QAH524415:QAH524416 PQL524415:PQL524416 PGP524415:PGP524416 OWT524415:OWT524416 OMX524415:OMX524416 ODB524415:ODB524416 NTF524415:NTF524416 NJJ524415:NJJ524416 MZN524415:MZN524416 MPR524415:MPR524416 MFV524415:MFV524416 LVZ524415:LVZ524416 LMD524415:LMD524416 LCH524415:LCH524416 KSL524415:KSL524416 KIP524415:KIP524416 JYT524415:JYT524416 JOX524415:JOX524416 JFB524415:JFB524416 IVF524415:IVF524416 ILJ524415:ILJ524416 IBN524415:IBN524416 HRR524415:HRR524416 HHV524415:HHV524416 GXZ524415:GXZ524416 GOD524415:GOD524416 GEH524415:GEH524416 FUL524415:FUL524416 FKP524415:FKP524416 FAT524415:FAT524416 EQX524415:EQX524416 EHB524415:EHB524416 DXF524415:DXF524416 DNJ524415:DNJ524416 DDN524415:DDN524416 CTR524415:CTR524416 CJV524415:CJV524416 BZZ524415:BZZ524416 BQD524415:BQD524416 BGH524415:BGH524416 AWL524415:AWL524416 AMP524415:AMP524416 ACT524415:ACT524416 SX524415:SX524416 JB524415:JB524416 C524415:C524416 WVN458879:WVN458880 WLR458879:WLR458880 WBV458879:WBV458880 VRZ458879:VRZ458880 VID458879:VID458880 UYH458879:UYH458880 UOL458879:UOL458880 UEP458879:UEP458880 TUT458879:TUT458880 TKX458879:TKX458880 TBB458879:TBB458880 SRF458879:SRF458880 SHJ458879:SHJ458880 RXN458879:RXN458880 RNR458879:RNR458880 RDV458879:RDV458880 QTZ458879:QTZ458880 QKD458879:QKD458880 QAH458879:QAH458880 PQL458879:PQL458880 PGP458879:PGP458880 OWT458879:OWT458880 OMX458879:OMX458880 ODB458879:ODB458880 NTF458879:NTF458880 NJJ458879:NJJ458880 MZN458879:MZN458880 MPR458879:MPR458880 MFV458879:MFV458880 LVZ458879:LVZ458880 LMD458879:LMD458880 LCH458879:LCH458880 KSL458879:KSL458880 KIP458879:KIP458880 JYT458879:JYT458880 JOX458879:JOX458880 JFB458879:JFB458880 IVF458879:IVF458880 ILJ458879:ILJ458880 IBN458879:IBN458880 HRR458879:HRR458880 HHV458879:HHV458880 GXZ458879:GXZ458880 GOD458879:GOD458880 GEH458879:GEH458880 FUL458879:FUL458880 FKP458879:FKP458880 FAT458879:FAT458880 EQX458879:EQX458880 EHB458879:EHB458880 DXF458879:DXF458880 DNJ458879:DNJ458880 DDN458879:DDN458880 CTR458879:CTR458880 CJV458879:CJV458880 BZZ458879:BZZ458880 BQD458879:BQD458880 BGH458879:BGH458880 AWL458879:AWL458880 AMP458879:AMP458880 ACT458879:ACT458880 SX458879:SX458880 JB458879:JB458880 C458879:C458880 WVN393343:WVN393344 WLR393343:WLR393344 WBV393343:WBV393344 VRZ393343:VRZ393344 VID393343:VID393344 UYH393343:UYH393344 UOL393343:UOL393344 UEP393343:UEP393344 TUT393343:TUT393344 TKX393343:TKX393344 TBB393343:TBB393344 SRF393343:SRF393344 SHJ393343:SHJ393344 RXN393343:RXN393344 RNR393343:RNR393344 RDV393343:RDV393344 QTZ393343:QTZ393344 QKD393343:QKD393344 QAH393343:QAH393344 PQL393343:PQL393344 PGP393343:PGP393344 OWT393343:OWT393344 OMX393343:OMX393344 ODB393343:ODB393344 NTF393343:NTF393344 NJJ393343:NJJ393344 MZN393343:MZN393344 MPR393343:MPR393344 MFV393343:MFV393344 LVZ393343:LVZ393344 LMD393343:LMD393344 LCH393343:LCH393344 KSL393343:KSL393344 KIP393343:KIP393344 JYT393343:JYT393344 JOX393343:JOX393344 JFB393343:JFB393344 IVF393343:IVF393344 ILJ393343:ILJ393344 IBN393343:IBN393344 HRR393343:HRR393344 HHV393343:HHV393344 GXZ393343:GXZ393344 GOD393343:GOD393344 GEH393343:GEH393344 FUL393343:FUL393344 FKP393343:FKP393344 FAT393343:FAT393344 EQX393343:EQX393344 EHB393343:EHB393344 DXF393343:DXF393344 DNJ393343:DNJ393344 DDN393343:DDN393344 CTR393343:CTR393344 CJV393343:CJV393344 BZZ393343:BZZ393344 BQD393343:BQD393344 BGH393343:BGH393344 AWL393343:AWL393344 AMP393343:AMP393344 ACT393343:ACT393344 SX393343:SX393344 JB393343:JB393344 C393343:C393344 WVN327807:WVN327808 WLR327807:WLR327808 WBV327807:WBV327808 VRZ327807:VRZ327808 VID327807:VID327808 UYH327807:UYH327808 UOL327807:UOL327808 UEP327807:UEP327808 TUT327807:TUT327808 TKX327807:TKX327808 TBB327807:TBB327808 SRF327807:SRF327808 SHJ327807:SHJ327808 RXN327807:RXN327808 RNR327807:RNR327808 RDV327807:RDV327808 QTZ327807:QTZ327808 QKD327807:QKD327808 QAH327807:QAH327808 PQL327807:PQL327808 PGP327807:PGP327808 OWT327807:OWT327808 OMX327807:OMX327808 ODB327807:ODB327808 NTF327807:NTF327808 NJJ327807:NJJ327808 MZN327807:MZN327808 MPR327807:MPR327808 MFV327807:MFV327808 LVZ327807:LVZ327808 LMD327807:LMD327808 LCH327807:LCH327808 KSL327807:KSL327808 KIP327807:KIP327808 JYT327807:JYT327808 JOX327807:JOX327808 JFB327807:JFB327808 IVF327807:IVF327808 ILJ327807:ILJ327808 IBN327807:IBN327808 HRR327807:HRR327808 HHV327807:HHV327808 GXZ327807:GXZ327808 GOD327807:GOD327808 GEH327807:GEH327808 FUL327807:FUL327808 FKP327807:FKP327808 FAT327807:FAT327808 EQX327807:EQX327808 EHB327807:EHB327808 DXF327807:DXF327808 DNJ327807:DNJ327808 DDN327807:DDN327808 CTR327807:CTR327808 CJV327807:CJV327808 BZZ327807:BZZ327808 BQD327807:BQD327808 BGH327807:BGH327808 AWL327807:AWL327808 AMP327807:AMP327808 ACT327807:ACT327808 SX327807:SX327808 JB327807:JB327808 C327807:C327808 WVN262271:WVN262272 WLR262271:WLR262272 WBV262271:WBV262272 VRZ262271:VRZ262272 VID262271:VID262272 UYH262271:UYH262272 UOL262271:UOL262272 UEP262271:UEP262272 TUT262271:TUT262272 TKX262271:TKX262272 TBB262271:TBB262272 SRF262271:SRF262272 SHJ262271:SHJ262272 RXN262271:RXN262272 RNR262271:RNR262272 RDV262271:RDV262272 QTZ262271:QTZ262272 QKD262271:QKD262272 QAH262271:QAH262272 PQL262271:PQL262272 PGP262271:PGP262272 OWT262271:OWT262272 OMX262271:OMX262272 ODB262271:ODB262272 NTF262271:NTF262272 NJJ262271:NJJ262272 MZN262271:MZN262272 MPR262271:MPR262272 MFV262271:MFV262272 LVZ262271:LVZ262272 LMD262271:LMD262272 LCH262271:LCH262272 KSL262271:KSL262272 KIP262271:KIP262272 JYT262271:JYT262272 JOX262271:JOX262272 JFB262271:JFB262272 IVF262271:IVF262272 ILJ262271:ILJ262272 IBN262271:IBN262272 HRR262271:HRR262272 HHV262271:HHV262272 GXZ262271:GXZ262272 GOD262271:GOD262272 GEH262271:GEH262272 FUL262271:FUL262272 FKP262271:FKP262272 FAT262271:FAT262272 EQX262271:EQX262272 EHB262271:EHB262272 DXF262271:DXF262272 DNJ262271:DNJ262272 DDN262271:DDN262272 CTR262271:CTR262272 CJV262271:CJV262272 BZZ262271:BZZ262272 BQD262271:BQD262272 BGH262271:BGH262272 AWL262271:AWL262272 AMP262271:AMP262272 ACT262271:ACT262272 SX262271:SX262272 JB262271:JB262272 C262271:C262272 WVN196735:WVN196736 WLR196735:WLR196736 WBV196735:WBV196736 VRZ196735:VRZ196736 VID196735:VID196736 UYH196735:UYH196736 UOL196735:UOL196736 UEP196735:UEP196736 TUT196735:TUT196736 TKX196735:TKX196736 TBB196735:TBB196736 SRF196735:SRF196736 SHJ196735:SHJ196736 RXN196735:RXN196736 RNR196735:RNR196736 RDV196735:RDV196736 QTZ196735:QTZ196736 QKD196735:QKD196736 QAH196735:QAH196736 PQL196735:PQL196736 PGP196735:PGP196736 OWT196735:OWT196736 OMX196735:OMX196736 ODB196735:ODB196736 NTF196735:NTF196736 NJJ196735:NJJ196736 MZN196735:MZN196736 MPR196735:MPR196736 MFV196735:MFV196736 LVZ196735:LVZ196736 LMD196735:LMD196736 LCH196735:LCH196736 KSL196735:KSL196736 KIP196735:KIP196736 JYT196735:JYT196736 JOX196735:JOX196736 JFB196735:JFB196736 IVF196735:IVF196736 ILJ196735:ILJ196736 IBN196735:IBN196736 HRR196735:HRR196736 HHV196735:HHV196736 GXZ196735:GXZ196736 GOD196735:GOD196736 GEH196735:GEH196736 FUL196735:FUL196736 FKP196735:FKP196736 FAT196735:FAT196736 EQX196735:EQX196736 EHB196735:EHB196736 DXF196735:DXF196736 DNJ196735:DNJ196736 DDN196735:DDN196736 CTR196735:CTR196736 CJV196735:CJV196736 BZZ196735:BZZ196736 BQD196735:BQD196736 BGH196735:BGH196736 AWL196735:AWL196736 AMP196735:AMP196736 ACT196735:ACT196736 SX196735:SX196736 JB196735:JB196736 C196735:C196736 WVN131199:WVN131200 WLR131199:WLR131200 WBV131199:WBV131200 VRZ131199:VRZ131200 VID131199:VID131200 UYH131199:UYH131200 UOL131199:UOL131200 UEP131199:UEP131200 TUT131199:TUT131200 TKX131199:TKX131200 TBB131199:TBB131200 SRF131199:SRF131200 SHJ131199:SHJ131200 RXN131199:RXN131200 RNR131199:RNR131200 RDV131199:RDV131200 QTZ131199:QTZ131200 QKD131199:QKD131200 QAH131199:QAH131200 PQL131199:PQL131200 PGP131199:PGP131200 OWT131199:OWT131200 OMX131199:OMX131200 ODB131199:ODB131200 NTF131199:NTF131200 NJJ131199:NJJ131200 MZN131199:MZN131200 MPR131199:MPR131200 MFV131199:MFV131200 LVZ131199:LVZ131200 LMD131199:LMD131200 LCH131199:LCH131200 KSL131199:KSL131200 KIP131199:KIP131200 JYT131199:JYT131200 JOX131199:JOX131200 JFB131199:JFB131200 IVF131199:IVF131200 ILJ131199:ILJ131200 IBN131199:IBN131200 HRR131199:HRR131200 HHV131199:HHV131200 GXZ131199:GXZ131200 GOD131199:GOD131200 GEH131199:GEH131200 FUL131199:FUL131200 FKP131199:FKP131200 FAT131199:FAT131200 EQX131199:EQX131200 EHB131199:EHB131200 DXF131199:DXF131200 DNJ131199:DNJ131200 DDN131199:DDN131200 CTR131199:CTR131200 CJV131199:CJV131200 BZZ131199:BZZ131200 BQD131199:BQD131200 BGH131199:BGH131200 AWL131199:AWL131200 AMP131199:AMP131200 ACT131199:ACT131200 SX131199:SX131200 JB131199:JB131200 C131199:C131200 WVN65663:WVN65664 WLR65663:WLR65664 WBV65663:WBV65664 VRZ65663:VRZ65664 VID65663:VID65664 UYH65663:UYH65664 UOL65663:UOL65664 UEP65663:UEP65664 TUT65663:TUT65664 TKX65663:TKX65664 TBB65663:TBB65664 SRF65663:SRF65664 SHJ65663:SHJ65664 RXN65663:RXN65664 RNR65663:RNR65664 RDV65663:RDV65664 QTZ65663:QTZ65664 QKD65663:QKD65664 QAH65663:QAH65664 PQL65663:PQL65664 PGP65663:PGP65664 OWT65663:OWT65664 OMX65663:OMX65664 ODB65663:ODB65664 NTF65663:NTF65664 NJJ65663:NJJ65664 MZN65663:MZN65664 MPR65663:MPR65664 MFV65663:MFV65664 LVZ65663:LVZ65664 LMD65663:LMD65664 LCH65663:LCH65664 KSL65663:KSL65664 KIP65663:KIP65664 JYT65663:JYT65664 JOX65663:JOX65664 JFB65663:JFB65664 IVF65663:IVF65664 ILJ65663:ILJ65664 IBN65663:IBN65664 HRR65663:HRR65664 HHV65663:HHV65664 GXZ65663:GXZ65664 GOD65663:GOD65664 GEH65663:GEH65664 FUL65663:FUL65664 FKP65663:FKP65664 FAT65663:FAT65664 EQX65663:EQX65664 EHB65663:EHB65664 DXF65663:DXF65664 DNJ65663:DNJ65664 DDN65663:DDN65664 CTR65663:CTR65664 CJV65663:CJV65664 BZZ65663:BZZ65664 BQD65663:BQD65664 BGH65663:BGH65664 AWL65663:AWL65664 AMP65663:AMP65664 ACT65663:ACT65664 SX65663:SX65664 JB65663:JB65664 C65663:C65664 WVM983168 WLQ983168 WBU983168 VRY983168 VIC983168 UYG983168 UOK983168 UEO983168 TUS983168 TKW983168 TBA983168 SRE983168 SHI983168 RXM983168 RNQ983168 RDU983168 QTY983168 QKC983168 QAG983168 PQK983168 PGO983168 OWS983168 OMW983168 ODA983168 NTE983168 NJI983168 MZM983168 MPQ983168 MFU983168 LVY983168 LMC983168 LCG983168 KSK983168 KIO983168 JYS983168 JOW983168 JFA983168 IVE983168 ILI983168 IBM983168 HRQ983168 HHU983168 GXY983168 GOC983168 GEG983168 FUK983168 FKO983168 FAS983168 EQW983168 EHA983168 DXE983168 DNI983168 DDM983168 CTQ983168 CJU983168 BZY983168 BQC983168 BGG983168 AWK983168 AMO983168 ACS983168 SW983168 JA983168 B983168 WVM917632 WLQ917632 WBU917632 VRY917632 VIC917632 UYG917632 UOK917632 UEO917632 TUS917632 TKW917632 TBA917632 SRE917632 SHI917632 RXM917632 RNQ917632 RDU917632 QTY917632 QKC917632 QAG917632 PQK917632 PGO917632 OWS917632 OMW917632 ODA917632 NTE917632 NJI917632 MZM917632 MPQ917632 MFU917632 LVY917632 LMC917632 LCG917632 KSK917632 KIO917632 JYS917632 JOW917632 JFA917632 IVE917632 ILI917632 IBM917632 HRQ917632 HHU917632 GXY917632 GOC917632 GEG917632 FUK917632 FKO917632 FAS917632 EQW917632 EHA917632 DXE917632 DNI917632 DDM917632 CTQ917632 CJU917632 BZY917632 BQC917632 BGG917632 AWK917632 AMO917632 ACS917632 SW917632 JA917632 B917632 WVM852096 WLQ852096 WBU852096 VRY852096 VIC852096 UYG852096 UOK852096 UEO852096 TUS852096 TKW852096 TBA852096 SRE852096 SHI852096 RXM852096 RNQ852096 RDU852096 QTY852096 QKC852096 QAG852096 PQK852096 PGO852096 OWS852096 OMW852096 ODA852096 NTE852096 NJI852096 MZM852096 MPQ852096 MFU852096 LVY852096 LMC852096 LCG852096 KSK852096 KIO852096 JYS852096 JOW852096 JFA852096 IVE852096 ILI852096 IBM852096 HRQ852096 HHU852096 GXY852096 GOC852096 GEG852096 FUK852096 FKO852096 FAS852096 EQW852096 EHA852096 DXE852096 DNI852096 DDM852096 CTQ852096 CJU852096 BZY852096 BQC852096 BGG852096 AWK852096 AMO852096 ACS852096 SW852096 JA852096 B852096 WVM786560 WLQ786560 WBU786560 VRY786560 VIC786560 UYG786560 UOK786560 UEO786560 TUS786560 TKW786560 TBA786560 SRE786560 SHI786560 RXM786560 RNQ786560 RDU786560 QTY786560 QKC786560 QAG786560 PQK786560 PGO786560 OWS786560 OMW786560 ODA786560 NTE786560 NJI786560 MZM786560 MPQ786560 MFU786560 LVY786560 LMC786560 LCG786560 KSK786560 KIO786560 JYS786560 JOW786560 JFA786560 IVE786560 ILI786560 IBM786560 HRQ786560 HHU786560 GXY786560 GOC786560 GEG786560 FUK786560 FKO786560 FAS786560 EQW786560 EHA786560 DXE786560 DNI786560 DDM786560 CTQ786560 CJU786560 BZY786560 BQC786560 BGG786560 AWK786560 AMO786560 ACS786560 SW786560 JA786560 B786560 WVM721024 WLQ721024 WBU721024 VRY721024 VIC721024 UYG721024 UOK721024 UEO721024 TUS721024 TKW721024 TBA721024 SRE721024 SHI721024 RXM721024 RNQ721024 RDU721024 QTY721024 QKC721024 QAG721024 PQK721024 PGO721024 OWS721024 OMW721024 ODA721024 NTE721024 NJI721024 MZM721024 MPQ721024 MFU721024 LVY721024 LMC721024 LCG721024 KSK721024 KIO721024 JYS721024 JOW721024 JFA721024 IVE721024 ILI721024 IBM721024 HRQ721024 HHU721024 GXY721024 GOC721024 GEG721024 FUK721024 FKO721024 FAS721024 EQW721024 EHA721024 DXE721024 DNI721024 DDM721024 CTQ721024 CJU721024 BZY721024 BQC721024 BGG721024 AWK721024 AMO721024 ACS721024 SW721024 JA721024 B721024 WVM655488 WLQ655488 WBU655488 VRY655488 VIC655488 UYG655488 UOK655488 UEO655488 TUS655488 TKW655488 TBA655488 SRE655488 SHI655488 RXM655488 RNQ655488 RDU655488 QTY655488 QKC655488 QAG655488 PQK655488 PGO655488 OWS655488 OMW655488 ODA655488 NTE655488 NJI655488 MZM655488 MPQ655488 MFU655488 LVY655488 LMC655488 LCG655488 KSK655488 KIO655488 JYS655488 JOW655488 JFA655488 IVE655488 ILI655488 IBM655488 HRQ655488 HHU655488 GXY655488 GOC655488 GEG655488 FUK655488 FKO655488 FAS655488 EQW655488 EHA655488 DXE655488 DNI655488 DDM655488 CTQ655488 CJU655488 BZY655488 BQC655488 BGG655488 AWK655488 AMO655488 ACS655488 SW655488 JA655488 B655488 WVM589952 WLQ589952 WBU589952 VRY589952 VIC589952 UYG589952 UOK589952 UEO589952 TUS589952 TKW589952 TBA589952 SRE589952 SHI589952 RXM589952 RNQ589952 RDU589952 QTY589952 QKC589952 QAG589952 PQK589952 PGO589952 OWS589952 OMW589952 ODA589952 NTE589952 NJI589952 MZM589952 MPQ589952 MFU589952 LVY589952 LMC589952 LCG589952 KSK589952 KIO589952 JYS589952 JOW589952 JFA589952 IVE589952 ILI589952 IBM589952 HRQ589952 HHU589952 GXY589952 GOC589952 GEG589952 FUK589952 FKO589952 FAS589952 EQW589952 EHA589952 DXE589952 DNI589952 DDM589952 CTQ589952 CJU589952 BZY589952 BQC589952 BGG589952 AWK589952 AMO589952 ACS589952 SW589952 JA589952 B589952 WVM524416 WLQ524416 WBU524416 VRY524416 VIC524416 UYG524416 UOK524416 UEO524416 TUS524416 TKW524416 TBA524416 SRE524416 SHI524416 RXM524416 RNQ524416 RDU524416 QTY524416 QKC524416 QAG524416 PQK524416 PGO524416 OWS524416 OMW524416 ODA524416 NTE524416 NJI524416 MZM524416 MPQ524416 MFU524416 LVY524416 LMC524416 LCG524416 KSK524416 KIO524416 JYS524416 JOW524416 JFA524416 IVE524416 ILI524416 IBM524416 HRQ524416 HHU524416 GXY524416 GOC524416 GEG524416 FUK524416 FKO524416 FAS524416 EQW524416 EHA524416 DXE524416 DNI524416 DDM524416 CTQ524416 CJU524416 BZY524416 BQC524416 BGG524416 AWK524416 AMO524416 ACS524416 SW524416 JA524416 B524416 WVM458880 WLQ458880 WBU458880 VRY458880 VIC458880 UYG458880 UOK458880 UEO458880 TUS458880 TKW458880 TBA458880 SRE458880 SHI458880 RXM458880 RNQ458880 RDU458880 QTY458880 QKC458880 QAG458880 PQK458880 PGO458880 OWS458880 OMW458880 ODA458880 NTE458880 NJI458880 MZM458880 MPQ458880 MFU458880 LVY458880 LMC458880 LCG458880 KSK458880 KIO458880 JYS458880 JOW458880 JFA458880 IVE458880 ILI458880 IBM458880 HRQ458880 HHU458880 GXY458880 GOC458880 GEG458880 FUK458880 FKO458880 FAS458880 EQW458880 EHA458880 DXE458880 DNI458880 DDM458880 CTQ458880 CJU458880 BZY458880 BQC458880 BGG458880 AWK458880 AMO458880 ACS458880 SW458880 JA458880 B458880 WVM393344 WLQ393344 WBU393344 VRY393344 VIC393344 UYG393344 UOK393344 UEO393344 TUS393344 TKW393344 TBA393344 SRE393344 SHI393344 RXM393344 RNQ393344 RDU393344 QTY393344 QKC393344 QAG393344 PQK393344 PGO393344 OWS393344 OMW393344 ODA393344 NTE393344 NJI393344 MZM393344 MPQ393344 MFU393344 LVY393344 LMC393344 LCG393344 KSK393344 KIO393344 JYS393344 JOW393344 JFA393344 IVE393344 ILI393344 IBM393344 HRQ393344 HHU393344 GXY393344 GOC393344 GEG393344 FUK393344 FKO393344 FAS393344 EQW393344 EHA393344 DXE393344 DNI393344 DDM393344 CTQ393344 CJU393344 BZY393344 BQC393344 BGG393344 AWK393344 AMO393344 ACS393344 SW393344 JA393344 B393344 WVM327808 WLQ327808 WBU327808 VRY327808 VIC327808 UYG327808 UOK327808 UEO327808 TUS327808 TKW327808 TBA327808 SRE327808 SHI327808 RXM327808 RNQ327808 RDU327808 QTY327808 QKC327808 QAG327808 PQK327808 PGO327808 OWS327808 OMW327808 ODA327808 NTE327808 NJI327808 MZM327808 MPQ327808 MFU327808 LVY327808 LMC327808 LCG327808 KSK327808 KIO327808 JYS327808 JOW327808 JFA327808 IVE327808 ILI327808 IBM327808 HRQ327808 HHU327808 GXY327808 GOC327808 GEG327808 FUK327808 FKO327808 FAS327808 EQW327808 EHA327808 DXE327808 DNI327808 DDM327808 CTQ327808 CJU327808 BZY327808 BQC327808 BGG327808 AWK327808 AMO327808 ACS327808 SW327808 JA327808 B327808 WVM262272 WLQ262272 WBU262272 VRY262272 VIC262272 UYG262272 UOK262272 UEO262272 TUS262272 TKW262272 TBA262272 SRE262272 SHI262272 RXM262272 RNQ262272 RDU262272 QTY262272 QKC262272 QAG262272 PQK262272 PGO262272 OWS262272 OMW262272 ODA262272 NTE262272 NJI262272 MZM262272 MPQ262272 MFU262272 LVY262272 LMC262272 LCG262272 KSK262272 KIO262272 JYS262272 JOW262272 JFA262272 IVE262272 ILI262272 IBM262272 HRQ262272 HHU262272 GXY262272 GOC262272 GEG262272 FUK262272 FKO262272 FAS262272 EQW262272 EHA262272 DXE262272 DNI262272 DDM262272 CTQ262272 CJU262272 BZY262272 BQC262272 BGG262272 AWK262272 AMO262272 ACS262272 SW262272 JA262272 B262272 WVM196736 WLQ196736 WBU196736 VRY196736 VIC196736 UYG196736 UOK196736 UEO196736 TUS196736 TKW196736 TBA196736 SRE196736 SHI196736 RXM196736 RNQ196736 RDU196736 QTY196736 QKC196736 QAG196736 PQK196736 PGO196736 OWS196736 OMW196736 ODA196736 NTE196736 NJI196736 MZM196736 MPQ196736 MFU196736 LVY196736 LMC196736 LCG196736 KSK196736 KIO196736 JYS196736 JOW196736 JFA196736 IVE196736 ILI196736 IBM196736 HRQ196736 HHU196736 GXY196736 GOC196736 GEG196736 FUK196736 FKO196736 FAS196736 EQW196736 EHA196736 DXE196736 DNI196736 DDM196736 CTQ196736 CJU196736 BZY196736 BQC196736 BGG196736 AWK196736 AMO196736 ACS196736 SW196736 JA196736 B196736 WVM131200 WLQ131200 WBU131200 VRY131200 VIC131200 UYG131200 UOK131200 UEO131200 TUS131200 TKW131200 TBA131200 SRE131200 SHI131200 RXM131200 RNQ131200 RDU131200 QTY131200 QKC131200 QAG131200 PQK131200 PGO131200 OWS131200 OMW131200 ODA131200 NTE131200 NJI131200 MZM131200 MPQ131200 MFU131200 LVY131200 LMC131200 LCG131200 KSK131200 KIO131200 JYS131200 JOW131200 JFA131200 IVE131200 ILI131200 IBM131200 HRQ131200 HHU131200 GXY131200 GOC131200 GEG131200 FUK131200 FKO131200 FAS131200 EQW131200 EHA131200 DXE131200 DNI131200 DDM131200 CTQ131200 CJU131200 BZY131200 BQC131200 BGG131200 AWK131200 AMO131200 ACS131200 SW131200 JA131200 B131200 WVM65664 WLQ65664 WBU65664 VRY65664 VIC65664 UYG65664 UOK65664 UEO65664 TUS65664 TKW65664 TBA65664 SRE65664 SHI65664 RXM65664 RNQ65664 RDU65664 QTY65664 QKC65664 QAG65664 PQK65664 PGO65664 OWS65664 OMW65664 ODA65664 NTE65664 NJI65664 MZM65664 MPQ65664 MFU65664 LVY65664 LMC65664 LCG65664 KSK65664 KIO65664 JYS65664 JOW65664 JFA65664 IVE65664 ILI65664 IBM65664 HRQ65664 HHU65664 GXY65664 GOC65664 GEG65664 FUK65664 FKO65664 FAS65664 EQW65664 EHA65664 DXE65664 DNI65664 DDM65664 CTQ65664 CJU65664 BZY65664 BQC65664 BGG65664 AWK65664 AMO65664 ACS65664 SW65664 JA65664 B65664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WVO983243:WVO983248 WLS983243:WLS983248 WBW983243:WBW983248 VSA983243:VSA983248 VIE983243:VIE983248 UYI983243:UYI983248 UOM983243:UOM983248 UEQ983243:UEQ983248 TUU983243:TUU983248 TKY983243:TKY983248 TBC983243:TBC983248 SRG983243:SRG983248 SHK983243:SHK983248 RXO983243:RXO983248 RNS983243:RNS983248 RDW983243:RDW983248 QUA983243:QUA983248 QKE983243:QKE983248 QAI983243:QAI983248 PQM983243:PQM983248 PGQ983243:PGQ983248 OWU983243:OWU983248 OMY983243:OMY983248 ODC983243:ODC983248 NTG983243:NTG983248 NJK983243:NJK983248 MZO983243:MZO983248 MPS983243:MPS983248 MFW983243:MFW983248 LWA983243:LWA983248 LME983243:LME983248 LCI983243:LCI983248 KSM983243:KSM983248 KIQ983243:KIQ983248 JYU983243:JYU983248 JOY983243:JOY983248 JFC983243:JFC983248 IVG983243:IVG983248 ILK983243:ILK983248 IBO983243:IBO983248 HRS983243:HRS983248 HHW983243:HHW983248 GYA983243:GYA983248 GOE983243:GOE983248 GEI983243:GEI983248 FUM983243:FUM983248 FKQ983243:FKQ983248 FAU983243:FAU983248 EQY983243:EQY983248 EHC983243:EHC983248 DXG983243:DXG983248 DNK983243:DNK983248 DDO983243:DDO983248 CTS983243:CTS983248 CJW983243:CJW983248 CAA983243:CAA983248 BQE983243:BQE983248 BGI983243:BGI983248 AWM983243:AWM983248 AMQ983243:AMQ983248 ACU983243:ACU983248 SY983243:SY983248 JC983243:JC983248 D983243:E983248 WVO917707:WVO917712 WLS917707:WLS917712 WBW917707:WBW917712 VSA917707:VSA917712 VIE917707:VIE917712 UYI917707:UYI917712 UOM917707:UOM917712 UEQ917707:UEQ917712 TUU917707:TUU917712 TKY917707:TKY917712 TBC917707:TBC917712 SRG917707:SRG917712 SHK917707:SHK917712 RXO917707:RXO917712 RNS917707:RNS917712 RDW917707:RDW917712 QUA917707:QUA917712 QKE917707:QKE917712 QAI917707:QAI917712 PQM917707:PQM917712 PGQ917707:PGQ917712 OWU917707:OWU917712 OMY917707:OMY917712 ODC917707:ODC917712 NTG917707:NTG917712 NJK917707:NJK917712 MZO917707:MZO917712 MPS917707:MPS917712 MFW917707:MFW917712 LWA917707:LWA917712 LME917707:LME917712 LCI917707:LCI917712 KSM917707:KSM917712 KIQ917707:KIQ917712 JYU917707:JYU917712 JOY917707:JOY917712 JFC917707:JFC917712 IVG917707:IVG917712 ILK917707:ILK917712 IBO917707:IBO917712 HRS917707:HRS917712 HHW917707:HHW917712 GYA917707:GYA917712 GOE917707:GOE917712 GEI917707:GEI917712 FUM917707:FUM917712 FKQ917707:FKQ917712 FAU917707:FAU917712 EQY917707:EQY917712 EHC917707:EHC917712 DXG917707:DXG917712 DNK917707:DNK917712 DDO917707:DDO917712 CTS917707:CTS917712 CJW917707:CJW917712 CAA917707:CAA917712 BQE917707:BQE917712 BGI917707:BGI917712 AWM917707:AWM917712 AMQ917707:AMQ917712 ACU917707:ACU917712 SY917707:SY917712 JC917707:JC917712 D917707:E917712 WVO852171:WVO852176 WLS852171:WLS852176 WBW852171:WBW852176 VSA852171:VSA852176 VIE852171:VIE852176 UYI852171:UYI852176 UOM852171:UOM852176 UEQ852171:UEQ852176 TUU852171:TUU852176 TKY852171:TKY852176 TBC852171:TBC852176 SRG852171:SRG852176 SHK852171:SHK852176 RXO852171:RXO852176 RNS852171:RNS852176 RDW852171:RDW852176 QUA852171:QUA852176 QKE852171:QKE852176 QAI852171:QAI852176 PQM852171:PQM852176 PGQ852171:PGQ852176 OWU852171:OWU852176 OMY852171:OMY852176 ODC852171:ODC852176 NTG852171:NTG852176 NJK852171:NJK852176 MZO852171:MZO852176 MPS852171:MPS852176 MFW852171:MFW852176 LWA852171:LWA852176 LME852171:LME852176 LCI852171:LCI852176 KSM852171:KSM852176 KIQ852171:KIQ852176 JYU852171:JYU852176 JOY852171:JOY852176 JFC852171:JFC852176 IVG852171:IVG852176 ILK852171:ILK852176 IBO852171:IBO852176 HRS852171:HRS852176 HHW852171:HHW852176 GYA852171:GYA852176 GOE852171:GOE852176 GEI852171:GEI852176 FUM852171:FUM852176 FKQ852171:FKQ852176 FAU852171:FAU852176 EQY852171:EQY852176 EHC852171:EHC852176 DXG852171:DXG852176 DNK852171:DNK852176 DDO852171:DDO852176 CTS852171:CTS852176 CJW852171:CJW852176 CAA852171:CAA852176 BQE852171:BQE852176 BGI852171:BGI852176 AWM852171:AWM852176 AMQ852171:AMQ852176 ACU852171:ACU852176 SY852171:SY852176 JC852171:JC852176 D852171:E852176 WVO786635:WVO786640 WLS786635:WLS786640 WBW786635:WBW786640 VSA786635:VSA786640 VIE786635:VIE786640 UYI786635:UYI786640 UOM786635:UOM786640 UEQ786635:UEQ786640 TUU786635:TUU786640 TKY786635:TKY786640 TBC786635:TBC786640 SRG786635:SRG786640 SHK786635:SHK786640 RXO786635:RXO786640 RNS786635:RNS786640 RDW786635:RDW786640 QUA786635:QUA786640 QKE786635:QKE786640 QAI786635:QAI786640 PQM786635:PQM786640 PGQ786635:PGQ786640 OWU786635:OWU786640 OMY786635:OMY786640 ODC786635:ODC786640 NTG786635:NTG786640 NJK786635:NJK786640 MZO786635:MZO786640 MPS786635:MPS786640 MFW786635:MFW786640 LWA786635:LWA786640 LME786635:LME786640 LCI786635:LCI786640 KSM786635:KSM786640 KIQ786635:KIQ786640 JYU786635:JYU786640 JOY786635:JOY786640 JFC786635:JFC786640 IVG786635:IVG786640 ILK786635:ILK786640 IBO786635:IBO786640 HRS786635:HRS786640 HHW786635:HHW786640 GYA786635:GYA786640 GOE786635:GOE786640 GEI786635:GEI786640 FUM786635:FUM786640 FKQ786635:FKQ786640 FAU786635:FAU786640 EQY786635:EQY786640 EHC786635:EHC786640 DXG786635:DXG786640 DNK786635:DNK786640 DDO786635:DDO786640 CTS786635:CTS786640 CJW786635:CJW786640 CAA786635:CAA786640 BQE786635:BQE786640 BGI786635:BGI786640 AWM786635:AWM786640 AMQ786635:AMQ786640 ACU786635:ACU786640 SY786635:SY786640 JC786635:JC786640 D786635:E786640 WVO721099:WVO721104 WLS721099:WLS721104 WBW721099:WBW721104 VSA721099:VSA721104 VIE721099:VIE721104 UYI721099:UYI721104 UOM721099:UOM721104 UEQ721099:UEQ721104 TUU721099:TUU721104 TKY721099:TKY721104 TBC721099:TBC721104 SRG721099:SRG721104 SHK721099:SHK721104 RXO721099:RXO721104 RNS721099:RNS721104 RDW721099:RDW721104 QUA721099:QUA721104 QKE721099:QKE721104 QAI721099:QAI721104 PQM721099:PQM721104 PGQ721099:PGQ721104 OWU721099:OWU721104 OMY721099:OMY721104 ODC721099:ODC721104 NTG721099:NTG721104 NJK721099:NJK721104 MZO721099:MZO721104 MPS721099:MPS721104 MFW721099:MFW721104 LWA721099:LWA721104 LME721099:LME721104 LCI721099:LCI721104 KSM721099:KSM721104 KIQ721099:KIQ721104 JYU721099:JYU721104 JOY721099:JOY721104 JFC721099:JFC721104 IVG721099:IVG721104 ILK721099:ILK721104 IBO721099:IBO721104 HRS721099:HRS721104 HHW721099:HHW721104 GYA721099:GYA721104 GOE721099:GOE721104 GEI721099:GEI721104 FUM721099:FUM721104 FKQ721099:FKQ721104 FAU721099:FAU721104 EQY721099:EQY721104 EHC721099:EHC721104 DXG721099:DXG721104 DNK721099:DNK721104 DDO721099:DDO721104 CTS721099:CTS721104 CJW721099:CJW721104 CAA721099:CAA721104 BQE721099:BQE721104 BGI721099:BGI721104 AWM721099:AWM721104 AMQ721099:AMQ721104 ACU721099:ACU721104 SY721099:SY721104 JC721099:JC721104 D721099:E721104 WVO655563:WVO655568 WLS655563:WLS655568 WBW655563:WBW655568 VSA655563:VSA655568 VIE655563:VIE655568 UYI655563:UYI655568 UOM655563:UOM655568 UEQ655563:UEQ655568 TUU655563:TUU655568 TKY655563:TKY655568 TBC655563:TBC655568 SRG655563:SRG655568 SHK655563:SHK655568 RXO655563:RXO655568 RNS655563:RNS655568 RDW655563:RDW655568 QUA655563:QUA655568 QKE655563:QKE655568 QAI655563:QAI655568 PQM655563:PQM655568 PGQ655563:PGQ655568 OWU655563:OWU655568 OMY655563:OMY655568 ODC655563:ODC655568 NTG655563:NTG655568 NJK655563:NJK655568 MZO655563:MZO655568 MPS655563:MPS655568 MFW655563:MFW655568 LWA655563:LWA655568 LME655563:LME655568 LCI655563:LCI655568 KSM655563:KSM655568 KIQ655563:KIQ655568 JYU655563:JYU655568 JOY655563:JOY655568 JFC655563:JFC655568 IVG655563:IVG655568 ILK655563:ILK655568 IBO655563:IBO655568 HRS655563:HRS655568 HHW655563:HHW655568 GYA655563:GYA655568 GOE655563:GOE655568 GEI655563:GEI655568 FUM655563:FUM655568 FKQ655563:FKQ655568 FAU655563:FAU655568 EQY655563:EQY655568 EHC655563:EHC655568 DXG655563:DXG655568 DNK655563:DNK655568 DDO655563:DDO655568 CTS655563:CTS655568 CJW655563:CJW655568 CAA655563:CAA655568 BQE655563:BQE655568 BGI655563:BGI655568 AWM655563:AWM655568 AMQ655563:AMQ655568 ACU655563:ACU655568 SY655563:SY655568 JC655563:JC655568 D655563:E655568 WVO590027:WVO590032 WLS590027:WLS590032 WBW590027:WBW590032 VSA590027:VSA590032 VIE590027:VIE590032 UYI590027:UYI590032 UOM590027:UOM590032 UEQ590027:UEQ590032 TUU590027:TUU590032 TKY590027:TKY590032 TBC590027:TBC590032 SRG590027:SRG590032 SHK590027:SHK590032 RXO590027:RXO590032 RNS590027:RNS590032 RDW590027:RDW590032 QUA590027:QUA590032 QKE590027:QKE590032 QAI590027:QAI590032 PQM590027:PQM590032 PGQ590027:PGQ590032 OWU590027:OWU590032 OMY590027:OMY590032 ODC590027:ODC590032 NTG590027:NTG590032 NJK590027:NJK590032 MZO590027:MZO590032 MPS590027:MPS590032 MFW590027:MFW590032 LWA590027:LWA590032 LME590027:LME590032 LCI590027:LCI590032 KSM590027:KSM590032 KIQ590027:KIQ590032 JYU590027:JYU590032 JOY590027:JOY590032 JFC590027:JFC590032 IVG590027:IVG590032 ILK590027:ILK590032 IBO590027:IBO590032 HRS590027:HRS590032 HHW590027:HHW590032 GYA590027:GYA590032 GOE590027:GOE590032 GEI590027:GEI590032 FUM590027:FUM590032 FKQ590027:FKQ590032 FAU590027:FAU590032 EQY590027:EQY590032 EHC590027:EHC590032 DXG590027:DXG590032 DNK590027:DNK590032 DDO590027:DDO590032 CTS590027:CTS590032 CJW590027:CJW590032 CAA590027:CAA590032 BQE590027:BQE590032 BGI590027:BGI590032 AWM590027:AWM590032 AMQ590027:AMQ590032 ACU590027:ACU590032 SY590027:SY590032 JC590027:JC590032 D590027:E590032 WVO524491:WVO524496 WLS524491:WLS524496 WBW524491:WBW524496 VSA524491:VSA524496 VIE524491:VIE524496 UYI524491:UYI524496 UOM524491:UOM524496 UEQ524491:UEQ524496 TUU524491:TUU524496 TKY524491:TKY524496 TBC524491:TBC524496 SRG524491:SRG524496 SHK524491:SHK524496 RXO524491:RXO524496 RNS524491:RNS524496 RDW524491:RDW524496 QUA524491:QUA524496 QKE524491:QKE524496 QAI524491:QAI524496 PQM524491:PQM524496 PGQ524491:PGQ524496 OWU524491:OWU524496 OMY524491:OMY524496 ODC524491:ODC524496 NTG524491:NTG524496 NJK524491:NJK524496 MZO524491:MZO524496 MPS524491:MPS524496 MFW524491:MFW524496 LWA524491:LWA524496 LME524491:LME524496 LCI524491:LCI524496 KSM524491:KSM524496 KIQ524491:KIQ524496 JYU524491:JYU524496 JOY524491:JOY524496 JFC524491:JFC524496 IVG524491:IVG524496 ILK524491:ILK524496 IBO524491:IBO524496 HRS524491:HRS524496 HHW524491:HHW524496 GYA524491:GYA524496 GOE524491:GOE524496 GEI524491:GEI524496 FUM524491:FUM524496 FKQ524491:FKQ524496 FAU524491:FAU524496 EQY524491:EQY524496 EHC524491:EHC524496 DXG524491:DXG524496 DNK524491:DNK524496 DDO524491:DDO524496 CTS524491:CTS524496 CJW524491:CJW524496 CAA524491:CAA524496 BQE524491:BQE524496 BGI524491:BGI524496 AWM524491:AWM524496 AMQ524491:AMQ524496 ACU524491:ACU524496 SY524491:SY524496 JC524491:JC524496 D524491:E524496 WVO458955:WVO458960 WLS458955:WLS458960 WBW458955:WBW458960 VSA458955:VSA458960 VIE458955:VIE458960 UYI458955:UYI458960 UOM458955:UOM458960 UEQ458955:UEQ458960 TUU458955:TUU458960 TKY458955:TKY458960 TBC458955:TBC458960 SRG458955:SRG458960 SHK458955:SHK458960 RXO458955:RXO458960 RNS458955:RNS458960 RDW458955:RDW458960 QUA458955:QUA458960 QKE458955:QKE458960 QAI458955:QAI458960 PQM458955:PQM458960 PGQ458955:PGQ458960 OWU458955:OWU458960 OMY458955:OMY458960 ODC458955:ODC458960 NTG458955:NTG458960 NJK458955:NJK458960 MZO458955:MZO458960 MPS458955:MPS458960 MFW458955:MFW458960 LWA458955:LWA458960 LME458955:LME458960 LCI458955:LCI458960 KSM458955:KSM458960 KIQ458955:KIQ458960 JYU458955:JYU458960 JOY458955:JOY458960 JFC458955:JFC458960 IVG458955:IVG458960 ILK458955:ILK458960 IBO458955:IBO458960 HRS458955:HRS458960 HHW458955:HHW458960 GYA458955:GYA458960 GOE458955:GOE458960 GEI458955:GEI458960 FUM458955:FUM458960 FKQ458955:FKQ458960 FAU458955:FAU458960 EQY458955:EQY458960 EHC458955:EHC458960 DXG458955:DXG458960 DNK458955:DNK458960 DDO458955:DDO458960 CTS458955:CTS458960 CJW458955:CJW458960 CAA458955:CAA458960 BQE458955:BQE458960 BGI458955:BGI458960 AWM458955:AWM458960 AMQ458955:AMQ458960 ACU458955:ACU458960 SY458955:SY458960 JC458955:JC458960 D458955:E458960 WVO393419:WVO393424 WLS393419:WLS393424 WBW393419:WBW393424 VSA393419:VSA393424 VIE393419:VIE393424 UYI393419:UYI393424 UOM393419:UOM393424 UEQ393419:UEQ393424 TUU393419:TUU393424 TKY393419:TKY393424 TBC393419:TBC393424 SRG393419:SRG393424 SHK393419:SHK393424 RXO393419:RXO393424 RNS393419:RNS393424 RDW393419:RDW393424 QUA393419:QUA393424 QKE393419:QKE393424 QAI393419:QAI393424 PQM393419:PQM393424 PGQ393419:PGQ393424 OWU393419:OWU393424 OMY393419:OMY393424 ODC393419:ODC393424 NTG393419:NTG393424 NJK393419:NJK393424 MZO393419:MZO393424 MPS393419:MPS393424 MFW393419:MFW393424 LWA393419:LWA393424 LME393419:LME393424 LCI393419:LCI393424 KSM393419:KSM393424 KIQ393419:KIQ393424 JYU393419:JYU393424 JOY393419:JOY393424 JFC393419:JFC393424 IVG393419:IVG393424 ILK393419:ILK393424 IBO393419:IBO393424 HRS393419:HRS393424 HHW393419:HHW393424 GYA393419:GYA393424 GOE393419:GOE393424 GEI393419:GEI393424 FUM393419:FUM393424 FKQ393419:FKQ393424 FAU393419:FAU393424 EQY393419:EQY393424 EHC393419:EHC393424 DXG393419:DXG393424 DNK393419:DNK393424 DDO393419:DDO393424 CTS393419:CTS393424 CJW393419:CJW393424 CAA393419:CAA393424 BQE393419:BQE393424 BGI393419:BGI393424 AWM393419:AWM393424 AMQ393419:AMQ393424 ACU393419:ACU393424 SY393419:SY393424 JC393419:JC393424 D393419:E393424 WVO327883:WVO327888 WLS327883:WLS327888 WBW327883:WBW327888 VSA327883:VSA327888 VIE327883:VIE327888 UYI327883:UYI327888 UOM327883:UOM327888 UEQ327883:UEQ327888 TUU327883:TUU327888 TKY327883:TKY327888 TBC327883:TBC327888 SRG327883:SRG327888 SHK327883:SHK327888 RXO327883:RXO327888 RNS327883:RNS327888 RDW327883:RDW327888 QUA327883:QUA327888 QKE327883:QKE327888 QAI327883:QAI327888 PQM327883:PQM327888 PGQ327883:PGQ327888 OWU327883:OWU327888 OMY327883:OMY327888 ODC327883:ODC327888 NTG327883:NTG327888 NJK327883:NJK327888 MZO327883:MZO327888 MPS327883:MPS327888 MFW327883:MFW327888 LWA327883:LWA327888 LME327883:LME327888 LCI327883:LCI327888 KSM327883:KSM327888 KIQ327883:KIQ327888 JYU327883:JYU327888 JOY327883:JOY327888 JFC327883:JFC327888 IVG327883:IVG327888 ILK327883:ILK327888 IBO327883:IBO327888 HRS327883:HRS327888 HHW327883:HHW327888 GYA327883:GYA327888 GOE327883:GOE327888 GEI327883:GEI327888 FUM327883:FUM327888 FKQ327883:FKQ327888 FAU327883:FAU327888 EQY327883:EQY327888 EHC327883:EHC327888 DXG327883:DXG327888 DNK327883:DNK327888 DDO327883:DDO327888 CTS327883:CTS327888 CJW327883:CJW327888 CAA327883:CAA327888 BQE327883:BQE327888 BGI327883:BGI327888 AWM327883:AWM327888 AMQ327883:AMQ327888 ACU327883:ACU327888 SY327883:SY327888 JC327883:JC327888 D327883:E327888 WVO262347:WVO262352 WLS262347:WLS262352 WBW262347:WBW262352 VSA262347:VSA262352 VIE262347:VIE262352 UYI262347:UYI262352 UOM262347:UOM262352 UEQ262347:UEQ262352 TUU262347:TUU262352 TKY262347:TKY262352 TBC262347:TBC262352 SRG262347:SRG262352 SHK262347:SHK262352 RXO262347:RXO262352 RNS262347:RNS262352 RDW262347:RDW262352 QUA262347:QUA262352 QKE262347:QKE262352 QAI262347:QAI262352 PQM262347:PQM262352 PGQ262347:PGQ262352 OWU262347:OWU262352 OMY262347:OMY262352 ODC262347:ODC262352 NTG262347:NTG262352 NJK262347:NJK262352 MZO262347:MZO262352 MPS262347:MPS262352 MFW262347:MFW262352 LWA262347:LWA262352 LME262347:LME262352 LCI262347:LCI262352 KSM262347:KSM262352 KIQ262347:KIQ262352 JYU262347:JYU262352 JOY262347:JOY262352 JFC262347:JFC262352 IVG262347:IVG262352 ILK262347:ILK262352 IBO262347:IBO262352 HRS262347:HRS262352 HHW262347:HHW262352 GYA262347:GYA262352 GOE262347:GOE262352 GEI262347:GEI262352 FUM262347:FUM262352 FKQ262347:FKQ262352 FAU262347:FAU262352 EQY262347:EQY262352 EHC262347:EHC262352 DXG262347:DXG262352 DNK262347:DNK262352 DDO262347:DDO262352 CTS262347:CTS262352 CJW262347:CJW262352 CAA262347:CAA262352 BQE262347:BQE262352 BGI262347:BGI262352 AWM262347:AWM262352 AMQ262347:AMQ262352 ACU262347:ACU262352 SY262347:SY262352 JC262347:JC262352 D262347:E262352 WVO196811:WVO196816 WLS196811:WLS196816 WBW196811:WBW196816 VSA196811:VSA196816 VIE196811:VIE196816 UYI196811:UYI196816 UOM196811:UOM196816 UEQ196811:UEQ196816 TUU196811:TUU196816 TKY196811:TKY196816 TBC196811:TBC196816 SRG196811:SRG196816 SHK196811:SHK196816 RXO196811:RXO196816 RNS196811:RNS196816 RDW196811:RDW196816 QUA196811:QUA196816 QKE196811:QKE196816 QAI196811:QAI196816 PQM196811:PQM196816 PGQ196811:PGQ196816 OWU196811:OWU196816 OMY196811:OMY196816 ODC196811:ODC196816 NTG196811:NTG196816 NJK196811:NJK196816 MZO196811:MZO196816 MPS196811:MPS196816 MFW196811:MFW196816 LWA196811:LWA196816 LME196811:LME196816 LCI196811:LCI196816 KSM196811:KSM196816 KIQ196811:KIQ196816 JYU196811:JYU196816 JOY196811:JOY196816 JFC196811:JFC196816 IVG196811:IVG196816 ILK196811:ILK196816 IBO196811:IBO196816 HRS196811:HRS196816 HHW196811:HHW196816 GYA196811:GYA196816 GOE196811:GOE196816 GEI196811:GEI196816 FUM196811:FUM196816 FKQ196811:FKQ196816 FAU196811:FAU196816 EQY196811:EQY196816 EHC196811:EHC196816 DXG196811:DXG196816 DNK196811:DNK196816 DDO196811:DDO196816 CTS196811:CTS196816 CJW196811:CJW196816 CAA196811:CAA196816 BQE196811:BQE196816 BGI196811:BGI196816 AWM196811:AWM196816 AMQ196811:AMQ196816 ACU196811:ACU196816 SY196811:SY196816 JC196811:JC196816 D196811:E196816 WVO131275:WVO131280 WLS131275:WLS131280 WBW131275:WBW131280 VSA131275:VSA131280 VIE131275:VIE131280 UYI131275:UYI131280 UOM131275:UOM131280 UEQ131275:UEQ131280 TUU131275:TUU131280 TKY131275:TKY131280 TBC131275:TBC131280 SRG131275:SRG131280 SHK131275:SHK131280 RXO131275:RXO131280 RNS131275:RNS131280 RDW131275:RDW131280 QUA131275:QUA131280 QKE131275:QKE131280 QAI131275:QAI131280 PQM131275:PQM131280 PGQ131275:PGQ131280 OWU131275:OWU131280 OMY131275:OMY131280 ODC131275:ODC131280 NTG131275:NTG131280 NJK131275:NJK131280 MZO131275:MZO131280 MPS131275:MPS131280 MFW131275:MFW131280 LWA131275:LWA131280 LME131275:LME131280 LCI131275:LCI131280 KSM131275:KSM131280 KIQ131275:KIQ131280 JYU131275:JYU131280 JOY131275:JOY131280 JFC131275:JFC131280 IVG131275:IVG131280 ILK131275:ILK131280 IBO131275:IBO131280 HRS131275:HRS131280 HHW131275:HHW131280 GYA131275:GYA131280 GOE131275:GOE131280 GEI131275:GEI131280 FUM131275:FUM131280 FKQ131275:FKQ131280 FAU131275:FAU131280 EQY131275:EQY131280 EHC131275:EHC131280 DXG131275:DXG131280 DNK131275:DNK131280 DDO131275:DDO131280 CTS131275:CTS131280 CJW131275:CJW131280 CAA131275:CAA131280 BQE131275:BQE131280 BGI131275:BGI131280 AWM131275:AWM131280 AMQ131275:AMQ131280 ACU131275:ACU131280 SY131275:SY131280 JC131275:JC131280 D131275:E131280 WVO65739:WVO65744 WLS65739:WLS65744 WBW65739:WBW65744 VSA65739:VSA65744 VIE65739:VIE65744 UYI65739:UYI65744 UOM65739:UOM65744 UEQ65739:UEQ65744 TUU65739:TUU65744 TKY65739:TKY65744 TBC65739:TBC65744 SRG65739:SRG65744 SHK65739:SHK65744 RXO65739:RXO65744 RNS65739:RNS65744 RDW65739:RDW65744 QUA65739:QUA65744 QKE65739:QKE65744 QAI65739:QAI65744 PQM65739:PQM65744 PGQ65739:PGQ65744 OWU65739:OWU65744 OMY65739:OMY65744 ODC65739:ODC65744 NTG65739:NTG65744 NJK65739:NJK65744 MZO65739:MZO65744 MPS65739:MPS65744 MFW65739:MFW65744 LWA65739:LWA65744 LME65739:LME65744 LCI65739:LCI65744 KSM65739:KSM65744 KIQ65739:KIQ65744 JYU65739:JYU65744 JOY65739:JOY65744 JFC65739:JFC65744 IVG65739:IVG65744 ILK65739:ILK65744 IBO65739:IBO65744 HRS65739:HRS65744 HHW65739:HHW65744 GYA65739:GYA65744 GOE65739:GOE65744 GEI65739:GEI65744 FUM65739:FUM65744 FKQ65739:FKQ65744 FAU65739:FAU65744 EQY65739:EQY65744 EHC65739:EHC65744 DXG65739:DXG65744 DNK65739:DNK65744 DDO65739:DDO65744 CTS65739:CTS65744 CJW65739:CJW65744 CAA65739:CAA65744 BQE65739:BQE65744 BGI65739:BGI65744 AWM65739:AWM65744 AMQ65739:AMQ65744 ACU65739:ACU65744 SY65739:SY65744 JC65739:JC65744 D65739:E65744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JC202:JC208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 WVO202:WVO208 WLS202:WLS208 WBW202:WBW208 VSA202:VSA208 VIE202:VIE208 UYI202:UYI208 UOM202:UOM208 UEQ202:UEQ208 TUU202:TUU208 TKY202:TKY208 TBC202:TBC208 SRG202:SRG208 SHK202:SHK208 RXO202:RXO208 RNS202:RNS208 RDW202:RDW208 QUA202:QUA208 QKE202:QKE208 QAI202:QAI208 PQM202:PQM208 PGQ202:PGQ208 OWU202:OWU208 OMY202:OMY208 ODC202:ODC208 NTG202:NTG208 NJK202:NJK208 MZO202:MZO208 MPS202:MPS208 MFW202:MFW208 LWA202:LWA208 LME202:LME208 LCI202:LCI208 KSM202:KSM208 KIQ202:KIQ208 JYU202:JYU208 JOY202:JOY208 JFC202:JFC208 IVG202:IVG208 ILK202:ILK208 IBO202:IBO208 HRS202:HRS208 HHW202:HHW208 GYA202:GYA208 GOE202:GOE208 GEI202:GEI208 FUM202:FUM208 FKQ202:FKQ208 FAU202:FAU208 EQY202:EQY208 EHC202:EHC208 DXG202:DXG208 DNK202:DNK208 DDO202:DDO208 CTS202:CTS208 CJW202:CJW208 CAA202:CAA208 BQE202:BQE208 BGI202:BGI208 AWM202:AWM208 AMQ202:AMQ208 ACU202:ACU208 SY202:SY208 JC40:JC55 SY40:SY55 ACU40:ACU55 AMQ40:AMQ55 AWM40:AWM55 BGI40:BGI55 BQE40:BQE55 CAA40:CAA55 CJW40:CJW55 CTS40:CTS55 DDO40:DDO55 DNK40:DNK55 DXG40:DXG55 EHC40:EHC55 EQY40:EQY55 FAU40:FAU55 FKQ40:FKQ55 FUM40:FUM55 GEI40:GEI55 GOE40:GOE55 GYA40:GYA55 HHW40:HHW55 HRS40:HRS55 IBO40:IBO55 ILK40:ILK55 IVG40:IVG55 JFC40:JFC55 JOY40:JOY55 JYU40:JYU55 KIQ40:KIQ55 KSM40:KSM55 LCI40:LCI55 LME40:LME55 LWA40:LWA55 MFW40:MFW55 MPS40:MPS55 MZO40:MZO55 NJK40:NJK55 NTG40:NTG55 ODC40:ODC55 OMY40:OMY55 OWU40:OWU55 PGQ40:PGQ55 PQM40:PQM55 QAI40:QAI55 QKE40:QKE55 QUA40:QUA55 RDW40:RDW55 RNS40:RNS55 RXO40:RXO55 SHK40:SHK55 SRG40:SRG55 TBC40:TBC55 TKY40:TKY55 TUU40:TUU55 UEQ40:UEQ55 UOM40:UOM55 UYI40:UYI55 VIE40:VIE55 VSA40:VSA55 WBW40:WBW55 WLS40:WLS55 WVO40:WVO55</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51" t="s">
        <v>0</v>
      </c>
      <c r="C1" s="1051"/>
      <c r="D1" s="1051"/>
      <c r="E1" s="1051"/>
      <c r="F1" s="1051"/>
      <c r="G1" s="1051"/>
      <c r="H1" s="1051"/>
      <c r="I1" s="1051"/>
      <c r="J1" s="1051"/>
      <c r="K1" s="1051"/>
      <c r="L1" s="1051"/>
      <c r="M1" s="1051"/>
      <c r="N1" s="1051"/>
      <c r="O1" s="1051"/>
      <c r="P1" s="1051"/>
      <c r="Q1" s="1051"/>
      <c r="R1" s="1051"/>
      <c r="S1" s="1051"/>
      <c r="T1" s="1051"/>
      <c r="U1" s="105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52" t="s">
        <v>3</v>
      </c>
      <c r="B4" s="1052"/>
      <c r="C4" s="1052"/>
      <c r="D4" s="1052"/>
      <c r="E4" s="1052"/>
      <c r="F4" s="1052"/>
      <c r="G4" s="1052"/>
      <c r="H4" s="1052"/>
      <c r="I4" s="1052"/>
      <c r="J4" s="1052"/>
      <c r="K4" s="1052"/>
      <c r="L4" s="1052"/>
      <c r="M4" s="1052"/>
      <c r="N4" s="1052"/>
      <c r="O4" s="1052"/>
      <c r="P4" s="1052"/>
      <c r="Q4" s="1052"/>
      <c r="R4" s="1052"/>
      <c r="S4" s="1052"/>
      <c r="T4" s="1052"/>
      <c r="U4" s="1052"/>
      <c r="V4" s="1052"/>
      <c r="W4" s="1052"/>
      <c r="X4" s="1052"/>
      <c r="Y4" s="1052"/>
      <c r="Z4" s="1052"/>
      <c r="AA4" s="1052"/>
      <c r="AB4" s="1052"/>
      <c r="AC4" s="1052"/>
      <c r="AD4" s="1052"/>
      <c r="AE4" s="1052"/>
      <c r="AF4" s="1052"/>
      <c r="AG4" s="1052"/>
      <c r="AH4" s="1052"/>
      <c r="AI4" s="1052"/>
      <c r="AJ4" s="1052"/>
      <c r="AK4" s="1052"/>
      <c r="AL4" s="1052"/>
      <c r="AM4" s="1052"/>
      <c r="AN4" s="1052"/>
      <c r="AO4" s="1052"/>
      <c r="AP4" s="1052"/>
      <c r="AQ4" s="1052"/>
      <c r="AR4" s="1052"/>
      <c r="AS4" s="1052"/>
      <c r="AT4" s="1052"/>
      <c r="AU4" s="1052"/>
      <c r="AV4" s="1052"/>
      <c r="AW4" s="1052"/>
      <c r="AX4" s="1052"/>
      <c r="AY4" s="1052"/>
      <c r="AZ4" s="1052"/>
      <c r="BA4" s="1052"/>
      <c r="BB4" s="1052"/>
      <c r="BC4" s="1052"/>
      <c r="BD4" s="1052"/>
    </row>
    <row r="5" spans="1:150" s="206" customFormat="1" ht="72.75" customHeight="1" thickBot="1">
      <c r="A5" s="1052" t="s">
        <v>4</v>
      </c>
      <c r="B5" s="1052"/>
      <c r="C5" s="1052"/>
      <c r="D5" s="1052"/>
      <c r="E5" s="1052"/>
      <c r="F5" s="1052"/>
      <c r="G5" s="1052"/>
      <c r="H5" s="1052"/>
      <c r="I5" s="1052"/>
      <c r="J5" s="1052"/>
      <c r="K5" s="1052"/>
      <c r="L5" s="1052"/>
      <c r="M5" s="1052"/>
      <c r="N5" s="1052"/>
      <c r="O5" s="1052"/>
      <c r="P5" s="1052"/>
      <c r="Q5" s="1052"/>
      <c r="R5" s="1052"/>
      <c r="S5" s="1052"/>
      <c r="T5" s="1052"/>
      <c r="U5" s="1052"/>
      <c r="V5" s="1052"/>
      <c r="W5" s="1052"/>
      <c r="X5" s="1052"/>
      <c r="Y5" s="1052"/>
      <c r="Z5" s="1052"/>
      <c r="AA5" s="1052"/>
      <c r="AB5" s="1052"/>
      <c r="AC5" s="1052"/>
      <c r="AD5" s="1052"/>
      <c r="AE5" s="1052"/>
      <c r="AF5" s="1052"/>
      <c r="AG5" s="1052"/>
      <c r="AH5" s="1052"/>
      <c r="AI5" s="1052"/>
      <c r="AJ5" s="1052"/>
      <c r="AK5" s="1052"/>
      <c r="AL5" s="1052"/>
      <c r="AM5" s="1052"/>
      <c r="AN5" s="1052"/>
      <c r="AO5" s="1052"/>
      <c r="AP5" s="1052"/>
      <c r="AQ5" s="1052"/>
      <c r="AR5" s="1052"/>
      <c r="AS5" s="1052"/>
      <c r="AT5" s="1052"/>
      <c r="AU5" s="1052"/>
      <c r="AV5" s="1052"/>
      <c r="AW5" s="1052"/>
      <c r="AX5" s="1052"/>
      <c r="AY5" s="1052"/>
      <c r="AZ5" s="1052"/>
      <c r="BA5" s="1052"/>
      <c r="BB5" s="1052"/>
      <c r="BC5" s="1052"/>
      <c r="BD5" s="1052"/>
    </row>
    <row r="6" spans="1:150" s="206" customFormat="1" ht="27" customHeight="1" thickBot="1">
      <c r="A6" s="1045" t="s">
        <v>5</v>
      </c>
      <c r="B6" s="1053" t="s">
        <v>6</v>
      </c>
      <c r="C6" s="1053" t="s">
        <v>7</v>
      </c>
      <c r="D6" s="1045" t="s">
        <v>8</v>
      </c>
      <c r="E6" s="1045" t="s">
        <v>9</v>
      </c>
      <c r="F6" s="1045" t="s">
        <v>10</v>
      </c>
      <c r="G6" s="1042" t="s">
        <v>11</v>
      </c>
      <c r="H6" s="1042" t="s">
        <v>12</v>
      </c>
      <c r="I6" s="1059" t="s">
        <v>13</v>
      </c>
      <c r="J6" s="1042" t="s">
        <v>14</v>
      </c>
      <c r="K6" s="1042" t="s">
        <v>15</v>
      </c>
      <c r="L6" s="1042" t="s">
        <v>16</v>
      </c>
      <c r="M6" s="1042" t="s">
        <v>17</v>
      </c>
      <c r="N6" s="1036" t="s">
        <v>18</v>
      </c>
      <c r="O6" s="1042" t="s">
        <v>19</v>
      </c>
      <c r="P6" s="1045" t="s">
        <v>20</v>
      </c>
      <c r="Q6" s="1045" t="s">
        <v>21</v>
      </c>
      <c r="R6" s="1042" t="s">
        <v>22</v>
      </c>
      <c r="S6" s="1056" t="s">
        <v>23</v>
      </c>
      <c r="T6" s="1036" t="s">
        <v>24</v>
      </c>
      <c r="U6" s="1039" t="s">
        <v>25</v>
      </c>
      <c r="V6" s="1042" t="s">
        <v>26</v>
      </c>
      <c r="W6" s="1042" t="s">
        <v>27</v>
      </c>
      <c r="X6" s="1028" t="s">
        <v>28</v>
      </c>
      <c r="Y6" s="1042" t="s">
        <v>29</v>
      </c>
      <c r="Z6" s="1028" t="s">
        <v>30</v>
      </c>
      <c r="AA6" s="1031" t="s">
        <v>31</v>
      </c>
      <c r="AB6" s="1031"/>
      <c r="AC6" s="1031"/>
      <c r="AD6" s="1031"/>
      <c r="AE6" s="1031"/>
      <c r="AF6" s="1031"/>
      <c r="AG6" s="1031"/>
      <c r="AH6" s="1031"/>
      <c r="AI6" s="1031"/>
      <c r="AJ6" s="1031"/>
      <c r="AK6" s="1031"/>
      <c r="AL6" s="1031"/>
      <c r="AM6" s="1031"/>
      <c r="AN6" s="1031"/>
      <c r="AO6" s="1031"/>
      <c r="AP6" s="1031"/>
      <c r="AQ6" s="1031"/>
      <c r="AR6" s="1031"/>
      <c r="AS6" s="1031"/>
      <c r="AT6" s="1031"/>
      <c r="AU6" s="1031"/>
      <c r="AV6" s="1031"/>
      <c r="AW6" s="1031"/>
      <c r="AX6" s="1031"/>
      <c r="AY6" s="1031"/>
      <c r="AZ6" s="1031"/>
      <c r="BA6" s="1031"/>
      <c r="BB6" s="1032"/>
      <c r="BC6" s="1033" t="s">
        <v>32</v>
      </c>
      <c r="BD6" s="104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46"/>
      <c r="B7" s="1054"/>
      <c r="C7" s="1054"/>
      <c r="D7" s="1054"/>
      <c r="E7" s="1046"/>
      <c r="F7" s="1046"/>
      <c r="G7" s="1043"/>
      <c r="H7" s="1043"/>
      <c r="I7" s="1060"/>
      <c r="J7" s="1043"/>
      <c r="K7" s="1043"/>
      <c r="L7" s="1043"/>
      <c r="M7" s="1043"/>
      <c r="N7" s="1037"/>
      <c r="O7" s="1043"/>
      <c r="P7" s="1046"/>
      <c r="Q7" s="1046"/>
      <c r="R7" s="1043"/>
      <c r="S7" s="1057"/>
      <c r="T7" s="1037"/>
      <c r="U7" s="1040"/>
      <c r="V7" s="1043"/>
      <c r="W7" s="1043"/>
      <c r="X7" s="1029"/>
      <c r="Y7" s="1043"/>
      <c r="Z7" s="1029"/>
      <c r="AA7" s="1048">
        <v>2016</v>
      </c>
      <c r="AB7" s="1048"/>
      <c r="AC7" s="1048"/>
      <c r="AD7" s="1048"/>
      <c r="AE7" s="1048"/>
      <c r="AF7" s="1048"/>
      <c r="AG7" s="1049"/>
      <c r="AH7" s="1050">
        <v>2017</v>
      </c>
      <c r="AI7" s="1048"/>
      <c r="AJ7" s="1048"/>
      <c r="AK7" s="1048"/>
      <c r="AL7" s="1048"/>
      <c r="AM7" s="1048"/>
      <c r="AN7" s="1049"/>
      <c r="AO7" s="1050">
        <v>2018</v>
      </c>
      <c r="AP7" s="1048"/>
      <c r="AQ7" s="1048"/>
      <c r="AR7" s="1048"/>
      <c r="AS7" s="1048"/>
      <c r="AT7" s="1048"/>
      <c r="AU7" s="1049"/>
      <c r="AV7" s="1050">
        <v>2019</v>
      </c>
      <c r="AW7" s="1048"/>
      <c r="AX7" s="1048"/>
      <c r="AY7" s="1048"/>
      <c r="AZ7" s="1048"/>
      <c r="BA7" s="1048"/>
      <c r="BB7" s="1049"/>
      <c r="BC7" s="1034"/>
      <c r="BD7" s="104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9">
        <v>1</v>
      </c>
      <c r="EM7" s="829">
        <v>2</v>
      </c>
      <c r="EN7" s="829">
        <v>3</v>
      </c>
      <c r="EO7" s="829">
        <v>4</v>
      </c>
      <c r="EP7" s="829">
        <v>5</v>
      </c>
      <c r="EQ7" s="829">
        <v>6</v>
      </c>
      <c r="ER7" s="829">
        <v>7</v>
      </c>
      <c r="ES7" s="829">
        <v>8</v>
      </c>
      <c r="ET7" s="829">
        <v>9</v>
      </c>
    </row>
    <row r="8" spans="1:150" s="220" customFormat="1" ht="78" customHeight="1" thickBot="1">
      <c r="A8" s="1047"/>
      <c r="B8" s="1055"/>
      <c r="C8" s="1055"/>
      <c r="D8" s="1055"/>
      <c r="E8" s="1047"/>
      <c r="F8" s="1047"/>
      <c r="G8" s="1044"/>
      <c r="H8" s="1044"/>
      <c r="I8" s="1061"/>
      <c r="J8" s="1044"/>
      <c r="K8" s="1044"/>
      <c r="L8" s="1044"/>
      <c r="M8" s="1044"/>
      <c r="N8" s="1038"/>
      <c r="O8" s="1044"/>
      <c r="P8" s="1047"/>
      <c r="Q8" s="1047"/>
      <c r="R8" s="1044"/>
      <c r="S8" s="1058"/>
      <c r="T8" s="1038"/>
      <c r="U8" s="1041"/>
      <c r="V8" s="1043"/>
      <c r="W8" s="1044"/>
      <c r="X8" s="1030"/>
      <c r="Y8" s="1044"/>
      <c r="Z8" s="103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5"/>
      <c r="BD8" s="104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30" t="s">
        <v>21</v>
      </c>
      <c r="EM8" s="831" t="s">
        <v>22</v>
      </c>
      <c r="EN8" s="831" t="s">
        <v>23</v>
      </c>
      <c r="EO8" s="831" t="s">
        <v>24</v>
      </c>
      <c r="EP8" s="832" t="s">
        <v>25</v>
      </c>
      <c r="EQ8" s="831" t="s">
        <v>1972</v>
      </c>
      <c r="ER8" s="831" t="s">
        <v>1973</v>
      </c>
      <c r="ES8" s="831" t="s">
        <v>1974</v>
      </c>
      <c r="ET8" s="833" t="s">
        <v>1975</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4" t="s">
        <v>71</v>
      </c>
      <c r="EM9" s="835" t="s">
        <v>65</v>
      </c>
      <c r="EN9" s="275" t="s">
        <v>1893</v>
      </c>
      <c r="EO9" s="276">
        <v>0</v>
      </c>
      <c r="EP9" s="277">
        <v>30</v>
      </c>
      <c r="EQ9" s="277">
        <v>0</v>
      </c>
      <c r="ER9" s="822">
        <v>0</v>
      </c>
      <c r="ES9" s="822">
        <v>0</v>
      </c>
      <c r="ET9" s="836">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4" t="s">
        <v>82</v>
      </c>
      <c r="EM10" s="835" t="s">
        <v>65</v>
      </c>
      <c r="EN10" s="275" t="s">
        <v>75</v>
      </c>
      <c r="EO10" s="276">
        <v>0</v>
      </c>
      <c r="EP10" s="817">
        <v>1</v>
      </c>
      <c r="EQ10" s="816">
        <v>0</v>
      </c>
      <c r="ER10" s="822">
        <v>0</v>
      </c>
      <c r="ES10" s="822">
        <v>0</v>
      </c>
      <c r="ET10" s="836">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4" t="s">
        <v>96</v>
      </c>
      <c r="EM11" s="320" t="s">
        <v>88</v>
      </c>
      <c r="EN11" s="276" t="s">
        <v>89</v>
      </c>
      <c r="EO11" s="276">
        <v>1</v>
      </c>
      <c r="EP11" s="276">
        <v>2</v>
      </c>
      <c r="EQ11" s="277">
        <v>0</v>
      </c>
      <c r="ER11" s="822">
        <v>0.5</v>
      </c>
      <c r="ES11" s="278">
        <v>0.5</v>
      </c>
      <c r="ET11" s="836">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4" t="s">
        <v>109</v>
      </c>
      <c r="EM12" s="320" t="s">
        <v>100</v>
      </c>
      <c r="EN12" s="276" t="s">
        <v>1894</v>
      </c>
      <c r="EO12" s="331">
        <v>98</v>
      </c>
      <c r="EP12" s="331">
        <v>98</v>
      </c>
      <c r="EQ12" s="331">
        <v>98</v>
      </c>
      <c r="ER12" s="331">
        <v>98</v>
      </c>
      <c r="ES12" s="331">
        <v>98</v>
      </c>
      <c r="ET12" s="837">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4" t="s">
        <v>119</v>
      </c>
      <c r="EM13" s="320" t="s">
        <v>113</v>
      </c>
      <c r="EN13" s="276" t="s">
        <v>114</v>
      </c>
      <c r="EO13" s="276">
        <v>0</v>
      </c>
      <c r="EP13" s="276">
        <v>3</v>
      </c>
      <c r="EQ13" s="278">
        <v>0.5</v>
      </c>
      <c r="ER13" s="278">
        <v>0.5</v>
      </c>
      <c r="ES13" s="277">
        <v>1</v>
      </c>
      <c r="ET13" s="838">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4" t="s">
        <v>129</v>
      </c>
      <c r="EM14" s="320" t="s">
        <v>123</v>
      </c>
      <c r="EN14" s="276" t="s">
        <v>124</v>
      </c>
      <c r="EO14" s="276">
        <v>3</v>
      </c>
      <c r="EP14" s="276">
        <v>3</v>
      </c>
      <c r="EQ14" s="277">
        <v>3</v>
      </c>
      <c r="ER14" s="277">
        <v>3</v>
      </c>
      <c r="ES14" s="277">
        <v>3</v>
      </c>
      <c r="ET14" s="838">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4" t="s">
        <v>139</v>
      </c>
      <c r="EM15" s="320" t="s">
        <v>133</v>
      </c>
      <c r="EN15" s="276" t="s">
        <v>134</v>
      </c>
      <c r="EO15" s="276">
        <v>3</v>
      </c>
      <c r="EP15" s="276">
        <v>3</v>
      </c>
      <c r="EQ15" s="277">
        <v>3</v>
      </c>
      <c r="ER15" s="277">
        <v>3</v>
      </c>
      <c r="ES15" s="277">
        <v>3</v>
      </c>
      <c r="ET15" s="838">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4" t="s">
        <v>149</v>
      </c>
      <c r="EM16" s="320" t="s">
        <v>143</v>
      </c>
      <c r="EN16" s="276" t="s">
        <v>144</v>
      </c>
      <c r="EO16" s="276">
        <v>3</v>
      </c>
      <c r="EP16" s="276">
        <v>3</v>
      </c>
      <c r="EQ16" s="277">
        <v>3</v>
      </c>
      <c r="ER16" s="277">
        <v>3</v>
      </c>
      <c r="ES16" s="277">
        <v>3</v>
      </c>
      <c r="ET16" s="838">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4" t="s">
        <v>163</v>
      </c>
      <c r="EM17" s="320" t="s">
        <v>157</v>
      </c>
      <c r="EN17" s="276" t="s">
        <v>158</v>
      </c>
      <c r="EO17" s="276">
        <v>0</v>
      </c>
      <c r="EP17" s="276">
        <v>3</v>
      </c>
      <c r="EQ17" s="277">
        <v>1</v>
      </c>
      <c r="ER17" s="823">
        <v>0.66</v>
      </c>
      <c r="ES17" s="823">
        <v>0.66</v>
      </c>
      <c r="ET17" s="839">
        <v>0.68</v>
      </c>
    </row>
    <row r="18" spans="1:150" ht="49.5" customHeight="1" thickBot="1">
      <c r="A18" s="279" t="s">
        <v>53</v>
      </c>
      <c r="B18" s="280" t="s">
        <v>54</v>
      </c>
      <c r="C18" s="281" t="s">
        <v>55</v>
      </c>
      <c r="D18" s="282"/>
      <c r="E18" s="8" t="s">
        <v>57</v>
      </c>
      <c r="F18" s="283" t="str">
        <f t="shared" si="4"/>
        <v>E1.P_A</v>
      </c>
      <c r="G18" s="284" t="s">
        <v>58</v>
      </c>
      <c r="H18" s="284" t="s">
        <v>59</v>
      </c>
      <c r="I18" s="102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0" t="s">
        <v>175</v>
      </c>
      <c r="EM18" s="320" t="s">
        <v>169</v>
      </c>
      <c r="EN18" s="276" t="s">
        <v>170</v>
      </c>
      <c r="EO18" s="276">
        <v>0</v>
      </c>
      <c r="EP18" s="276">
        <v>4</v>
      </c>
      <c r="EQ18" s="277">
        <v>0</v>
      </c>
      <c r="ER18" s="277">
        <v>1</v>
      </c>
      <c r="ES18" s="277">
        <v>2</v>
      </c>
      <c r="ET18" s="838">
        <v>1</v>
      </c>
    </row>
    <row r="19" spans="1:150" ht="33" customHeight="1" thickBot="1">
      <c r="A19" s="279" t="s">
        <v>53</v>
      </c>
      <c r="B19" s="280" t="s">
        <v>54</v>
      </c>
      <c r="C19" s="281" t="s">
        <v>55</v>
      </c>
      <c r="D19" s="282"/>
      <c r="E19" s="8" t="s">
        <v>57</v>
      </c>
      <c r="F19" s="283" t="str">
        <f t="shared" si="4"/>
        <v>E1.P_A</v>
      </c>
      <c r="G19" s="284" t="s">
        <v>58</v>
      </c>
      <c r="H19" s="284" t="s">
        <v>59</v>
      </c>
      <c r="I19" s="1026"/>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0" t="s">
        <v>184</v>
      </c>
      <c r="EM19" s="320" t="s">
        <v>178</v>
      </c>
      <c r="EN19" s="276" t="s">
        <v>179</v>
      </c>
      <c r="EO19" s="276">
        <v>0</v>
      </c>
      <c r="EP19" s="276">
        <v>1</v>
      </c>
      <c r="EQ19" s="331">
        <v>0.25</v>
      </c>
      <c r="ER19" s="278">
        <v>0.25</v>
      </c>
      <c r="ES19" s="331">
        <v>0.25</v>
      </c>
      <c r="ET19" s="837">
        <v>0.25</v>
      </c>
    </row>
    <row r="20" spans="1:150" ht="49.5" customHeight="1">
      <c r="A20" s="279" t="s">
        <v>53</v>
      </c>
      <c r="B20" s="280" t="s">
        <v>54</v>
      </c>
      <c r="C20" s="281" t="s">
        <v>55</v>
      </c>
      <c r="D20" s="282"/>
      <c r="E20" s="8" t="s">
        <v>57</v>
      </c>
      <c r="F20" s="283" t="str">
        <f t="shared" si="4"/>
        <v>E1.P_A</v>
      </c>
      <c r="G20" s="284" t="s">
        <v>58</v>
      </c>
      <c r="H20" s="284" t="s">
        <v>59</v>
      </c>
      <c r="I20" s="1026"/>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0" t="s">
        <v>195</v>
      </c>
      <c r="EM20" s="320" t="s">
        <v>189</v>
      </c>
      <c r="EN20" s="276" t="s">
        <v>190</v>
      </c>
      <c r="EO20" s="388">
        <v>8</v>
      </c>
      <c r="EP20" s="388">
        <v>8</v>
      </c>
      <c r="EQ20" s="277">
        <v>8</v>
      </c>
      <c r="ER20" s="277">
        <v>8</v>
      </c>
      <c r="ES20" s="277">
        <v>8</v>
      </c>
      <c r="ET20" s="838">
        <v>8</v>
      </c>
    </row>
    <row r="21" spans="1:150" ht="37.5" customHeight="1" thickBot="1">
      <c r="A21" s="279" t="s">
        <v>53</v>
      </c>
      <c r="B21" s="280" t="s">
        <v>54</v>
      </c>
      <c r="C21" s="281" t="s">
        <v>55</v>
      </c>
      <c r="D21" s="282"/>
      <c r="E21" s="8" t="s">
        <v>57</v>
      </c>
      <c r="F21" s="283" t="str">
        <f t="shared" si="4"/>
        <v>E1.P_A</v>
      </c>
      <c r="G21" s="284" t="s">
        <v>58</v>
      </c>
      <c r="H21" s="284" t="s">
        <v>59</v>
      </c>
      <c r="I21" s="1027"/>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0" t="s">
        <v>206</v>
      </c>
      <c r="EM21" s="320" t="s">
        <v>200</v>
      </c>
      <c r="EN21" s="276" t="s">
        <v>201</v>
      </c>
      <c r="EO21" s="388">
        <v>0</v>
      </c>
      <c r="EP21" s="388">
        <v>3</v>
      </c>
      <c r="EQ21" s="331">
        <v>0.75</v>
      </c>
      <c r="ER21" s="331">
        <v>0.75</v>
      </c>
      <c r="ES21" s="331">
        <v>0.75</v>
      </c>
      <c r="ET21" s="837">
        <v>0.75</v>
      </c>
    </row>
    <row r="22" spans="1:150" ht="133.5" customHeight="1">
      <c r="A22" s="279" t="s">
        <v>53</v>
      </c>
      <c r="B22" s="280" t="s">
        <v>54</v>
      </c>
      <c r="C22" s="281" t="s">
        <v>55</v>
      </c>
      <c r="D22" s="282"/>
      <c r="E22" s="8" t="s">
        <v>57</v>
      </c>
      <c r="F22" s="283" t="str">
        <f t="shared" si="4"/>
        <v>E1.P_A</v>
      </c>
      <c r="G22" s="284" t="s">
        <v>58</v>
      </c>
      <c r="H22" s="284" t="s">
        <v>59</v>
      </c>
      <c r="I22" s="1025"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0" t="s">
        <v>221</v>
      </c>
      <c r="EM22" s="320" t="s">
        <v>215</v>
      </c>
      <c r="EN22" s="276" t="s">
        <v>216</v>
      </c>
      <c r="EO22" s="276">
        <v>1</v>
      </c>
      <c r="EP22" s="276">
        <v>2</v>
      </c>
      <c r="EQ22" s="278">
        <v>0.5</v>
      </c>
      <c r="ER22" s="278">
        <v>0.5</v>
      </c>
      <c r="ES22" s="278">
        <v>0.5</v>
      </c>
      <c r="ET22" s="841">
        <v>0.5</v>
      </c>
    </row>
    <row r="23" spans="1:150" ht="39" customHeight="1" thickBot="1">
      <c r="A23" s="279" t="s">
        <v>53</v>
      </c>
      <c r="B23" s="280" t="s">
        <v>54</v>
      </c>
      <c r="C23" s="281" t="s">
        <v>55</v>
      </c>
      <c r="D23" s="282"/>
      <c r="E23" s="8" t="s">
        <v>57</v>
      </c>
      <c r="F23" s="283" t="str">
        <f t="shared" si="4"/>
        <v>E1.P_A</v>
      </c>
      <c r="G23" s="284" t="s">
        <v>58</v>
      </c>
      <c r="H23" s="284" t="s">
        <v>59</v>
      </c>
      <c r="I23" s="1026"/>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0" t="s">
        <v>233</v>
      </c>
      <c r="EM23" s="320" t="s">
        <v>227</v>
      </c>
      <c r="EN23" s="276" t="s">
        <v>228</v>
      </c>
      <c r="EO23" s="276">
        <v>0</v>
      </c>
      <c r="EP23" s="276">
        <v>3</v>
      </c>
      <c r="EQ23" s="277">
        <v>0</v>
      </c>
      <c r="ER23" s="821">
        <v>0</v>
      </c>
      <c r="ES23" s="277">
        <v>1</v>
      </c>
      <c r="ET23" s="842">
        <v>2</v>
      </c>
    </row>
    <row r="24" spans="1:150" ht="48.75" customHeight="1" thickBot="1">
      <c r="A24" s="279" t="s">
        <v>53</v>
      </c>
      <c r="B24" s="280" t="s">
        <v>54</v>
      </c>
      <c r="C24" s="281" t="s">
        <v>55</v>
      </c>
      <c r="D24" s="282"/>
      <c r="E24" s="8" t="s">
        <v>57</v>
      </c>
      <c r="F24" s="283" t="str">
        <f t="shared" si="4"/>
        <v>E1.P_A</v>
      </c>
      <c r="G24" s="284" t="s">
        <v>58</v>
      </c>
      <c r="H24" s="284" t="s">
        <v>59</v>
      </c>
      <c r="I24" s="1026"/>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0" t="s">
        <v>242</v>
      </c>
      <c r="EM24" s="320" t="s">
        <v>236</v>
      </c>
      <c r="EN24" s="276" t="s">
        <v>237</v>
      </c>
      <c r="EO24" s="277">
        <v>100</v>
      </c>
      <c r="EP24" s="277">
        <v>100</v>
      </c>
      <c r="EQ24" s="277">
        <v>100</v>
      </c>
      <c r="ER24" s="277">
        <v>100</v>
      </c>
      <c r="ES24" s="277">
        <v>100</v>
      </c>
      <c r="ET24" s="838">
        <v>100</v>
      </c>
    </row>
    <row r="25" spans="1:150" ht="54" customHeight="1" thickBot="1">
      <c r="A25" s="279" t="s">
        <v>53</v>
      </c>
      <c r="B25" s="280" t="s">
        <v>54</v>
      </c>
      <c r="C25" s="281" t="s">
        <v>55</v>
      </c>
      <c r="D25" s="282"/>
      <c r="E25" s="8" t="s">
        <v>57</v>
      </c>
      <c r="F25" s="283" t="str">
        <f t="shared" si="4"/>
        <v>E1.P_A</v>
      </c>
      <c r="G25" s="284" t="s">
        <v>58</v>
      </c>
      <c r="H25" s="284" t="s">
        <v>59</v>
      </c>
      <c r="I25" s="1026"/>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0" t="s">
        <v>253</v>
      </c>
      <c r="EM25" s="320" t="s">
        <v>247</v>
      </c>
      <c r="EN25" s="276" t="s">
        <v>248</v>
      </c>
      <c r="EO25" s="276">
        <v>3</v>
      </c>
      <c r="EP25" s="276">
        <v>3</v>
      </c>
      <c r="EQ25" s="277">
        <v>3</v>
      </c>
      <c r="ER25" s="277">
        <v>3</v>
      </c>
      <c r="ES25" s="277">
        <v>3</v>
      </c>
      <c r="ET25" s="838">
        <v>3</v>
      </c>
    </row>
    <row r="26" spans="1:150" ht="37.5" customHeight="1" thickBot="1">
      <c r="A26" s="279" t="s">
        <v>53</v>
      </c>
      <c r="B26" s="280" t="s">
        <v>54</v>
      </c>
      <c r="C26" s="281" t="s">
        <v>55</v>
      </c>
      <c r="D26" s="282"/>
      <c r="E26" s="8" t="s">
        <v>57</v>
      </c>
      <c r="F26" s="283" t="str">
        <f t="shared" si="4"/>
        <v>E1.P_A</v>
      </c>
      <c r="G26" s="284" t="s">
        <v>58</v>
      </c>
      <c r="H26" s="284" t="s">
        <v>59</v>
      </c>
      <c r="I26" s="1027"/>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0" t="s">
        <v>262</v>
      </c>
      <c r="EM26" s="320" t="s">
        <v>256</v>
      </c>
      <c r="EN26" s="276" t="s">
        <v>257</v>
      </c>
      <c r="EO26" s="276">
        <v>0</v>
      </c>
      <c r="EP26" s="276">
        <v>1</v>
      </c>
      <c r="EQ26" s="277">
        <v>0</v>
      </c>
      <c r="ER26" s="277">
        <v>0</v>
      </c>
      <c r="ES26" s="278">
        <v>0.5</v>
      </c>
      <c r="ET26" s="841">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4" t="s">
        <v>276</v>
      </c>
      <c r="EM27" s="320" t="s">
        <v>270</v>
      </c>
      <c r="EN27" s="276" t="s">
        <v>271</v>
      </c>
      <c r="EO27" s="276">
        <v>2</v>
      </c>
      <c r="EP27" s="276">
        <v>2</v>
      </c>
      <c r="EQ27" s="815">
        <v>0.5</v>
      </c>
      <c r="ER27" s="815">
        <v>0.5</v>
      </c>
      <c r="ES27" s="815">
        <v>0.5</v>
      </c>
      <c r="ET27" s="843">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4" t="s">
        <v>287</v>
      </c>
      <c r="EM28" s="320" t="s">
        <v>281</v>
      </c>
      <c r="EN28" s="276" t="s">
        <v>282</v>
      </c>
      <c r="EO28" s="276">
        <v>1</v>
      </c>
      <c r="EP28" s="276">
        <v>3</v>
      </c>
      <c r="EQ28" s="331">
        <v>0.75</v>
      </c>
      <c r="ER28" s="331">
        <v>0.75</v>
      </c>
      <c r="ES28" s="331">
        <v>0.75</v>
      </c>
      <c r="ET28" s="837">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4" t="s">
        <v>298</v>
      </c>
      <c r="EM29" s="320" t="s">
        <v>292</v>
      </c>
      <c r="EN29" s="276" t="s">
        <v>293</v>
      </c>
      <c r="EO29" s="276">
        <v>1</v>
      </c>
      <c r="EP29" s="276">
        <v>3</v>
      </c>
      <c r="EQ29" s="331">
        <v>0.75</v>
      </c>
      <c r="ER29" s="331">
        <v>0.75</v>
      </c>
      <c r="ES29" s="331">
        <v>0.75</v>
      </c>
      <c r="ET29" s="837">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4" t="s">
        <v>310</v>
      </c>
      <c r="EM30" s="320" t="s">
        <v>304</v>
      </c>
      <c r="EN30" s="276" t="s">
        <v>305</v>
      </c>
      <c r="EO30" s="276">
        <v>0</v>
      </c>
      <c r="EP30" s="276">
        <v>1</v>
      </c>
      <c r="EQ30" s="331">
        <v>0.25</v>
      </c>
      <c r="ER30" s="331">
        <v>0.25</v>
      </c>
      <c r="ES30" s="331">
        <v>0.25</v>
      </c>
      <c r="ET30" s="837">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4" t="s">
        <v>321</v>
      </c>
      <c r="EM31" s="320" t="s">
        <v>315</v>
      </c>
      <c r="EN31" s="276" t="s">
        <v>316</v>
      </c>
      <c r="EO31" s="276">
        <v>120</v>
      </c>
      <c r="EP31" s="276">
        <v>1500</v>
      </c>
      <c r="EQ31" s="277">
        <v>375</v>
      </c>
      <c r="ER31" s="277">
        <v>375</v>
      </c>
      <c r="ES31" s="277">
        <v>375</v>
      </c>
      <c r="ET31" s="838">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0" t="s">
        <v>335</v>
      </c>
      <c r="EM32" s="320" t="s">
        <v>329</v>
      </c>
      <c r="EN32" s="276" t="s">
        <v>330</v>
      </c>
      <c r="EO32" s="276">
        <v>1</v>
      </c>
      <c r="EP32" s="276">
        <v>1</v>
      </c>
      <c r="EQ32" s="331">
        <v>0.25</v>
      </c>
      <c r="ER32" s="331">
        <v>0.25</v>
      </c>
      <c r="ES32" s="331">
        <v>0.25</v>
      </c>
      <c r="ET32" s="837">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0" t="s">
        <v>346</v>
      </c>
      <c r="EM33" s="320" t="s">
        <v>340</v>
      </c>
      <c r="EN33" s="276" t="s">
        <v>341</v>
      </c>
      <c r="EO33" s="276">
        <v>1</v>
      </c>
      <c r="EP33" s="276">
        <v>2</v>
      </c>
      <c r="EQ33" s="278">
        <v>0.5</v>
      </c>
      <c r="ER33" s="278">
        <v>0.5</v>
      </c>
      <c r="ES33" s="278">
        <v>0.5</v>
      </c>
      <c r="ET33" s="841">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0" t="s">
        <v>357</v>
      </c>
      <c r="EM34" s="320" t="s">
        <v>351</v>
      </c>
      <c r="EN34" s="276" t="s">
        <v>352</v>
      </c>
      <c r="EO34" s="276">
        <v>5</v>
      </c>
      <c r="EP34" s="388">
        <v>6</v>
      </c>
      <c r="EQ34" s="277">
        <v>2</v>
      </c>
      <c r="ER34" s="277">
        <v>2</v>
      </c>
      <c r="ES34" s="277">
        <v>1</v>
      </c>
      <c r="ET34" s="838">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0" t="s">
        <v>368</v>
      </c>
      <c r="EM35" s="320" t="s">
        <v>362</v>
      </c>
      <c r="EN35" s="276" t="s">
        <v>363</v>
      </c>
      <c r="EO35" s="276">
        <v>0</v>
      </c>
      <c r="EP35" s="276">
        <v>1</v>
      </c>
      <c r="EQ35" s="331">
        <v>0.25</v>
      </c>
      <c r="ER35" s="331">
        <v>0.25</v>
      </c>
      <c r="ES35" s="331">
        <v>0.25</v>
      </c>
      <c r="ET35" s="837">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4" t="s">
        <v>382</v>
      </c>
      <c r="EM36" s="320" t="s">
        <v>375</v>
      </c>
      <c r="EN36" s="276" t="s">
        <v>1895</v>
      </c>
      <c r="EO36" s="277">
        <v>60</v>
      </c>
      <c r="EP36" s="277">
        <v>100</v>
      </c>
      <c r="EQ36" s="277">
        <v>0</v>
      </c>
      <c r="ER36" s="822">
        <v>0</v>
      </c>
      <c r="ES36" s="278">
        <v>50</v>
      </c>
      <c r="ET36" s="842">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34" t="s">
        <v>394</v>
      </c>
      <c r="EM37" s="320" t="s">
        <v>388</v>
      </c>
      <c r="EN37" s="276" t="s">
        <v>389</v>
      </c>
      <c r="EO37" s="276">
        <v>0</v>
      </c>
      <c r="EP37" s="276">
        <v>1</v>
      </c>
      <c r="EQ37" s="277">
        <v>0</v>
      </c>
      <c r="ER37" s="277">
        <v>0</v>
      </c>
      <c r="ES37" s="278">
        <v>0.5</v>
      </c>
      <c r="ET37" s="841">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4" t="s">
        <v>405</v>
      </c>
      <c r="EM38" s="320" t="s">
        <v>399</v>
      </c>
      <c r="EN38" s="276" t="s">
        <v>400</v>
      </c>
      <c r="EO38" s="276">
        <v>0</v>
      </c>
      <c r="EP38" s="276">
        <v>1</v>
      </c>
      <c r="EQ38" s="331">
        <v>0.25</v>
      </c>
      <c r="ER38" s="331">
        <v>0.25</v>
      </c>
      <c r="ES38" s="331">
        <v>0.25</v>
      </c>
      <c r="ET38" s="837">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4" t="s">
        <v>416</v>
      </c>
      <c r="EM39" s="845" t="s">
        <v>410</v>
      </c>
      <c r="EN39" s="817" t="s">
        <v>411</v>
      </c>
      <c r="EO39" s="817">
        <v>0</v>
      </c>
      <c r="EP39" s="817">
        <v>1</v>
      </c>
      <c r="EQ39" s="816">
        <v>0</v>
      </c>
      <c r="ER39" s="816">
        <v>0</v>
      </c>
      <c r="ES39" s="815">
        <v>0.5</v>
      </c>
      <c r="ET39" s="843">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0" t="s">
        <v>427</v>
      </c>
      <c r="EM40" s="320" t="s">
        <v>421</v>
      </c>
      <c r="EN40" s="276" t="s">
        <v>422</v>
      </c>
      <c r="EO40" s="276">
        <v>5295</v>
      </c>
      <c r="EP40" s="276">
        <v>5295</v>
      </c>
      <c r="EQ40" s="277">
        <v>5295</v>
      </c>
      <c r="ER40" s="277">
        <v>5295</v>
      </c>
      <c r="ES40" s="277">
        <v>5295</v>
      </c>
      <c r="ET40" s="838">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0" t="s">
        <v>438</v>
      </c>
      <c r="EM41" s="320" t="s">
        <v>432</v>
      </c>
      <c r="EN41" s="276" t="s">
        <v>433</v>
      </c>
      <c r="EO41" s="276">
        <v>1</v>
      </c>
      <c r="EP41" s="276">
        <v>1</v>
      </c>
      <c r="EQ41" s="331">
        <v>1</v>
      </c>
      <c r="ER41" s="331">
        <v>1</v>
      </c>
      <c r="ES41" s="331">
        <v>1</v>
      </c>
      <c r="ET41" s="837">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0" t="s">
        <v>445</v>
      </c>
      <c r="EM42" s="320" t="s">
        <v>441</v>
      </c>
      <c r="EN42" s="276" t="s">
        <v>442</v>
      </c>
      <c r="EO42" s="388">
        <v>0</v>
      </c>
      <c r="EP42" s="388">
        <v>1</v>
      </c>
      <c r="EQ42" s="331">
        <v>0.25</v>
      </c>
      <c r="ER42" s="331">
        <v>0.25</v>
      </c>
      <c r="ES42" s="331">
        <v>0.25</v>
      </c>
      <c r="ET42" s="837">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0" t="s">
        <v>456</v>
      </c>
      <c r="EM43" s="320" t="s">
        <v>452</v>
      </c>
      <c r="EN43" s="276" t="s">
        <v>453</v>
      </c>
      <c r="EO43" s="276">
        <v>0</v>
      </c>
      <c r="EP43" s="276">
        <v>2</v>
      </c>
      <c r="EQ43" s="278">
        <v>0.5</v>
      </c>
      <c r="ER43" s="278">
        <v>0.5</v>
      </c>
      <c r="ES43" s="278">
        <v>0.5</v>
      </c>
      <c r="ET43" s="841">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0" t="s">
        <v>464</v>
      </c>
      <c r="EM44" s="320" t="s">
        <v>461</v>
      </c>
      <c r="EN44" s="276" t="s">
        <v>453</v>
      </c>
      <c r="EO44" s="276">
        <v>0</v>
      </c>
      <c r="EP44" s="276">
        <v>2</v>
      </c>
      <c r="EQ44" s="278">
        <v>0.5</v>
      </c>
      <c r="ER44" s="278">
        <v>0.5</v>
      </c>
      <c r="ES44" s="278">
        <v>0.5</v>
      </c>
      <c r="ET44" s="841">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0" t="s">
        <v>472</v>
      </c>
      <c r="EM45" s="320" t="s">
        <v>469</v>
      </c>
      <c r="EN45" s="276" t="s">
        <v>453</v>
      </c>
      <c r="EO45" s="388">
        <v>0</v>
      </c>
      <c r="EP45" s="388">
        <v>2</v>
      </c>
      <c r="EQ45" s="278">
        <v>0.5</v>
      </c>
      <c r="ER45" s="278">
        <v>0.5</v>
      </c>
      <c r="ES45" s="278">
        <v>0.5</v>
      </c>
      <c r="ET45" s="841">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0" t="s">
        <v>480</v>
      </c>
      <c r="EM46" s="320" t="s">
        <v>477</v>
      </c>
      <c r="EN46" s="276" t="s">
        <v>453</v>
      </c>
      <c r="EO46" s="276">
        <v>0</v>
      </c>
      <c r="EP46" s="276">
        <v>2</v>
      </c>
      <c r="EQ46" s="278">
        <v>0.5</v>
      </c>
      <c r="ER46" s="278">
        <v>0.5</v>
      </c>
      <c r="ES46" s="278">
        <v>0.5</v>
      </c>
      <c r="ET46" s="841">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0" t="s">
        <v>488</v>
      </c>
      <c r="EM47" s="320" t="s">
        <v>485</v>
      </c>
      <c r="EN47" s="276" t="s">
        <v>453</v>
      </c>
      <c r="EO47" s="276">
        <v>0</v>
      </c>
      <c r="EP47" s="276">
        <v>2</v>
      </c>
      <c r="EQ47" s="278">
        <v>0.5</v>
      </c>
      <c r="ER47" s="278">
        <v>0.5</v>
      </c>
      <c r="ES47" s="278">
        <v>0.5</v>
      </c>
      <c r="ET47" s="841">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0" t="s">
        <v>496</v>
      </c>
      <c r="EM48" s="320" t="s">
        <v>493</v>
      </c>
      <c r="EN48" s="276" t="s">
        <v>453</v>
      </c>
      <c r="EO48" s="276">
        <v>0</v>
      </c>
      <c r="EP48" s="276">
        <v>3</v>
      </c>
      <c r="EQ48" s="331">
        <v>0.75</v>
      </c>
      <c r="ER48" s="331">
        <v>0.75</v>
      </c>
      <c r="ES48" s="331">
        <v>0.75</v>
      </c>
      <c r="ET48" s="837">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0" t="s">
        <v>504</v>
      </c>
      <c r="EM49" s="320" t="s">
        <v>501</v>
      </c>
      <c r="EN49" s="276" t="s">
        <v>453</v>
      </c>
      <c r="EO49" s="276">
        <v>0</v>
      </c>
      <c r="EP49" s="276">
        <v>1</v>
      </c>
      <c r="EQ49" s="331">
        <v>0.25</v>
      </c>
      <c r="ER49" s="331">
        <v>0.25</v>
      </c>
      <c r="ES49" s="331">
        <v>0.25</v>
      </c>
      <c r="ET49" s="837">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0" t="s">
        <v>512</v>
      </c>
      <c r="EM50" s="320" t="s">
        <v>509</v>
      </c>
      <c r="EN50" s="276" t="s">
        <v>453</v>
      </c>
      <c r="EO50" s="276">
        <v>0</v>
      </c>
      <c r="EP50" s="276">
        <v>2</v>
      </c>
      <c r="EQ50" s="278">
        <v>0.5</v>
      </c>
      <c r="ER50" s="278">
        <v>0.5</v>
      </c>
      <c r="ES50" s="278">
        <v>0.5</v>
      </c>
      <c r="ET50" s="841">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0" t="s">
        <v>519</v>
      </c>
      <c r="EM51" s="320" t="s">
        <v>516</v>
      </c>
      <c r="EN51" s="276" t="s">
        <v>453</v>
      </c>
      <c r="EO51" s="276">
        <v>0</v>
      </c>
      <c r="EP51" s="276">
        <v>3</v>
      </c>
      <c r="EQ51" s="331">
        <v>0.75</v>
      </c>
      <c r="ER51" s="331">
        <v>0.75</v>
      </c>
      <c r="ES51" s="331">
        <v>0.75</v>
      </c>
      <c r="ET51" s="837">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0" t="s">
        <v>526</v>
      </c>
      <c r="EM52" s="320" t="s">
        <v>523</v>
      </c>
      <c r="EN52" s="276" t="s">
        <v>453</v>
      </c>
      <c r="EO52" s="276">
        <v>0</v>
      </c>
      <c r="EP52" s="276">
        <v>1</v>
      </c>
      <c r="EQ52" s="331">
        <v>0.25</v>
      </c>
      <c r="ER52" s="331">
        <v>0.25</v>
      </c>
      <c r="ES52" s="331">
        <v>0.25</v>
      </c>
      <c r="ET52" s="837">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6" t="s">
        <v>538</v>
      </c>
      <c r="EM53" s="320" t="s">
        <v>533</v>
      </c>
      <c r="EN53" s="276" t="s">
        <v>534</v>
      </c>
      <c r="EO53" s="388">
        <v>24</v>
      </c>
      <c r="EP53" s="388">
        <v>34</v>
      </c>
      <c r="EQ53" s="492">
        <v>34</v>
      </c>
      <c r="ER53" s="492">
        <v>34</v>
      </c>
      <c r="ES53" s="492">
        <v>34</v>
      </c>
      <c r="ET53" s="847">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6" t="s">
        <v>548</v>
      </c>
      <c r="EM54" s="320" t="s">
        <v>544</v>
      </c>
      <c r="EN54" s="276" t="s">
        <v>545</v>
      </c>
      <c r="EO54" s="276">
        <v>3</v>
      </c>
      <c r="EP54" s="276">
        <v>5</v>
      </c>
      <c r="EQ54" s="816">
        <v>0</v>
      </c>
      <c r="ER54" s="821">
        <v>0</v>
      </c>
      <c r="ES54" s="821">
        <v>1</v>
      </c>
      <c r="ET54" s="848">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6" t="s">
        <v>555</v>
      </c>
      <c r="EM55" s="320" t="s">
        <v>551</v>
      </c>
      <c r="EN55" s="276" t="s">
        <v>552</v>
      </c>
      <c r="EO55" s="276">
        <v>62</v>
      </c>
      <c r="EP55" s="276">
        <v>120</v>
      </c>
      <c r="EQ55" s="816">
        <v>30</v>
      </c>
      <c r="ER55" s="816">
        <v>30</v>
      </c>
      <c r="ES55" s="816">
        <v>30</v>
      </c>
      <c r="ET55" s="848">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6" t="s">
        <v>562</v>
      </c>
      <c r="EM56" s="320" t="s">
        <v>558</v>
      </c>
      <c r="EN56" s="276" t="s">
        <v>559</v>
      </c>
      <c r="EO56" s="276">
        <v>5</v>
      </c>
      <c r="EP56" s="276">
        <v>5</v>
      </c>
      <c r="EQ56" s="816">
        <v>5</v>
      </c>
      <c r="ER56" s="816">
        <v>5</v>
      </c>
      <c r="ES56" s="816">
        <v>5</v>
      </c>
      <c r="ET56" s="848">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6" t="s">
        <v>569</v>
      </c>
      <c r="EM57" s="320" t="s">
        <v>565</v>
      </c>
      <c r="EN57" s="276" t="s">
        <v>566</v>
      </c>
      <c r="EO57" s="276">
        <v>126</v>
      </c>
      <c r="EP57" s="276">
        <v>126</v>
      </c>
      <c r="EQ57" s="277">
        <v>126</v>
      </c>
      <c r="ER57" s="277">
        <v>126</v>
      </c>
      <c r="ES57" s="277">
        <v>126</v>
      </c>
      <c r="ET57" s="838">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6" t="s">
        <v>578</v>
      </c>
      <c r="EM58" s="320" t="s">
        <v>574</v>
      </c>
      <c r="EN58" s="276" t="s">
        <v>575</v>
      </c>
      <c r="EO58" s="276">
        <v>0</v>
      </c>
      <c r="EP58" s="276">
        <v>25</v>
      </c>
      <c r="EQ58" s="277">
        <v>0</v>
      </c>
      <c r="ER58" s="277">
        <v>0</v>
      </c>
      <c r="ES58" s="821">
        <v>12</v>
      </c>
      <c r="ET58" s="842">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6" t="s">
        <v>586</v>
      </c>
      <c r="EM59" s="320" t="s">
        <v>583</v>
      </c>
      <c r="EN59" s="276" t="s">
        <v>532</v>
      </c>
      <c r="EO59" s="388">
        <v>3630</v>
      </c>
      <c r="EP59" s="388">
        <v>3700</v>
      </c>
      <c r="EQ59" s="277">
        <v>3200</v>
      </c>
      <c r="ER59" s="277">
        <v>3300</v>
      </c>
      <c r="ES59" s="277">
        <v>3400</v>
      </c>
      <c r="ET59" s="838">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6" t="s">
        <v>595</v>
      </c>
      <c r="EM60" s="320" t="s">
        <v>591</v>
      </c>
      <c r="EN60" s="276" t="s">
        <v>592</v>
      </c>
      <c r="EO60" s="849">
        <v>14</v>
      </c>
      <c r="EP60" s="849">
        <v>18</v>
      </c>
      <c r="EQ60" s="816">
        <v>1</v>
      </c>
      <c r="ER60" s="816">
        <v>1</v>
      </c>
      <c r="ES60" s="816">
        <v>1</v>
      </c>
      <c r="ET60" s="848">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6" t="s">
        <v>600</v>
      </c>
      <c r="EM61" s="320" t="s">
        <v>598</v>
      </c>
      <c r="EN61" s="276" t="s">
        <v>599</v>
      </c>
      <c r="EO61" s="388">
        <v>0</v>
      </c>
      <c r="EP61" s="388">
        <v>3</v>
      </c>
      <c r="EQ61" s="277">
        <v>1</v>
      </c>
      <c r="ER61" s="821">
        <v>0</v>
      </c>
      <c r="ES61" s="821">
        <v>2</v>
      </c>
      <c r="ET61" s="838">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6" t="s">
        <v>605</v>
      </c>
      <c r="EM62" s="320" t="s">
        <v>603</v>
      </c>
      <c r="EN62" s="276" t="s">
        <v>604</v>
      </c>
      <c r="EO62" s="276">
        <v>6</v>
      </c>
      <c r="EP62" s="276">
        <v>16</v>
      </c>
      <c r="EQ62" s="277">
        <v>16</v>
      </c>
      <c r="ER62" s="277">
        <v>16</v>
      </c>
      <c r="ES62" s="277">
        <v>16</v>
      </c>
      <c r="ET62" s="838">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6" t="s">
        <v>613</v>
      </c>
      <c r="EM63" s="320" t="s">
        <v>611</v>
      </c>
      <c r="EN63" s="276" t="s">
        <v>612</v>
      </c>
      <c r="EO63" s="276">
        <v>0</v>
      </c>
      <c r="EP63" s="276">
        <v>1</v>
      </c>
      <c r="EQ63" s="331">
        <v>0.25</v>
      </c>
      <c r="ER63" s="331">
        <v>0.25</v>
      </c>
      <c r="ES63" s="331">
        <v>0.25</v>
      </c>
      <c r="ET63" s="837">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6" t="s">
        <v>618</v>
      </c>
      <c r="EM64" s="320" t="s">
        <v>616</v>
      </c>
      <c r="EN64" s="276" t="s">
        <v>1896</v>
      </c>
      <c r="EO64" s="816">
        <v>25</v>
      </c>
      <c r="EP64" s="816">
        <v>50</v>
      </c>
      <c r="EQ64" s="816">
        <v>0</v>
      </c>
      <c r="ER64" s="816">
        <v>0</v>
      </c>
      <c r="ES64" s="823">
        <v>0</v>
      </c>
      <c r="ET64" s="839">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6" t="s">
        <v>623</v>
      </c>
      <c r="EM65" s="320" t="s">
        <v>621</v>
      </c>
      <c r="EN65" s="276" t="s">
        <v>622</v>
      </c>
      <c r="EO65" s="276">
        <v>2</v>
      </c>
      <c r="EP65" s="276">
        <v>6</v>
      </c>
      <c r="EQ65" s="277">
        <v>0</v>
      </c>
      <c r="ER65" s="821">
        <v>0</v>
      </c>
      <c r="ES65" s="277">
        <v>2</v>
      </c>
      <c r="ET65" s="838">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6" t="s">
        <v>628</v>
      </c>
      <c r="EM66" s="320" t="s">
        <v>626</v>
      </c>
      <c r="EN66" s="276" t="s">
        <v>627</v>
      </c>
      <c r="EO66" s="276">
        <v>1</v>
      </c>
      <c r="EP66" s="276">
        <v>1</v>
      </c>
      <c r="EQ66" s="331">
        <v>1</v>
      </c>
      <c r="ER66" s="331">
        <v>1</v>
      </c>
      <c r="ES66" s="331">
        <v>1</v>
      </c>
      <c r="ET66" s="837">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6" t="s">
        <v>633</v>
      </c>
      <c r="EM67" s="320" t="s">
        <v>631</v>
      </c>
      <c r="EN67" s="276" t="s">
        <v>632</v>
      </c>
      <c r="EO67" s="276">
        <v>1</v>
      </c>
      <c r="EP67" s="276">
        <v>20</v>
      </c>
      <c r="EQ67" s="277">
        <v>0</v>
      </c>
      <c r="ER67" s="821">
        <v>3</v>
      </c>
      <c r="ES67" s="821">
        <v>8</v>
      </c>
      <c r="ET67" s="842">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6" t="s">
        <v>638</v>
      </c>
      <c r="EM68" s="320" t="s">
        <v>636</v>
      </c>
      <c r="EN68" s="276" t="s">
        <v>637</v>
      </c>
      <c r="EO68" s="276">
        <v>0</v>
      </c>
      <c r="EP68" s="277">
        <v>40</v>
      </c>
      <c r="EQ68" s="277">
        <v>0</v>
      </c>
      <c r="ER68" s="823">
        <v>0</v>
      </c>
      <c r="ES68" s="331">
        <v>15</v>
      </c>
      <c r="ET68" s="836">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6" t="s">
        <v>646</v>
      </c>
      <c r="EM69" s="320" t="s">
        <v>643</v>
      </c>
      <c r="EN69" s="276" t="s">
        <v>644</v>
      </c>
      <c r="EO69" s="388">
        <v>15</v>
      </c>
      <c r="EP69" s="388">
        <v>19</v>
      </c>
      <c r="EQ69" s="277">
        <v>17</v>
      </c>
      <c r="ER69" s="277">
        <v>18</v>
      </c>
      <c r="ES69" s="277">
        <v>19</v>
      </c>
      <c r="ET69" s="838">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6" t="s">
        <v>650</v>
      </c>
      <c r="EM70" s="320" t="s">
        <v>648</v>
      </c>
      <c r="EN70" s="276" t="s">
        <v>649</v>
      </c>
      <c r="EO70" s="276">
        <v>4</v>
      </c>
      <c r="EP70" s="276">
        <v>8</v>
      </c>
      <c r="EQ70" s="277">
        <v>6</v>
      </c>
      <c r="ER70" s="277">
        <v>8</v>
      </c>
      <c r="ES70" s="277">
        <v>8</v>
      </c>
      <c r="ET70" s="838">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6" t="s">
        <v>654</v>
      </c>
      <c r="EM71" s="320" t="s">
        <v>652</v>
      </c>
      <c r="EN71" s="276" t="s">
        <v>653</v>
      </c>
      <c r="EO71" s="276">
        <v>0</v>
      </c>
      <c r="EP71" s="276">
        <v>1</v>
      </c>
      <c r="EQ71" s="331">
        <v>0.25</v>
      </c>
      <c r="ER71" s="331">
        <v>0.25</v>
      </c>
      <c r="ES71" s="331">
        <v>0.25</v>
      </c>
      <c r="ET71" s="837">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6" t="s">
        <v>658</v>
      </c>
      <c r="EM72" s="320" t="s">
        <v>656</v>
      </c>
      <c r="EN72" s="276" t="s">
        <v>657</v>
      </c>
      <c r="EO72" s="276">
        <v>2</v>
      </c>
      <c r="EP72" s="276">
        <v>4</v>
      </c>
      <c r="EQ72" s="277">
        <v>1</v>
      </c>
      <c r="ER72" s="277">
        <v>1</v>
      </c>
      <c r="ES72" s="277">
        <v>1</v>
      </c>
      <c r="ET72" s="838">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6" t="s">
        <v>661</v>
      </c>
      <c r="EM73" s="320" t="s">
        <v>660</v>
      </c>
      <c r="EN73" s="276" t="s">
        <v>532</v>
      </c>
      <c r="EO73" s="276">
        <v>1</v>
      </c>
      <c r="EP73" s="276">
        <v>2</v>
      </c>
      <c r="EQ73" s="278">
        <v>0.5</v>
      </c>
      <c r="ER73" s="822">
        <v>0</v>
      </c>
      <c r="ES73" s="823">
        <v>0.25</v>
      </c>
      <c r="ET73" s="839">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6" t="s">
        <v>665</v>
      </c>
      <c r="EM74" s="320" t="s">
        <v>663</v>
      </c>
      <c r="EN74" s="276" t="s">
        <v>664</v>
      </c>
      <c r="EO74" s="276">
        <v>1</v>
      </c>
      <c r="EP74" s="276">
        <v>5</v>
      </c>
      <c r="EQ74" s="277">
        <v>2</v>
      </c>
      <c r="ER74" s="277">
        <v>5</v>
      </c>
      <c r="ES74" s="277">
        <v>5</v>
      </c>
      <c r="ET74" s="838">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6" t="s">
        <v>669</v>
      </c>
      <c r="EM75" s="320" t="s">
        <v>667</v>
      </c>
      <c r="EN75" s="276" t="s">
        <v>668</v>
      </c>
      <c r="EO75" s="388">
        <v>1</v>
      </c>
      <c r="EP75" s="388">
        <v>1</v>
      </c>
      <c r="EQ75" s="278">
        <v>1</v>
      </c>
      <c r="ER75" s="278">
        <v>1</v>
      </c>
      <c r="ES75" s="278">
        <v>1</v>
      </c>
      <c r="ET75" s="841">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6" t="s">
        <v>673</v>
      </c>
      <c r="EM76" s="320" t="s">
        <v>671</v>
      </c>
      <c r="EN76" s="276" t="s">
        <v>672</v>
      </c>
      <c r="EO76" s="388">
        <v>200</v>
      </c>
      <c r="EP76" s="388">
        <v>240</v>
      </c>
      <c r="EQ76" s="277">
        <v>45</v>
      </c>
      <c r="ER76" s="277">
        <v>65</v>
      </c>
      <c r="ES76" s="277">
        <v>65</v>
      </c>
      <c r="ET76" s="838">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6" t="s">
        <v>677</v>
      </c>
      <c r="EM77" s="320" t="s">
        <v>675</v>
      </c>
      <c r="EN77" s="276" t="s">
        <v>676</v>
      </c>
      <c r="EO77" s="388">
        <v>154</v>
      </c>
      <c r="EP77" s="388">
        <v>200</v>
      </c>
      <c r="EQ77" s="277">
        <v>50</v>
      </c>
      <c r="ER77" s="277">
        <v>50</v>
      </c>
      <c r="ES77" s="277">
        <v>50</v>
      </c>
      <c r="ET77" s="838">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6" t="s">
        <v>681</v>
      </c>
      <c r="EM78" s="320" t="s">
        <v>679</v>
      </c>
      <c r="EN78" s="276" t="s">
        <v>1897</v>
      </c>
      <c r="EO78" s="331">
        <v>10</v>
      </c>
      <c r="EP78" s="331">
        <v>100</v>
      </c>
      <c r="EQ78" s="331">
        <v>25</v>
      </c>
      <c r="ER78" s="331">
        <v>25</v>
      </c>
      <c r="ES78" s="331">
        <v>25</v>
      </c>
      <c r="ET78" s="837">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6" t="s">
        <v>685</v>
      </c>
      <c r="EM79" s="320" t="s">
        <v>683</v>
      </c>
      <c r="EN79" s="276" t="s">
        <v>684</v>
      </c>
      <c r="EO79" s="276">
        <v>1</v>
      </c>
      <c r="EP79" s="276">
        <v>2</v>
      </c>
      <c r="EQ79" s="277">
        <v>0</v>
      </c>
      <c r="ER79" s="821">
        <v>0</v>
      </c>
      <c r="ES79" s="822">
        <v>0.5</v>
      </c>
      <c r="ET79" s="836">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6" t="s">
        <v>689</v>
      </c>
      <c r="EM80" s="320" t="s">
        <v>687</v>
      </c>
      <c r="EN80" s="276" t="s">
        <v>688</v>
      </c>
      <c r="EO80" s="849">
        <v>55</v>
      </c>
      <c r="EP80" s="849">
        <v>57</v>
      </c>
      <c r="EQ80" s="816">
        <v>0</v>
      </c>
      <c r="ER80" s="821">
        <v>1</v>
      </c>
      <c r="ES80" s="821">
        <v>1</v>
      </c>
      <c r="ET80" s="848">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6" t="s">
        <v>692</v>
      </c>
      <c r="EM81" s="320" t="s">
        <v>691</v>
      </c>
      <c r="EN81" s="817" t="s">
        <v>668</v>
      </c>
      <c r="EO81" s="276">
        <v>1</v>
      </c>
      <c r="EP81" s="276">
        <v>1</v>
      </c>
      <c r="EQ81" s="331">
        <v>1</v>
      </c>
      <c r="ER81" s="331">
        <v>1</v>
      </c>
      <c r="ES81" s="331">
        <v>1</v>
      </c>
      <c r="ET81" s="837">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0" t="s">
        <v>700</v>
      </c>
      <c r="EM82" s="835" t="s">
        <v>697</v>
      </c>
      <c r="EN82" s="276" t="s">
        <v>698</v>
      </c>
      <c r="EO82" s="276">
        <v>0</v>
      </c>
      <c r="EP82" s="276">
        <v>1</v>
      </c>
      <c r="EQ82" s="277">
        <v>0</v>
      </c>
      <c r="ER82" s="822">
        <v>0.1</v>
      </c>
      <c r="ES82" s="823">
        <v>0.45</v>
      </c>
      <c r="ET82" s="839">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0" t="s">
        <v>704</v>
      </c>
      <c r="EM83" s="835" t="s">
        <v>702</v>
      </c>
      <c r="EN83" s="276" t="s">
        <v>703</v>
      </c>
      <c r="EO83" s="276">
        <v>0</v>
      </c>
      <c r="EP83" s="276">
        <v>1</v>
      </c>
      <c r="EQ83" s="278">
        <v>0.5</v>
      </c>
      <c r="ER83" s="278">
        <v>0.5</v>
      </c>
      <c r="ES83" s="277">
        <v>0</v>
      </c>
      <c r="ET83" s="838">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0" t="s">
        <v>708</v>
      </c>
      <c r="EM84" s="835" t="s">
        <v>706</v>
      </c>
      <c r="EN84" s="276" t="s">
        <v>1898</v>
      </c>
      <c r="EO84" s="277">
        <v>40</v>
      </c>
      <c r="EP84" s="277">
        <v>100</v>
      </c>
      <c r="EQ84" s="277">
        <v>0</v>
      </c>
      <c r="ER84" s="822">
        <v>100</v>
      </c>
      <c r="ES84" s="822">
        <v>0</v>
      </c>
      <c r="ET84" s="836">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0" t="s">
        <v>712</v>
      </c>
      <c r="EM85" s="835" t="s">
        <v>710</v>
      </c>
      <c r="EN85" s="276" t="s">
        <v>711</v>
      </c>
      <c r="EO85" s="276">
        <v>1</v>
      </c>
      <c r="EP85" s="276">
        <v>1</v>
      </c>
      <c r="EQ85" s="331">
        <v>1</v>
      </c>
      <c r="ER85" s="331">
        <v>1</v>
      </c>
      <c r="ES85" s="331">
        <v>1</v>
      </c>
      <c r="ET85" s="837">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0" t="s">
        <v>716</v>
      </c>
      <c r="EM86" s="835" t="s">
        <v>714</v>
      </c>
      <c r="EN86" s="276" t="s">
        <v>715</v>
      </c>
      <c r="EO86" s="276">
        <v>8</v>
      </c>
      <c r="EP86" s="276">
        <v>10</v>
      </c>
      <c r="EQ86" s="277">
        <v>3</v>
      </c>
      <c r="ER86" s="821">
        <v>2</v>
      </c>
      <c r="ES86" s="821">
        <v>3</v>
      </c>
      <c r="ET86" s="838">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0" t="s">
        <v>723</v>
      </c>
      <c r="EM87" s="320" t="s">
        <v>721</v>
      </c>
      <c r="EN87" s="276" t="s">
        <v>722</v>
      </c>
      <c r="EO87" s="276">
        <v>0</v>
      </c>
      <c r="EP87" s="276">
        <v>2</v>
      </c>
      <c r="EQ87" s="816">
        <v>0</v>
      </c>
      <c r="ER87" s="821">
        <v>0</v>
      </c>
      <c r="ES87" s="816">
        <v>1</v>
      </c>
      <c r="ET87" s="842">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0" t="s">
        <v>727</v>
      </c>
      <c r="EM88" s="320" t="s">
        <v>725</v>
      </c>
      <c r="EN88" s="276" t="s">
        <v>726</v>
      </c>
      <c r="EO88" s="276">
        <v>0</v>
      </c>
      <c r="EP88" s="276">
        <v>3</v>
      </c>
      <c r="EQ88" s="277">
        <v>0</v>
      </c>
      <c r="ER88" s="277">
        <v>2</v>
      </c>
      <c r="ES88" s="277">
        <v>1</v>
      </c>
      <c r="ET88" s="838">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0" t="s">
        <v>731</v>
      </c>
      <c r="EM89" s="320" t="s">
        <v>729</v>
      </c>
      <c r="EN89" s="276" t="s">
        <v>1899</v>
      </c>
      <c r="EO89" s="815">
        <v>70</v>
      </c>
      <c r="EP89" s="815">
        <v>100</v>
      </c>
      <c r="EQ89" s="815">
        <v>30</v>
      </c>
      <c r="ER89" s="821">
        <v>25</v>
      </c>
      <c r="ES89" s="821">
        <v>25</v>
      </c>
      <c r="ET89" s="842">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0" t="s">
        <v>735</v>
      </c>
      <c r="EM90" s="320" t="s">
        <v>733</v>
      </c>
      <c r="EN90" s="276" t="s">
        <v>1900</v>
      </c>
      <c r="EO90" s="815">
        <v>90</v>
      </c>
      <c r="EP90" s="815">
        <v>100</v>
      </c>
      <c r="EQ90" s="815">
        <v>10</v>
      </c>
      <c r="ER90" s="821">
        <v>90</v>
      </c>
      <c r="ES90" s="816">
        <v>0</v>
      </c>
      <c r="ET90" s="848">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0" t="s">
        <v>740</v>
      </c>
      <c r="EM91" s="320" t="s">
        <v>738</v>
      </c>
      <c r="EN91" s="276" t="s">
        <v>739</v>
      </c>
      <c r="EO91" s="276">
        <v>1</v>
      </c>
      <c r="EP91" s="276">
        <v>1</v>
      </c>
      <c r="EQ91" s="331">
        <v>1</v>
      </c>
      <c r="ER91" s="331">
        <v>1</v>
      </c>
      <c r="ES91" s="331">
        <v>1</v>
      </c>
      <c r="ET91" s="837">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0" t="s">
        <v>743</v>
      </c>
      <c r="EM92" s="320" t="s">
        <v>742</v>
      </c>
      <c r="EN92" s="276" t="s">
        <v>433</v>
      </c>
      <c r="EO92" s="276">
        <v>3</v>
      </c>
      <c r="EP92" s="276">
        <v>3</v>
      </c>
      <c r="EQ92" s="278">
        <v>3</v>
      </c>
      <c r="ER92" s="278">
        <v>3</v>
      </c>
      <c r="ES92" s="277">
        <v>3</v>
      </c>
      <c r="ET92" s="838">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0" t="s">
        <v>747</v>
      </c>
      <c r="EM93" s="320" t="s">
        <v>745</v>
      </c>
      <c r="EN93" s="276" t="s">
        <v>746</v>
      </c>
      <c r="EO93" s="276">
        <v>1</v>
      </c>
      <c r="EP93" s="276">
        <v>1</v>
      </c>
      <c r="EQ93" s="331">
        <v>1</v>
      </c>
      <c r="ER93" s="331">
        <v>1</v>
      </c>
      <c r="ES93" s="331">
        <v>1</v>
      </c>
      <c r="ET93" s="837">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0" t="s">
        <v>750</v>
      </c>
      <c r="EM94" s="320" t="s">
        <v>749</v>
      </c>
      <c r="EN94" s="276" t="s">
        <v>532</v>
      </c>
      <c r="EO94" s="276">
        <v>492</v>
      </c>
      <c r="EP94" s="276">
        <v>600</v>
      </c>
      <c r="EQ94" s="277">
        <v>519</v>
      </c>
      <c r="ER94" s="277">
        <v>546</v>
      </c>
      <c r="ES94" s="277">
        <v>573</v>
      </c>
      <c r="ET94" s="838">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0" t="s">
        <v>757</v>
      </c>
      <c r="EM95" s="320" t="s">
        <v>755</v>
      </c>
      <c r="EN95" s="276" t="s">
        <v>756</v>
      </c>
      <c r="EO95" s="276">
        <v>0</v>
      </c>
      <c r="EP95" s="276">
        <v>1</v>
      </c>
      <c r="EQ95" s="277">
        <v>0</v>
      </c>
      <c r="ER95" s="278">
        <v>0.6</v>
      </c>
      <c r="ES95" s="278">
        <v>0.4</v>
      </c>
      <c r="ET95" s="838">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0" t="s">
        <v>761</v>
      </c>
      <c r="EM96" s="320" t="s">
        <v>759</v>
      </c>
      <c r="EN96" s="276" t="s">
        <v>760</v>
      </c>
      <c r="EO96" s="276">
        <v>0</v>
      </c>
      <c r="EP96" s="276">
        <v>1</v>
      </c>
      <c r="EQ96" s="277">
        <v>0</v>
      </c>
      <c r="ER96" s="331">
        <v>0.25</v>
      </c>
      <c r="ES96" s="278">
        <v>0.5</v>
      </c>
      <c r="ET96" s="837">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0" t="s">
        <v>765</v>
      </c>
      <c r="EM97" s="320" t="s">
        <v>763</v>
      </c>
      <c r="EN97" s="276" t="s">
        <v>764</v>
      </c>
      <c r="EO97" s="276">
        <v>8</v>
      </c>
      <c r="EP97" s="276">
        <v>8</v>
      </c>
      <c r="EQ97" s="277">
        <v>2</v>
      </c>
      <c r="ER97" s="277">
        <v>2</v>
      </c>
      <c r="ES97" s="277">
        <v>2</v>
      </c>
      <c r="ET97" s="838">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0" t="s">
        <v>770</v>
      </c>
      <c r="EM98" s="320" t="s">
        <v>768</v>
      </c>
      <c r="EN98" s="276" t="s">
        <v>769</v>
      </c>
      <c r="EO98" s="276">
        <v>0</v>
      </c>
      <c r="EP98" s="276">
        <v>1</v>
      </c>
      <c r="EQ98" s="331">
        <v>0.25</v>
      </c>
      <c r="ER98" s="331">
        <v>0.25</v>
      </c>
      <c r="ES98" s="331">
        <v>0.25</v>
      </c>
      <c r="ET98" s="837">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0" t="s">
        <v>777</v>
      </c>
      <c r="EM99" s="320" t="s">
        <v>775</v>
      </c>
      <c r="EN99" s="276" t="s">
        <v>776</v>
      </c>
      <c r="EO99" s="276">
        <v>0</v>
      </c>
      <c r="EP99" s="276">
        <v>1</v>
      </c>
      <c r="EQ99" s="331">
        <v>0.25</v>
      </c>
      <c r="ER99" s="331">
        <v>0.25</v>
      </c>
      <c r="ES99" s="331">
        <v>0.25</v>
      </c>
      <c r="ET99" s="837">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0" t="s">
        <v>781</v>
      </c>
      <c r="EM100" s="320" t="s">
        <v>779</v>
      </c>
      <c r="EN100" s="276" t="s">
        <v>780</v>
      </c>
      <c r="EO100" s="276">
        <v>0</v>
      </c>
      <c r="EP100" s="276">
        <v>1</v>
      </c>
      <c r="EQ100" s="331">
        <v>0.25</v>
      </c>
      <c r="ER100" s="331">
        <v>0.25</v>
      </c>
      <c r="ES100" s="331">
        <v>0.25</v>
      </c>
      <c r="ET100" s="837">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0" t="s">
        <v>785</v>
      </c>
      <c r="EM101" s="320" t="s">
        <v>783</v>
      </c>
      <c r="EN101" s="276" t="s">
        <v>784</v>
      </c>
      <c r="EO101" s="276">
        <v>0</v>
      </c>
      <c r="EP101" s="331">
        <v>100</v>
      </c>
      <c r="EQ101" s="331">
        <v>25</v>
      </c>
      <c r="ER101" s="331">
        <v>25</v>
      </c>
      <c r="ES101" s="331">
        <v>25</v>
      </c>
      <c r="ET101" s="837">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0" t="s">
        <v>789</v>
      </c>
      <c r="EM102" s="320" t="s">
        <v>787</v>
      </c>
      <c r="EN102" s="276" t="s">
        <v>788</v>
      </c>
      <c r="EO102" s="276">
        <v>1</v>
      </c>
      <c r="EP102" s="276">
        <v>1</v>
      </c>
      <c r="EQ102" s="331">
        <v>1</v>
      </c>
      <c r="ER102" s="331">
        <v>1</v>
      </c>
      <c r="ES102" s="331">
        <v>1</v>
      </c>
      <c r="ET102" s="837">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0" t="s">
        <v>793</v>
      </c>
      <c r="EM103" s="320" t="s">
        <v>791</v>
      </c>
      <c r="EN103" s="276" t="s">
        <v>792</v>
      </c>
      <c r="EO103" s="276">
        <v>3</v>
      </c>
      <c r="EP103" s="276">
        <v>3</v>
      </c>
      <c r="EQ103" s="278">
        <v>3</v>
      </c>
      <c r="ER103" s="278">
        <v>3</v>
      </c>
      <c r="ES103" s="277">
        <v>3</v>
      </c>
      <c r="ET103" s="838">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0" t="s">
        <v>797</v>
      </c>
      <c r="EM104" s="320" t="s">
        <v>795</v>
      </c>
      <c r="EN104" s="276" t="s">
        <v>796</v>
      </c>
      <c r="EO104" s="276">
        <v>0</v>
      </c>
      <c r="EP104" s="331">
        <v>100</v>
      </c>
      <c r="EQ104" s="331">
        <v>25</v>
      </c>
      <c r="ER104" s="331">
        <v>25</v>
      </c>
      <c r="ES104" s="331">
        <v>25</v>
      </c>
      <c r="ET104" s="837">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0" t="s">
        <v>800</v>
      </c>
      <c r="EM105" s="320" t="s">
        <v>799</v>
      </c>
      <c r="EN105" s="276" t="s">
        <v>653</v>
      </c>
      <c r="EO105" s="276">
        <v>0</v>
      </c>
      <c r="EP105" s="276">
        <v>1</v>
      </c>
      <c r="EQ105" s="331">
        <v>0.25</v>
      </c>
      <c r="ER105" s="331">
        <v>0.25</v>
      </c>
      <c r="ES105" s="331">
        <v>0.25</v>
      </c>
      <c r="ET105" s="837">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0" t="s">
        <v>808</v>
      </c>
      <c r="EM106" s="320" t="s">
        <v>805</v>
      </c>
      <c r="EN106" s="276" t="s">
        <v>806</v>
      </c>
      <c r="EO106" s="276">
        <v>164</v>
      </c>
      <c r="EP106" s="276">
        <v>131</v>
      </c>
      <c r="EQ106" s="277">
        <v>164</v>
      </c>
      <c r="ER106" s="277">
        <v>154</v>
      </c>
      <c r="ES106" s="277">
        <v>144</v>
      </c>
      <c r="ET106" s="838">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0" t="s">
        <v>812</v>
      </c>
      <c r="EM107" s="320" t="s">
        <v>810</v>
      </c>
      <c r="EN107" s="276" t="s">
        <v>811</v>
      </c>
      <c r="EO107" s="276">
        <v>1</v>
      </c>
      <c r="EP107" s="276">
        <v>1</v>
      </c>
      <c r="EQ107" s="331">
        <v>1</v>
      </c>
      <c r="ER107" s="331">
        <v>1</v>
      </c>
      <c r="ES107" s="331">
        <v>1</v>
      </c>
      <c r="ET107" s="837">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0" t="s">
        <v>816</v>
      </c>
      <c r="EM108" s="320" t="s">
        <v>814</v>
      </c>
      <c r="EN108" s="276" t="s">
        <v>815</v>
      </c>
      <c r="EO108" s="276">
        <v>1</v>
      </c>
      <c r="EP108" s="276">
        <v>1</v>
      </c>
      <c r="EQ108" s="331">
        <v>1</v>
      </c>
      <c r="ER108" s="331">
        <v>1</v>
      </c>
      <c r="ES108" s="331">
        <v>1</v>
      </c>
      <c r="ET108" s="837">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0" t="s">
        <v>821</v>
      </c>
      <c r="EM109" s="320" t="s">
        <v>820</v>
      </c>
      <c r="EN109" s="276" t="s">
        <v>653</v>
      </c>
      <c r="EO109" s="276">
        <v>0</v>
      </c>
      <c r="EP109" s="276">
        <v>1</v>
      </c>
      <c r="EQ109" s="278">
        <v>0.2</v>
      </c>
      <c r="ER109" s="278">
        <v>0.3</v>
      </c>
      <c r="ES109" s="331">
        <v>0.25</v>
      </c>
      <c r="ET109" s="837">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0" t="s">
        <v>824</v>
      </c>
      <c r="EM110" s="320" t="s">
        <v>823</v>
      </c>
      <c r="EN110" s="276" t="s">
        <v>653</v>
      </c>
      <c r="EO110" s="276">
        <v>1</v>
      </c>
      <c r="EP110" s="276">
        <v>1</v>
      </c>
      <c r="EQ110" s="331">
        <v>1</v>
      </c>
      <c r="ER110" s="331">
        <v>1</v>
      </c>
      <c r="ES110" s="331">
        <v>1</v>
      </c>
      <c r="ET110" s="837">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0" t="s">
        <v>833</v>
      </c>
      <c r="EM111" s="320" t="s">
        <v>830</v>
      </c>
      <c r="EN111" s="276" t="s">
        <v>831</v>
      </c>
      <c r="EO111" s="276">
        <v>0</v>
      </c>
      <c r="EP111" s="276">
        <v>1</v>
      </c>
      <c r="EQ111" s="277">
        <v>1</v>
      </c>
      <c r="ER111" s="277">
        <v>1</v>
      </c>
      <c r="ES111" s="277">
        <v>1</v>
      </c>
      <c r="ET111" s="838">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0" t="s">
        <v>837</v>
      </c>
      <c r="EM112" s="320" t="s">
        <v>835</v>
      </c>
      <c r="EN112" s="276" t="s">
        <v>836</v>
      </c>
      <c r="EO112" s="276">
        <v>0</v>
      </c>
      <c r="EP112" s="276">
        <v>1</v>
      </c>
      <c r="EQ112" s="277">
        <v>0</v>
      </c>
      <c r="ER112" s="277">
        <v>1</v>
      </c>
      <c r="ES112" s="277">
        <v>1</v>
      </c>
      <c r="ET112" s="838">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0" t="s">
        <v>841</v>
      </c>
      <c r="EM113" s="320" t="s">
        <v>839</v>
      </c>
      <c r="EN113" s="276" t="s">
        <v>1901</v>
      </c>
      <c r="EO113" s="331">
        <v>25</v>
      </c>
      <c r="EP113" s="331">
        <v>30</v>
      </c>
      <c r="EQ113" s="331">
        <v>25</v>
      </c>
      <c r="ER113" s="331">
        <v>26</v>
      </c>
      <c r="ES113" s="331">
        <v>29</v>
      </c>
      <c r="ET113" s="841">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0" t="s">
        <v>845</v>
      </c>
      <c r="EM114" s="320" t="s">
        <v>843</v>
      </c>
      <c r="EN114" s="276" t="s">
        <v>1902</v>
      </c>
      <c r="EO114" s="278">
        <v>38</v>
      </c>
      <c r="EP114" s="278">
        <v>58</v>
      </c>
      <c r="EQ114" s="278">
        <v>40</v>
      </c>
      <c r="ER114" s="331">
        <v>45</v>
      </c>
      <c r="ES114" s="278">
        <v>50</v>
      </c>
      <c r="ET114" s="837">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0" t="s">
        <v>849</v>
      </c>
      <c r="EM115" s="320" t="s">
        <v>847</v>
      </c>
      <c r="EN115" s="276" t="s">
        <v>1903</v>
      </c>
      <c r="EO115" s="277">
        <v>2</v>
      </c>
      <c r="EP115" s="816">
        <v>10</v>
      </c>
      <c r="EQ115" s="816">
        <v>2</v>
      </c>
      <c r="ER115" s="816">
        <v>4</v>
      </c>
      <c r="ES115" s="816">
        <v>6</v>
      </c>
      <c r="ET115" s="848">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0" t="s">
        <v>853</v>
      </c>
      <c r="EM116" s="320" t="s">
        <v>851</v>
      </c>
      <c r="EN116" s="276" t="s">
        <v>852</v>
      </c>
      <c r="EO116" s="276">
        <v>2</v>
      </c>
      <c r="EP116" s="276">
        <v>3</v>
      </c>
      <c r="EQ116" s="277">
        <v>1</v>
      </c>
      <c r="ER116" s="277">
        <v>1</v>
      </c>
      <c r="ES116" s="278">
        <v>0.5</v>
      </c>
      <c r="ET116" s="841">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0" t="s">
        <v>857</v>
      </c>
      <c r="EM117" s="320" t="s">
        <v>855</v>
      </c>
      <c r="EN117" s="276" t="s">
        <v>1904</v>
      </c>
      <c r="EO117" s="277">
        <v>5</v>
      </c>
      <c r="EP117" s="816">
        <v>30</v>
      </c>
      <c r="EQ117" s="816">
        <v>5</v>
      </c>
      <c r="ER117" s="816">
        <v>15</v>
      </c>
      <c r="ES117" s="816">
        <v>25</v>
      </c>
      <c r="ET117" s="848">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0" t="s">
        <v>861</v>
      </c>
      <c r="EM118" s="320" t="s">
        <v>859</v>
      </c>
      <c r="EN118" s="276" t="s">
        <v>860</v>
      </c>
      <c r="EO118" s="276">
        <v>1</v>
      </c>
      <c r="EP118" s="817">
        <v>2</v>
      </c>
      <c r="EQ118" s="816">
        <v>0</v>
      </c>
      <c r="ER118" s="821">
        <v>0</v>
      </c>
      <c r="ES118" s="816">
        <v>1</v>
      </c>
      <c r="ET118" s="842">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0" t="s">
        <v>865</v>
      </c>
      <c r="EM119" s="320" t="s">
        <v>863</v>
      </c>
      <c r="EN119" s="276" t="s">
        <v>864</v>
      </c>
      <c r="EO119" s="277">
        <v>0</v>
      </c>
      <c r="EP119" s="816">
        <v>40</v>
      </c>
      <c r="EQ119" s="816">
        <v>5</v>
      </c>
      <c r="ER119" s="816">
        <v>15</v>
      </c>
      <c r="ES119" s="816">
        <v>30</v>
      </c>
      <c r="ET119" s="848">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0" t="s">
        <v>869</v>
      </c>
      <c r="EM120" s="320" t="s">
        <v>867</v>
      </c>
      <c r="EN120" s="276" t="s">
        <v>868</v>
      </c>
      <c r="EO120" s="277">
        <v>0</v>
      </c>
      <c r="EP120" s="816">
        <v>90</v>
      </c>
      <c r="EQ120" s="816">
        <v>0</v>
      </c>
      <c r="ER120" s="816">
        <v>5</v>
      </c>
      <c r="ES120" s="816">
        <v>40</v>
      </c>
      <c r="ET120" s="848">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0" t="s">
        <v>875</v>
      </c>
      <c r="EM121" s="320" t="s">
        <v>873</v>
      </c>
      <c r="EN121" s="276" t="s">
        <v>874</v>
      </c>
      <c r="EO121" s="276">
        <v>1</v>
      </c>
      <c r="EP121" s="278">
        <v>2</v>
      </c>
      <c r="EQ121" s="278">
        <v>0.5</v>
      </c>
      <c r="ER121" s="278">
        <v>0.5</v>
      </c>
      <c r="ES121" s="278">
        <v>0.5</v>
      </c>
      <c r="ET121" s="841">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0" t="s">
        <v>879</v>
      </c>
      <c r="EM122" s="320" t="s">
        <v>877</v>
      </c>
      <c r="EN122" s="276" t="s">
        <v>878</v>
      </c>
      <c r="EO122" s="276">
        <v>281</v>
      </c>
      <c r="EP122" s="276">
        <v>600</v>
      </c>
      <c r="EQ122" s="277">
        <v>150</v>
      </c>
      <c r="ER122" s="277">
        <v>150</v>
      </c>
      <c r="ES122" s="277">
        <v>150</v>
      </c>
      <c r="ET122" s="838">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0" t="s">
        <v>883</v>
      </c>
      <c r="EM123" s="320" t="s">
        <v>881</v>
      </c>
      <c r="EN123" s="276" t="s">
        <v>882</v>
      </c>
      <c r="EO123" s="388">
        <v>0</v>
      </c>
      <c r="EP123" s="388">
        <v>1</v>
      </c>
      <c r="EQ123" s="278">
        <v>0.2</v>
      </c>
      <c r="ER123" s="822">
        <v>0</v>
      </c>
      <c r="ES123" s="822">
        <v>0.4</v>
      </c>
      <c r="ET123" s="836">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0" t="s">
        <v>887</v>
      </c>
      <c r="EM124" s="320" t="s">
        <v>885</v>
      </c>
      <c r="EN124" s="276" t="s">
        <v>886</v>
      </c>
      <c r="EO124" s="388">
        <v>1</v>
      </c>
      <c r="EP124" s="388">
        <v>3</v>
      </c>
      <c r="EQ124" s="278">
        <v>0.5</v>
      </c>
      <c r="ER124" s="278">
        <v>0.5</v>
      </c>
      <c r="ES124" s="277">
        <v>1</v>
      </c>
      <c r="ET124" s="838">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0" t="s">
        <v>893</v>
      </c>
      <c r="EM125" s="320" t="s">
        <v>891</v>
      </c>
      <c r="EN125" s="276" t="s">
        <v>892</v>
      </c>
      <c r="EO125" s="278">
        <v>0</v>
      </c>
      <c r="EP125" s="278">
        <v>70</v>
      </c>
      <c r="EQ125" s="278">
        <v>10</v>
      </c>
      <c r="ER125" s="822">
        <v>0</v>
      </c>
      <c r="ES125" s="822">
        <v>30</v>
      </c>
      <c r="ET125" s="836">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0" t="s">
        <v>897</v>
      </c>
      <c r="EM126" s="320" t="s">
        <v>895</v>
      </c>
      <c r="EN126" s="276" t="s">
        <v>896</v>
      </c>
      <c r="EO126" s="276">
        <v>0</v>
      </c>
      <c r="EP126" s="276">
        <v>1</v>
      </c>
      <c r="EQ126" s="278">
        <v>0.2</v>
      </c>
      <c r="ER126" s="822">
        <v>0.2</v>
      </c>
      <c r="ES126" s="278">
        <v>0.3</v>
      </c>
      <c r="ET126" s="836">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0" t="s">
        <v>901</v>
      </c>
      <c r="EM127" s="320" t="s">
        <v>899</v>
      </c>
      <c r="EN127" s="276" t="s">
        <v>900</v>
      </c>
      <c r="EO127" s="276">
        <v>0</v>
      </c>
      <c r="EP127" s="276">
        <v>4</v>
      </c>
      <c r="EQ127" s="277">
        <v>1</v>
      </c>
      <c r="ER127" s="277">
        <v>1</v>
      </c>
      <c r="ES127" s="277">
        <v>1</v>
      </c>
      <c r="ET127" s="838">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0" t="s">
        <v>907</v>
      </c>
      <c r="EM128" s="320" t="s">
        <v>905</v>
      </c>
      <c r="EN128" s="276" t="s">
        <v>906</v>
      </c>
      <c r="EO128" s="276">
        <v>0</v>
      </c>
      <c r="EP128" s="276">
        <v>2</v>
      </c>
      <c r="EQ128" s="278">
        <v>0.5</v>
      </c>
      <c r="ER128" s="278">
        <v>0.5</v>
      </c>
      <c r="ES128" s="278">
        <v>0.5</v>
      </c>
      <c r="ET128" s="841">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0" t="s">
        <v>911</v>
      </c>
      <c r="EM129" s="320" t="s">
        <v>909</v>
      </c>
      <c r="EN129" s="276" t="s">
        <v>910</v>
      </c>
      <c r="EO129" s="276">
        <v>0</v>
      </c>
      <c r="EP129" s="276">
        <v>200</v>
      </c>
      <c r="EQ129" s="277">
        <v>50</v>
      </c>
      <c r="ER129" s="277">
        <v>50</v>
      </c>
      <c r="ES129" s="277">
        <v>50</v>
      </c>
      <c r="ET129" s="838">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0" t="s">
        <v>915</v>
      </c>
      <c r="EM130" s="320" t="s">
        <v>913</v>
      </c>
      <c r="EN130" s="276" t="s">
        <v>914</v>
      </c>
      <c r="EO130" s="276">
        <v>0</v>
      </c>
      <c r="EP130" s="276">
        <v>1</v>
      </c>
      <c r="EQ130" s="278">
        <v>0.2</v>
      </c>
      <c r="ER130" s="278">
        <v>0.3</v>
      </c>
      <c r="ES130" s="278">
        <v>0.3</v>
      </c>
      <c r="ET130" s="841">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0" t="s">
        <v>919</v>
      </c>
      <c r="EM131" s="320" t="s">
        <v>917</v>
      </c>
      <c r="EN131" s="276" t="s">
        <v>918</v>
      </c>
      <c r="EO131" s="276">
        <v>0</v>
      </c>
      <c r="EP131" s="276">
        <v>1</v>
      </c>
      <c r="EQ131" s="278">
        <v>0.2</v>
      </c>
      <c r="ER131" s="278">
        <v>0.3</v>
      </c>
      <c r="ES131" s="278">
        <v>0.3</v>
      </c>
      <c r="ET131" s="841">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0" t="s">
        <v>923</v>
      </c>
      <c r="EM132" s="320" t="s">
        <v>921</v>
      </c>
      <c r="EN132" s="276" t="s">
        <v>922</v>
      </c>
      <c r="EO132" s="276">
        <v>0</v>
      </c>
      <c r="EP132" s="276">
        <v>1</v>
      </c>
      <c r="EQ132" s="278">
        <v>0.2</v>
      </c>
      <c r="ER132" s="278">
        <v>0.3</v>
      </c>
      <c r="ES132" s="278">
        <v>0.3</v>
      </c>
      <c r="ET132" s="841">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0" t="s">
        <v>930</v>
      </c>
      <c r="EM133" s="320" t="s">
        <v>928</v>
      </c>
      <c r="EN133" s="276" t="s">
        <v>929</v>
      </c>
      <c r="EO133" s="276">
        <v>0</v>
      </c>
      <c r="EP133" s="276">
        <v>2</v>
      </c>
      <c r="EQ133" s="278">
        <v>0.5</v>
      </c>
      <c r="ER133" s="278">
        <v>0.5</v>
      </c>
      <c r="ES133" s="278">
        <v>0.5</v>
      </c>
      <c r="ET133" s="841">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0" t="s">
        <v>934</v>
      </c>
      <c r="EM134" s="320" t="s">
        <v>932</v>
      </c>
      <c r="EN134" s="276" t="s">
        <v>933</v>
      </c>
      <c r="EO134" s="276">
        <v>300</v>
      </c>
      <c r="EP134" s="276">
        <v>500</v>
      </c>
      <c r="EQ134" s="277">
        <v>125</v>
      </c>
      <c r="ER134" s="277">
        <v>125</v>
      </c>
      <c r="ES134" s="277">
        <v>125</v>
      </c>
      <c r="ET134" s="838">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0" t="s">
        <v>938</v>
      </c>
      <c r="EM135" s="320" t="s">
        <v>936</v>
      </c>
      <c r="EN135" s="276" t="s">
        <v>937</v>
      </c>
      <c r="EO135" s="276">
        <v>0</v>
      </c>
      <c r="EP135" s="388">
        <v>1</v>
      </c>
      <c r="EQ135" s="331">
        <v>0.25</v>
      </c>
      <c r="ER135" s="823">
        <v>0.05</v>
      </c>
      <c r="ES135" s="823">
        <v>0.35</v>
      </c>
      <c r="ET135" s="839">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0" t="s">
        <v>942</v>
      </c>
      <c r="EM136" s="320" t="s">
        <v>940</v>
      </c>
      <c r="EN136" s="276" t="s">
        <v>941</v>
      </c>
      <c r="EO136" s="276">
        <v>0</v>
      </c>
      <c r="EP136" s="276">
        <v>8</v>
      </c>
      <c r="EQ136" s="277">
        <v>2</v>
      </c>
      <c r="ER136" s="277">
        <v>2</v>
      </c>
      <c r="ES136" s="277">
        <v>2</v>
      </c>
      <c r="ET136" s="838">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0" t="s">
        <v>946</v>
      </c>
      <c r="EM137" s="320" t="s">
        <v>944</v>
      </c>
      <c r="EN137" s="276" t="s">
        <v>945</v>
      </c>
      <c r="EO137" s="276">
        <v>6</v>
      </c>
      <c r="EP137" s="276">
        <v>194</v>
      </c>
      <c r="EQ137" s="277">
        <v>48</v>
      </c>
      <c r="ER137" s="277">
        <v>48</v>
      </c>
      <c r="ES137" s="277">
        <v>48</v>
      </c>
      <c r="ET137" s="838">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0" t="s">
        <v>950</v>
      </c>
      <c r="EM138" s="320" t="s">
        <v>948</v>
      </c>
      <c r="EN138" s="276" t="s">
        <v>949</v>
      </c>
      <c r="EO138" s="276">
        <v>0</v>
      </c>
      <c r="EP138" s="388">
        <v>1</v>
      </c>
      <c r="EQ138" s="331">
        <v>0.25</v>
      </c>
      <c r="ER138" s="331">
        <v>0.25</v>
      </c>
      <c r="ES138" s="331">
        <v>0.25</v>
      </c>
      <c r="ET138" s="837">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0" t="s">
        <v>956</v>
      </c>
      <c r="EM139" s="320" t="s">
        <v>954</v>
      </c>
      <c r="EN139" s="276" t="s">
        <v>955</v>
      </c>
      <c r="EO139" s="276">
        <v>0</v>
      </c>
      <c r="EP139" s="276">
        <v>1</v>
      </c>
      <c r="EQ139" s="277">
        <v>0</v>
      </c>
      <c r="ER139" s="822">
        <v>0</v>
      </c>
      <c r="ES139" s="823">
        <v>0.5</v>
      </c>
      <c r="ET139" s="839">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0" t="s">
        <v>960</v>
      </c>
      <c r="EM140" s="320" t="s">
        <v>958</v>
      </c>
      <c r="EN140" s="276" t="s">
        <v>959</v>
      </c>
      <c r="EO140" s="276">
        <v>0</v>
      </c>
      <c r="EP140" s="276">
        <v>1</v>
      </c>
      <c r="EQ140" s="331">
        <v>0.25</v>
      </c>
      <c r="ER140" s="331">
        <v>0.25</v>
      </c>
      <c r="ES140" s="331">
        <v>0.25</v>
      </c>
      <c r="ET140" s="837">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0" t="s">
        <v>964</v>
      </c>
      <c r="EM141" s="320" t="s">
        <v>962</v>
      </c>
      <c r="EN141" s="276" t="s">
        <v>963</v>
      </c>
      <c r="EO141" s="276">
        <v>1</v>
      </c>
      <c r="EP141" s="276">
        <v>2</v>
      </c>
      <c r="EQ141" s="278">
        <v>0.5</v>
      </c>
      <c r="ER141" s="278">
        <v>0.5</v>
      </c>
      <c r="ES141" s="278">
        <v>0.5</v>
      </c>
      <c r="ET141" s="841">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0" t="s">
        <v>968</v>
      </c>
      <c r="EM142" s="320" t="s">
        <v>966</v>
      </c>
      <c r="EN142" s="276" t="s">
        <v>967</v>
      </c>
      <c r="EO142" s="276">
        <v>10</v>
      </c>
      <c r="EP142" s="276">
        <v>20</v>
      </c>
      <c r="EQ142" s="277">
        <v>6</v>
      </c>
      <c r="ER142" s="277">
        <v>6</v>
      </c>
      <c r="ES142" s="277">
        <v>4</v>
      </c>
      <c r="ET142" s="838">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0" t="s">
        <v>972</v>
      </c>
      <c r="EM143" s="320" t="s">
        <v>970</v>
      </c>
      <c r="EN143" s="276" t="s">
        <v>971</v>
      </c>
      <c r="EO143" s="277">
        <v>15</v>
      </c>
      <c r="EP143" s="277">
        <v>65</v>
      </c>
      <c r="EQ143" s="277">
        <v>0</v>
      </c>
      <c r="ER143" s="278">
        <v>30</v>
      </c>
      <c r="ES143" s="278">
        <v>30</v>
      </c>
      <c r="ET143" s="837">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0" t="s">
        <v>978</v>
      </c>
      <c r="EM144" s="320" t="s">
        <v>976</v>
      </c>
      <c r="EN144" s="276" t="s">
        <v>977</v>
      </c>
      <c r="EO144" s="388">
        <v>0</v>
      </c>
      <c r="EP144" s="388">
        <v>1</v>
      </c>
      <c r="EQ144" s="331">
        <v>0.25</v>
      </c>
      <c r="ER144" s="823">
        <v>0</v>
      </c>
      <c r="ES144" s="823">
        <v>0.35</v>
      </c>
      <c r="ET144" s="839">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0" t="s">
        <v>982</v>
      </c>
      <c r="EM145" s="320" t="s">
        <v>980</v>
      </c>
      <c r="EN145" s="276" t="s">
        <v>981</v>
      </c>
      <c r="EO145" s="388">
        <v>0</v>
      </c>
      <c r="EP145" s="388">
        <v>4</v>
      </c>
      <c r="EQ145" s="277">
        <v>1</v>
      </c>
      <c r="ER145" s="277">
        <v>1</v>
      </c>
      <c r="ES145" s="277">
        <v>1</v>
      </c>
      <c r="ET145" s="838">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0" t="s">
        <v>986</v>
      </c>
      <c r="EM146" s="320" t="s">
        <v>984</v>
      </c>
      <c r="EN146" s="276" t="s">
        <v>985</v>
      </c>
      <c r="EO146" s="388">
        <v>1</v>
      </c>
      <c r="EP146" s="388">
        <v>3</v>
      </c>
      <c r="EQ146" s="277">
        <v>1</v>
      </c>
      <c r="ER146" s="277">
        <v>1</v>
      </c>
      <c r="ES146" s="277">
        <v>1</v>
      </c>
      <c r="ET146" s="838">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0" t="s">
        <v>990</v>
      </c>
      <c r="EM147" s="320" t="s">
        <v>988</v>
      </c>
      <c r="EN147" s="276" t="s">
        <v>989</v>
      </c>
      <c r="EO147" s="388">
        <v>0</v>
      </c>
      <c r="EP147" s="388">
        <v>1</v>
      </c>
      <c r="EQ147" s="278">
        <v>0.2</v>
      </c>
      <c r="ER147" s="278">
        <v>0.2</v>
      </c>
      <c r="ES147" s="278">
        <v>0.3</v>
      </c>
      <c r="ET147" s="841">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6" t="s">
        <v>999</v>
      </c>
      <c r="EM148" s="320" t="s">
        <v>996</v>
      </c>
      <c r="EN148" s="276" t="s">
        <v>997</v>
      </c>
      <c r="EO148" s="817">
        <v>12</v>
      </c>
      <c r="EP148" s="817">
        <v>17</v>
      </c>
      <c r="EQ148" s="816">
        <v>0</v>
      </c>
      <c r="ER148" s="816">
        <v>3</v>
      </c>
      <c r="ES148" s="816">
        <v>2</v>
      </c>
      <c r="ET148" s="848">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6" t="s">
        <v>1003</v>
      </c>
      <c r="EM149" s="320" t="s">
        <v>1001</v>
      </c>
      <c r="EN149" s="276" t="s">
        <v>1002</v>
      </c>
      <c r="EO149" s="276">
        <v>0</v>
      </c>
      <c r="EP149" s="276">
        <v>3</v>
      </c>
      <c r="EQ149" s="278">
        <v>0.2</v>
      </c>
      <c r="ER149" s="851">
        <v>0.2</v>
      </c>
      <c r="ES149" s="851">
        <v>1.6</v>
      </c>
      <c r="ET149" s="838">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6" t="s">
        <v>1007</v>
      </c>
      <c r="EM150" s="320" t="s">
        <v>1005</v>
      </c>
      <c r="EN150" s="276" t="s">
        <v>1006</v>
      </c>
      <c r="EO150" s="388">
        <v>12</v>
      </c>
      <c r="EP150" s="388">
        <v>12</v>
      </c>
      <c r="EQ150" s="277">
        <v>12</v>
      </c>
      <c r="ER150" s="852">
        <v>4</v>
      </c>
      <c r="ES150" s="852">
        <v>4</v>
      </c>
      <c r="ET150" s="853">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6" t="s">
        <v>1011</v>
      </c>
      <c r="EM151" s="320" t="s">
        <v>1009</v>
      </c>
      <c r="EN151" s="276" t="s">
        <v>1010</v>
      </c>
      <c r="EO151" s="849">
        <v>26</v>
      </c>
      <c r="EP151" s="849">
        <v>28</v>
      </c>
      <c r="EQ151" s="816">
        <v>0</v>
      </c>
      <c r="ER151" s="851">
        <v>0.5</v>
      </c>
      <c r="ES151" s="851">
        <v>0.5</v>
      </c>
      <c r="ET151" s="853">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6" t="s">
        <v>1015</v>
      </c>
      <c r="EM152" s="320" t="s">
        <v>1013</v>
      </c>
      <c r="EN152" s="276" t="s">
        <v>1014</v>
      </c>
      <c r="EO152" s="388">
        <v>0</v>
      </c>
      <c r="EP152" s="388">
        <v>3</v>
      </c>
      <c r="EQ152" s="277">
        <v>0</v>
      </c>
      <c r="ER152" s="852">
        <v>0</v>
      </c>
      <c r="ES152" s="852">
        <v>2</v>
      </c>
      <c r="ET152" s="838">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6" t="s">
        <v>1019</v>
      </c>
      <c r="EM153" s="320" t="s">
        <v>1017</v>
      </c>
      <c r="EN153" s="276" t="s">
        <v>1018</v>
      </c>
      <c r="EO153" s="388">
        <v>26</v>
      </c>
      <c r="EP153" s="388">
        <v>26</v>
      </c>
      <c r="EQ153" s="278">
        <v>0.2</v>
      </c>
      <c r="ER153" s="278">
        <v>7.8</v>
      </c>
      <c r="ES153" s="277">
        <v>10</v>
      </c>
      <c r="ET153" s="838">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6" t="s">
        <v>1022</v>
      </c>
      <c r="EM154" s="320" t="s">
        <v>1021</v>
      </c>
      <c r="EN154" s="276" t="s">
        <v>1010</v>
      </c>
      <c r="EO154" s="655">
        <v>0.6</v>
      </c>
      <c r="EP154" s="388">
        <v>1</v>
      </c>
      <c r="EQ154" s="278">
        <v>0.5</v>
      </c>
      <c r="ER154" s="851">
        <v>0.4</v>
      </c>
      <c r="ES154" s="851">
        <v>0.1</v>
      </c>
      <c r="ET154" s="838">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6" t="s">
        <v>1025</v>
      </c>
      <c r="EM155" s="320" t="s">
        <v>1024</v>
      </c>
      <c r="EN155" s="276" t="s">
        <v>1018</v>
      </c>
      <c r="EO155" s="388">
        <v>1</v>
      </c>
      <c r="EP155" s="388">
        <v>1</v>
      </c>
      <c r="EQ155" s="277">
        <v>0</v>
      </c>
      <c r="ER155" s="852">
        <v>0</v>
      </c>
      <c r="ES155" s="851">
        <v>0.5</v>
      </c>
      <c r="ET155" s="854">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6" t="s">
        <v>1028</v>
      </c>
      <c r="EM156" s="320" t="s">
        <v>1027</v>
      </c>
      <c r="EN156" s="276" t="s">
        <v>1010</v>
      </c>
      <c r="EO156" s="388">
        <v>1</v>
      </c>
      <c r="EP156" s="388">
        <v>2</v>
      </c>
      <c r="EQ156" s="278">
        <v>0.4</v>
      </c>
      <c r="ER156" s="855">
        <v>0.08</v>
      </c>
      <c r="ES156" s="855">
        <v>0.6</v>
      </c>
      <c r="ET156" s="856">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6" t="s">
        <v>1031</v>
      </c>
      <c r="EM157" s="320" t="s">
        <v>1030</v>
      </c>
      <c r="EN157" s="276" t="s">
        <v>1018</v>
      </c>
      <c r="EO157" s="388">
        <v>3</v>
      </c>
      <c r="EP157" s="388">
        <v>3</v>
      </c>
      <c r="EQ157" s="278">
        <v>2</v>
      </c>
      <c r="ER157" s="852">
        <v>1</v>
      </c>
      <c r="ES157" s="852">
        <v>1</v>
      </c>
      <c r="ET157" s="853">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6" t="s">
        <v>1034</v>
      </c>
      <c r="EM158" s="320" t="s">
        <v>1033</v>
      </c>
      <c r="EN158" s="276" t="s">
        <v>1010</v>
      </c>
      <c r="EO158" s="849">
        <v>2</v>
      </c>
      <c r="EP158" s="849">
        <v>6</v>
      </c>
      <c r="EQ158" s="816">
        <v>1</v>
      </c>
      <c r="ER158" s="852">
        <v>1</v>
      </c>
      <c r="ES158" s="852">
        <v>2</v>
      </c>
      <c r="ET158" s="848">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6" t="s">
        <v>1037</v>
      </c>
      <c r="EM159" s="320" t="s">
        <v>1036</v>
      </c>
      <c r="EN159" s="276" t="s">
        <v>1018</v>
      </c>
      <c r="EO159" s="388">
        <v>6</v>
      </c>
      <c r="EP159" s="388">
        <v>7</v>
      </c>
      <c r="EQ159" s="278">
        <v>0.2</v>
      </c>
      <c r="ER159" s="851">
        <v>0.4</v>
      </c>
      <c r="ES159" s="851">
        <v>0.4</v>
      </c>
      <c r="ET159" s="853">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6" t="s">
        <v>1040</v>
      </c>
      <c r="EM160" s="320" t="s">
        <v>1039</v>
      </c>
      <c r="EN160" s="276" t="s">
        <v>1010</v>
      </c>
      <c r="EO160" s="388">
        <v>0</v>
      </c>
      <c r="EP160" s="388">
        <v>1</v>
      </c>
      <c r="EQ160" s="277">
        <v>0</v>
      </c>
      <c r="ER160" s="851">
        <v>0.7</v>
      </c>
      <c r="ES160" s="851">
        <v>0.3</v>
      </c>
      <c r="ET160" s="838">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6" t="s">
        <v>1043</v>
      </c>
      <c r="EM161" s="320" t="s">
        <v>1042</v>
      </c>
      <c r="EN161" s="276" t="s">
        <v>1018</v>
      </c>
      <c r="EO161" s="388">
        <v>1</v>
      </c>
      <c r="EP161" s="388">
        <v>1</v>
      </c>
      <c r="EQ161" s="277">
        <v>0</v>
      </c>
      <c r="ER161" s="277">
        <v>0</v>
      </c>
      <c r="ES161" s="277">
        <v>0</v>
      </c>
      <c r="ET161" s="838">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6" t="s">
        <v>1047</v>
      </c>
      <c r="EM162" s="320" t="s">
        <v>1046</v>
      </c>
      <c r="EN162" s="276" t="s">
        <v>1010</v>
      </c>
      <c r="EO162" s="388">
        <v>0</v>
      </c>
      <c r="EP162" s="388">
        <v>3</v>
      </c>
      <c r="EQ162" s="278">
        <v>0.5</v>
      </c>
      <c r="ER162" s="851">
        <v>0.5</v>
      </c>
      <c r="ES162" s="277">
        <v>1</v>
      </c>
      <c r="ET162" s="853">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6" t="s">
        <v>1050</v>
      </c>
      <c r="EM163" s="320" t="s">
        <v>1049</v>
      </c>
      <c r="EN163" s="276" t="s">
        <v>1018</v>
      </c>
      <c r="EO163" s="388">
        <v>19</v>
      </c>
      <c r="EP163" s="388">
        <v>22</v>
      </c>
      <c r="EQ163" s="277">
        <v>4</v>
      </c>
      <c r="ER163" s="852">
        <v>6</v>
      </c>
      <c r="ES163" s="852">
        <v>8</v>
      </c>
      <c r="ET163" s="838">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6" t="s">
        <v>1055</v>
      </c>
      <c r="EM164" s="320" t="s">
        <v>1053</v>
      </c>
      <c r="EN164" s="276" t="s">
        <v>1054</v>
      </c>
      <c r="EO164" s="388">
        <v>0</v>
      </c>
      <c r="EP164" s="388">
        <v>1</v>
      </c>
      <c r="EQ164" s="278">
        <v>0</v>
      </c>
      <c r="ER164" s="851">
        <v>0</v>
      </c>
      <c r="ES164" s="851">
        <v>0.8</v>
      </c>
      <c r="ET164" s="854">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6" t="s">
        <v>1058</v>
      </c>
      <c r="EM165" s="320" t="s">
        <v>65</v>
      </c>
      <c r="EN165" s="817" t="s">
        <v>1054</v>
      </c>
      <c r="EO165" s="849">
        <v>0</v>
      </c>
      <c r="EP165" s="818">
        <v>0.3</v>
      </c>
      <c r="EQ165" s="815">
        <v>0</v>
      </c>
      <c r="ER165" s="851">
        <v>0</v>
      </c>
      <c r="ES165" s="851">
        <v>0</v>
      </c>
      <c r="ET165" s="854">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6" t="s">
        <v>1062</v>
      </c>
      <c r="EM166" s="320" t="s">
        <v>1061</v>
      </c>
      <c r="EN166" s="276" t="s">
        <v>1054</v>
      </c>
      <c r="EO166" s="388">
        <v>0</v>
      </c>
      <c r="EP166" s="388">
        <v>1</v>
      </c>
      <c r="EQ166" s="331">
        <v>0.15</v>
      </c>
      <c r="ER166" s="855">
        <v>0.1</v>
      </c>
      <c r="ES166" s="855">
        <v>0.75</v>
      </c>
      <c r="ET166" s="854">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6" t="s">
        <v>1066</v>
      </c>
      <c r="EM167" s="320" t="s">
        <v>1065</v>
      </c>
      <c r="EN167" s="276" t="s">
        <v>1054</v>
      </c>
      <c r="EO167" s="388">
        <v>0</v>
      </c>
      <c r="EP167" s="388">
        <v>1</v>
      </c>
      <c r="EQ167" s="331">
        <v>0</v>
      </c>
      <c r="ER167" s="855">
        <v>0.05</v>
      </c>
      <c r="ES167" s="331">
        <v>0.4</v>
      </c>
      <c r="ET167" s="856">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6" t="s">
        <v>1070</v>
      </c>
      <c r="EM168" s="320" t="s">
        <v>1069</v>
      </c>
      <c r="EN168" s="276" t="s">
        <v>1054</v>
      </c>
      <c r="EO168" s="388">
        <v>0</v>
      </c>
      <c r="EP168" s="388">
        <v>1</v>
      </c>
      <c r="EQ168" s="815">
        <v>0</v>
      </c>
      <c r="ER168" s="851">
        <v>0</v>
      </c>
      <c r="ES168" s="851">
        <v>1</v>
      </c>
      <c r="ET168" s="854">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0" t="s">
        <v>1078</v>
      </c>
      <c r="EM169" s="320" t="s">
        <v>1076</v>
      </c>
      <c r="EN169" s="276" t="s">
        <v>1077</v>
      </c>
      <c r="EO169" s="276">
        <v>0.3</v>
      </c>
      <c r="EP169" s="276">
        <v>1</v>
      </c>
      <c r="EQ169" s="277">
        <v>0</v>
      </c>
      <c r="ER169" s="852">
        <v>0</v>
      </c>
      <c r="ES169" s="852">
        <v>1</v>
      </c>
      <c r="ET169" s="838">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0" t="s">
        <v>1082</v>
      </c>
      <c r="EM170" s="320" t="s">
        <v>1080</v>
      </c>
      <c r="EN170" s="276" t="s">
        <v>1081</v>
      </c>
      <c r="EO170" s="276">
        <v>6</v>
      </c>
      <c r="EP170" s="817">
        <v>8</v>
      </c>
      <c r="EQ170" s="815">
        <v>0</v>
      </c>
      <c r="ER170" s="851">
        <v>0</v>
      </c>
      <c r="ES170" s="851">
        <v>2</v>
      </c>
      <c r="ET170" s="843">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0" t="s">
        <v>1086</v>
      </c>
      <c r="EM171" s="320" t="s">
        <v>1084</v>
      </c>
      <c r="EN171" s="276" t="s">
        <v>1085</v>
      </c>
      <c r="EO171" s="388">
        <v>15</v>
      </c>
      <c r="EP171" s="849">
        <v>35</v>
      </c>
      <c r="EQ171" s="815">
        <v>0</v>
      </c>
      <c r="ER171" s="851">
        <v>14</v>
      </c>
      <c r="ES171" s="851">
        <v>14</v>
      </c>
      <c r="ET171" s="854">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0" t="s">
        <v>1090</v>
      </c>
      <c r="EM172" s="320" t="s">
        <v>1088</v>
      </c>
      <c r="EN172" s="276" t="s">
        <v>1089</v>
      </c>
      <c r="EO172" s="388">
        <v>140</v>
      </c>
      <c r="EP172" s="388">
        <v>140</v>
      </c>
      <c r="EQ172" s="277">
        <v>20</v>
      </c>
      <c r="ER172" s="277">
        <v>40</v>
      </c>
      <c r="ES172" s="277">
        <v>40</v>
      </c>
      <c r="ET172" s="838">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0" t="s">
        <v>1094</v>
      </c>
      <c r="EM173" s="320" t="s">
        <v>1092</v>
      </c>
      <c r="EN173" s="276" t="s">
        <v>1093</v>
      </c>
      <c r="EO173" s="849">
        <v>12</v>
      </c>
      <c r="EP173" s="849">
        <v>30</v>
      </c>
      <c r="EQ173" s="816">
        <v>2</v>
      </c>
      <c r="ER173" s="816">
        <v>6</v>
      </c>
      <c r="ES173" s="816">
        <v>5</v>
      </c>
      <c r="ET173" s="848">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0" t="s">
        <v>1098</v>
      </c>
      <c r="EM174" s="320" t="s">
        <v>1096</v>
      </c>
      <c r="EN174" s="276" t="s">
        <v>1097</v>
      </c>
      <c r="EO174" s="849">
        <v>4</v>
      </c>
      <c r="EP174" s="849">
        <v>9</v>
      </c>
      <c r="EQ174" s="816">
        <v>1</v>
      </c>
      <c r="ER174" s="852">
        <v>3</v>
      </c>
      <c r="ES174" s="852">
        <v>5</v>
      </c>
      <c r="ET174" s="853">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0" t="s">
        <v>1102</v>
      </c>
      <c r="EM175" s="320" t="s">
        <v>1100</v>
      </c>
      <c r="EN175" s="276" t="s">
        <v>1101</v>
      </c>
      <c r="EO175" s="388">
        <v>0</v>
      </c>
      <c r="EP175" s="388">
        <v>5</v>
      </c>
      <c r="EQ175" s="277">
        <v>0</v>
      </c>
      <c r="ER175" s="857">
        <v>5</v>
      </c>
      <c r="ES175" s="857">
        <v>0</v>
      </c>
      <c r="ET175" s="858">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0" t="s">
        <v>1106</v>
      </c>
      <c r="EM176" s="320" t="s">
        <v>1104</v>
      </c>
      <c r="EN176" s="276" t="s">
        <v>1105</v>
      </c>
      <c r="EO176" s="849">
        <v>64</v>
      </c>
      <c r="EP176" s="849">
        <v>89</v>
      </c>
      <c r="EQ176" s="816">
        <v>7</v>
      </c>
      <c r="ER176" s="852">
        <v>8</v>
      </c>
      <c r="ES176" s="852">
        <v>9</v>
      </c>
      <c r="ET176" s="853">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0" t="s">
        <v>1110</v>
      </c>
      <c r="EM177" s="320" t="s">
        <v>1108</v>
      </c>
      <c r="EN177" s="276" t="s">
        <v>1109</v>
      </c>
      <c r="EO177" s="849">
        <v>1</v>
      </c>
      <c r="EP177" s="849">
        <v>6</v>
      </c>
      <c r="EQ177" s="815">
        <v>0.5</v>
      </c>
      <c r="ER177" s="815">
        <v>1.5</v>
      </c>
      <c r="ES177" s="815">
        <v>1.5</v>
      </c>
      <c r="ET177" s="843">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0" t="s">
        <v>1114</v>
      </c>
      <c r="EM178" s="320" t="s">
        <v>1112</v>
      </c>
      <c r="EN178" s="276" t="s">
        <v>1113</v>
      </c>
      <c r="EO178" s="388">
        <v>0</v>
      </c>
      <c r="EP178" s="388">
        <v>1</v>
      </c>
      <c r="EQ178" s="277">
        <v>0</v>
      </c>
      <c r="ER178" s="278">
        <v>0.5</v>
      </c>
      <c r="ES178" s="278">
        <v>0.5</v>
      </c>
      <c r="ET178" s="838">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0" t="s">
        <v>1118</v>
      </c>
      <c r="EM179" s="320" t="s">
        <v>1116</v>
      </c>
      <c r="EN179" s="276" t="s">
        <v>1117</v>
      </c>
      <c r="EO179" s="388">
        <v>0</v>
      </c>
      <c r="EP179" s="388">
        <v>1</v>
      </c>
      <c r="EQ179" s="277">
        <v>0</v>
      </c>
      <c r="ER179" s="851">
        <v>0.1</v>
      </c>
      <c r="ES179" s="851">
        <v>0.9</v>
      </c>
      <c r="ET179" s="838">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0" t="s">
        <v>1121</v>
      </c>
      <c r="EM180" s="320" t="s">
        <v>1120</v>
      </c>
      <c r="EN180" s="276" t="s">
        <v>906</v>
      </c>
      <c r="EO180" s="388">
        <v>0</v>
      </c>
      <c r="EP180" s="388">
        <v>1</v>
      </c>
      <c r="EQ180" s="331">
        <v>0.02</v>
      </c>
      <c r="ER180" s="851">
        <v>0</v>
      </c>
      <c r="ES180" s="331">
        <v>0.08</v>
      </c>
      <c r="ET180" s="854">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0" t="s">
        <v>1125</v>
      </c>
      <c r="EM181" s="320" t="s">
        <v>1123</v>
      </c>
      <c r="EN181" s="276" t="s">
        <v>1124</v>
      </c>
      <c r="EO181" s="388">
        <v>0</v>
      </c>
      <c r="EP181" s="388">
        <v>1</v>
      </c>
      <c r="EQ181" s="277">
        <v>0</v>
      </c>
      <c r="ER181" s="855">
        <v>0</v>
      </c>
      <c r="ES181" s="331">
        <v>0.35</v>
      </c>
      <c r="ET181" s="856">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0" t="s">
        <v>1132</v>
      </c>
      <c r="EM182" s="320" t="s">
        <v>1130</v>
      </c>
      <c r="EN182" s="276" t="s">
        <v>1131</v>
      </c>
      <c r="EO182" s="276">
        <v>184</v>
      </c>
      <c r="EP182" s="276">
        <v>300</v>
      </c>
      <c r="EQ182" s="277">
        <v>0</v>
      </c>
      <c r="ER182" s="852">
        <v>58</v>
      </c>
      <c r="ES182" s="852">
        <v>58</v>
      </c>
      <c r="ET182" s="838">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0" t="s">
        <v>1136</v>
      </c>
      <c r="EM183" s="320" t="s">
        <v>1134</v>
      </c>
      <c r="EN183" s="276" t="s">
        <v>1135</v>
      </c>
      <c r="EO183" s="276">
        <v>1</v>
      </c>
      <c r="EP183" s="276">
        <v>1</v>
      </c>
      <c r="EQ183" s="331">
        <v>0.25</v>
      </c>
      <c r="ER183" s="331">
        <v>0.25</v>
      </c>
      <c r="ES183" s="331">
        <v>0.25</v>
      </c>
      <c r="ET183" s="837">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0" t="s">
        <v>1140</v>
      </c>
      <c r="EM184" s="320" t="s">
        <v>1138</v>
      </c>
      <c r="EN184" s="276" t="s">
        <v>1139</v>
      </c>
      <c r="EO184" s="650">
        <v>3610</v>
      </c>
      <c r="EP184" s="817">
        <v>3610</v>
      </c>
      <c r="EQ184" s="816">
        <v>3610</v>
      </c>
      <c r="ER184" s="816">
        <v>3610</v>
      </c>
      <c r="ES184" s="816">
        <v>3610</v>
      </c>
      <c r="ET184" s="848">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0" t="s">
        <v>1145</v>
      </c>
      <c r="EM185" s="320" t="s">
        <v>1144</v>
      </c>
      <c r="EN185" s="276" t="s">
        <v>305</v>
      </c>
      <c r="EO185" s="276">
        <v>0</v>
      </c>
      <c r="EP185" s="276">
        <v>1</v>
      </c>
      <c r="EQ185" s="331">
        <v>0.25</v>
      </c>
      <c r="ER185" s="855">
        <v>0</v>
      </c>
      <c r="ES185" s="855">
        <v>0</v>
      </c>
      <c r="ET185" s="856">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6" t="s">
        <v>1152</v>
      </c>
      <c r="EM186" s="320" t="s">
        <v>1149</v>
      </c>
      <c r="EN186" s="276" t="s">
        <v>1150</v>
      </c>
      <c r="EO186" s="276">
        <v>0</v>
      </c>
      <c r="EP186" s="276">
        <v>1</v>
      </c>
      <c r="EQ186" s="278">
        <v>0.5</v>
      </c>
      <c r="ER186" s="822">
        <v>0.3</v>
      </c>
      <c r="ES186" s="822">
        <v>0.2</v>
      </c>
      <c r="ET186" s="838">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6" t="s">
        <v>1156</v>
      </c>
      <c r="EM187" s="320" t="s">
        <v>1154</v>
      </c>
      <c r="EN187" s="276" t="s">
        <v>1155</v>
      </c>
      <c r="EO187" s="276">
        <v>0</v>
      </c>
      <c r="EP187" s="278">
        <v>100</v>
      </c>
      <c r="EQ187" s="278">
        <v>10</v>
      </c>
      <c r="ER187" s="278">
        <v>30</v>
      </c>
      <c r="ES187" s="278">
        <v>30</v>
      </c>
      <c r="ET187" s="841">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6" t="s">
        <v>1160</v>
      </c>
      <c r="EM188" s="320" t="s">
        <v>1158</v>
      </c>
      <c r="EN188" s="276" t="s">
        <v>1159</v>
      </c>
      <c r="EO188" s="388">
        <v>0</v>
      </c>
      <c r="EP188" s="388">
        <v>1</v>
      </c>
      <c r="EQ188" s="277">
        <v>0</v>
      </c>
      <c r="ER188" s="822">
        <v>0.3</v>
      </c>
      <c r="ES188" s="822">
        <v>0.4</v>
      </c>
      <c r="ET188" s="836">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6" t="s">
        <v>1164</v>
      </c>
      <c r="EM189" s="320" t="s">
        <v>1162</v>
      </c>
      <c r="EN189" s="276" t="s">
        <v>1163</v>
      </c>
      <c r="EO189" s="388">
        <v>0</v>
      </c>
      <c r="EP189" s="388">
        <v>2</v>
      </c>
      <c r="EQ189" s="278">
        <v>0</v>
      </c>
      <c r="ER189" s="822">
        <v>0.5</v>
      </c>
      <c r="ES189" s="278">
        <v>1</v>
      </c>
      <c r="ET189" s="836">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6" t="s">
        <v>1168</v>
      </c>
      <c r="EM190" s="320" t="s">
        <v>1166</v>
      </c>
      <c r="EN190" s="276" t="s">
        <v>1167</v>
      </c>
      <c r="EO190" s="388">
        <v>0</v>
      </c>
      <c r="EP190" s="388">
        <v>1</v>
      </c>
      <c r="EQ190" s="331">
        <v>0.25</v>
      </c>
      <c r="ER190" s="331">
        <v>0.25</v>
      </c>
      <c r="ES190" s="331">
        <v>0.25</v>
      </c>
      <c r="ET190" s="837">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6" t="s">
        <v>1172</v>
      </c>
      <c r="EM191" s="320" t="s">
        <v>1170</v>
      </c>
      <c r="EN191" s="276" t="s">
        <v>1171</v>
      </c>
      <c r="EO191" s="849">
        <v>435</v>
      </c>
      <c r="EP191" s="849">
        <v>450</v>
      </c>
      <c r="EQ191" s="816">
        <v>1</v>
      </c>
      <c r="ER191" s="821">
        <v>3</v>
      </c>
      <c r="ES191" s="821">
        <v>9</v>
      </c>
      <c r="ET191" s="848">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0" t="s">
        <v>1178</v>
      </c>
      <c r="EM192" s="320" t="s">
        <v>1176</v>
      </c>
      <c r="EN192" s="276" t="s">
        <v>1177</v>
      </c>
      <c r="EO192" s="276">
        <v>0</v>
      </c>
      <c r="EP192" s="276">
        <v>1</v>
      </c>
      <c r="EQ192" s="277">
        <v>1</v>
      </c>
      <c r="ER192" s="277">
        <v>1</v>
      </c>
      <c r="ES192" s="277">
        <v>1</v>
      </c>
      <c r="ET192" s="838">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0" t="s">
        <v>1182</v>
      </c>
      <c r="EM193" s="320" t="s">
        <v>1180</v>
      </c>
      <c r="EN193" s="276" t="s">
        <v>1181</v>
      </c>
      <c r="EO193" s="276">
        <v>0</v>
      </c>
      <c r="EP193" s="276">
        <v>1</v>
      </c>
      <c r="EQ193" s="277">
        <v>1</v>
      </c>
      <c r="ER193" s="277">
        <v>1</v>
      </c>
      <c r="ES193" s="277">
        <v>1</v>
      </c>
      <c r="ET193" s="838">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0" t="s">
        <v>1186</v>
      </c>
      <c r="EM194" s="320" t="s">
        <v>1184</v>
      </c>
      <c r="EN194" s="276" t="s">
        <v>1185</v>
      </c>
      <c r="EO194" s="388">
        <v>2</v>
      </c>
      <c r="EP194" s="388">
        <v>2</v>
      </c>
      <c r="EQ194" s="816">
        <v>0</v>
      </c>
      <c r="ER194" s="821">
        <v>0</v>
      </c>
      <c r="ES194" s="816">
        <v>1</v>
      </c>
      <c r="ET194" s="842">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0" t="s">
        <v>1193</v>
      </c>
      <c r="EM195" s="320" t="s">
        <v>1191</v>
      </c>
      <c r="EN195" s="276" t="s">
        <v>1192</v>
      </c>
      <c r="EO195" s="276">
        <v>800</v>
      </c>
      <c r="EP195" s="817">
        <v>2800</v>
      </c>
      <c r="EQ195" s="816">
        <v>100</v>
      </c>
      <c r="ER195" s="822">
        <v>1</v>
      </c>
      <c r="ES195" s="821">
        <v>50</v>
      </c>
      <c r="ET195" s="842">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0" t="s">
        <v>1198</v>
      </c>
      <c r="EM196" s="320" t="s">
        <v>1196</v>
      </c>
      <c r="EN196" s="276" t="s">
        <v>1197</v>
      </c>
      <c r="EO196" s="276">
        <v>0</v>
      </c>
      <c r="EP196" s="276">
        <v>400</v>
      </c>
      <c r="EQ196" s="277">
        <v>0</v>
      </c>
      <c r="ER196" s="821">
        <v>0</v>
      </c>
      <c r="ES196" s="821">
        <v>100</v>
      </c>
      <c r="ET196" s="842">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0" t="s">
        <v>1202</v>
      </c>
      <c r="EM197" s="320" t="s">
        <v>1200</v>
      </c>
      <c r="EN197" s="276" t="s">
        <v>1201</v>
      </c>
      <c r="EO197" s="276">
        <v>0</v>
      </c>
      <c r="EP197" s="276">
        <v>100</v>
      </c>
      <c r="EQ197" s="277">
        <v>0</v>
      </c>
      <c r="ER197" s="821">
        <v>0</v>
      </c>
      <c r="ES197" s="821">
        <v>30</v>
      </c>
      <c r="ET197" s="842">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0" t="s">
        <v>1207</v>
      </c>
      <c r="EM198" s="320" t="s">
        <v>1205</v>
      </c>
      <c r="EN198" s="276" t="s">
        <v>1206</v>
      </c>
      <c r="EO198" s="276">
        <v>0</v>
      </c>
      <c r="EP198" s="276">
        <v>1</v>
      </c>
      <c r="EQ198" s="331">
        <v>0</v>
      </c>
      <c r="ER198" s="823">
        <v>0</v>
      </c>
      <c r="ES198" s="331">
        <v>0.5</v>
      </c>
      <c r="ET198" s="839">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0" t="s">
        <v>1211</v>
      </c>
      <c r="EM199" s="320" t="s">
        <v>1209</v>
      </c>
      <c r="EN199" s="276" t="s">
        <v>1905</v>
      </c>
      <c r="EO199" s="278">
        <v>30</v>
      </c>
      <c r="EP199" s="815">
        <v>100</v>
      </c>
      <c r="EQ199" s="815">
        <v>0</v>
      </c>
      <c r="ER199" s="823">
        <v>80</v>
      </c>
      <c r="ES199" s="821">
        <v>20</v>
      </c>
      <c r="ET199" s="839">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0" t="s">
        <v>1215</v>
      </c>
      <c r="EM200" s="320" t="s">
        <v>1213</v>
      </c>
      <c r="EN200" s="276" t="s">
        <v>1214</v>
      </c>
      <c r="EO200" s="276">
        <v>0</v>
      </c>
      <c r="EP200" s="276">
        <v>1</v>
      </c>
      <c r="EQ200" s="331">
        <v>0.51</v>
      </c>
      <c r="ER200" s="331">
        <v>0.16</v>
      </c>
      <c r="ES200" s="331">
        <v>0.16</v>
      </c>
      <c r="ET200" s="837">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4" t="s">
        <v>1222</v>
      </c>
      <c r="EM201" s="320" t="s">
        <v>1220</v>
      </c>
      <c r="EN201" s="276" t="s">
        <v>282</v>
      </c>
      <c r="EO201" s="276">
        <v>0</v>
      </c>
      <c r="EP201" s="276">
        <v>1</v>
      </c>
      <c r="EQ201" s="331">
        <v>0.25</v>
      </c>
      <c r="ER201" s="823">
        <v>0.13</v>
      </c>
      <c r="ES201" s="823">
        <v>0.37</v>
      </c>
      <c r="ET201" s="837">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4" t="s">
        <v>1226</v>
      </c>
      <c r="EM202" s="320" t="s">
        <v>1224</v>
      </c>
      <c r="EN202" s="276" t="s">
        <v>1225</v>
      </c>
      <c r="EO202" s="276">
        <v>2</v>
      </c>
      <c r="EP202" s="276">
        <v>2</v>
      </c>
      <c r="EQ202" s="278">
        <v>0</v>
      </c>
      <c r="ER202" s="331">
        <v>0.75</v>
      </c>
      <c r="ES202" s="331">
        <v>0.75</v>
      </c>
      <c r="ET202" s="841">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4" t="s">
        <v>1230</v>
      </c>
      <c r="EM203" s="320" t="s">
        <v>1228</v>
      </c>
      <c r="EN203" s="276" t="s">
        <v>1229</v>
      </c>
      <c r="EO203" s="690">
        <v>0.25</v>
      </c>
      <c r="EP203" s="388">
        <v>1</v>
      </c>
      <c r="EQ203" s="277">
        <v>0</v>
      </c>
      <c r="ER203" s="823">
        <v>0</v>
      </c>
      <c r="ES203" s="278">
        <v>0.5</v>
      </c>
      <c r="ET203" s="839">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4" t="s">
        <v>1234</v>
      </c>
      <c r="EM204" s="320" t="s">
        <v>1232</v>
      </c>
      <c r="EN204" s="276" t="s">
        <v>1233</v>
      </c>
      <c r="EO204" s="388">
        <v>20</v>
      </c>
      <c r="EP204" s="388">
        <v>20</v>
      </c>
      <c r="EQ204" s="277">
        <v>4</v>
      </c>
      <c r="ER204" s="277">
        <v>6</v>
      </c>
      <c r="ES204" s="821">
        <v>6</v>
      </c>
      <c r="ET204" s="842">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4" t="s">
        <v>1238</v>
      </c>
      <c r="EM205" s="320" t="s">
        <v>1236</v>
      </c>
      <c r="EN205" s="276" t="s">
        <v>1237</v>
      </c>
      <c r="EO205" s="388">
        <v>1</v>
      </c>
      <c r="EP205" s="388">
        <v>1</v>
      </c>
      <c r="EQ205" s="277">
        <v>0</v>
      </c>
      <c r="ER205" s="823">
        <v>0.25</v>
      </c>
      <c r="ES205" s="823">
        <v>0.38</v>
      </c>
      <c r="ET205" s="839">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0" t="s">
        <v>1244</v>
      </c>
      <c r="EM206" s="320" t="s">
        <v>1242</v>
      </c>
      <c r="EN206" s="276" t="s">
        <v>1243</v>
      </c>
      <c r="EO206" s="276">
        <v>0</v>
      </c>
      <c r="EP206" s="276">
        <v>1</v>
      </c>
      <c r="EQ206" s="277">
        <v>0</v>
      </c>
      <c r="ER206" s="822">
        <v>0</v>
      </c>
      <c r="ES206" s="822">
        <v>0.5</v>
      </c>
      <c r="ET206" s="836">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0" t="s">
        <v>1247</v>
      </c>
      <c r="EM207" s="320" t="s">
        <v>1246</v>
      </c>
      <c r="EN207" s="276" t="s">
        <v>874</v>
      </c>
      <c r="EO207" s="276">
        <v>1</v>
      </c>
      <c r="EP207" s="276">
        <v>1</v>
      </c>
      <c r="EQ207" s="278">
        <v>0.2</v>
      </c>
      <c r="ER207" s="278">
        <v>0.3</v>
      </c>
      <c r="ES207" s="278">
        <v>0.3</v>
      </c>
      <c r="ET207" s="841">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0" t="s">
        <v>1251</v>
      </c>
      <c r="EM208" s="320" t="s">
        <v>1249</v>
      </c>
      <c r="EN208" s="276" t="s">
        <v>1250</v>
      </c>
      <c r="EO208" s="388">
        <v>24</v>
      </c>
      <c r="EP208" s="388">
        <v>80</v>
      </c>
      <c r="EQ208" s="277">
        <v>0</v>
      </c>
      <c r="ER208" s="821">
        <v>4</v>
      </c>
      <c r="ES208" s="821">
        <v>26</v>
      </c>
      <c r="ET208" s="842">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0" t="s">
        <v>1255</v>
      </c>
      <c r="EM209" s="320" t="s">
        <v>1253</v>
      </c>
      <c r="EN209" s="276" t="s">
        <v>1254</v>
      </c>
      <c r="EO209" s="849">
        <v>51</v>
      </c>
      <c r="EP209" s="849">
        <v>65</v>
      </c>
      <c r="EQ209" s="816">
        <v>0</v>
      </c>
      <c r="ER209" s="821">
        <v>3</v>
      </c>
      <c r="ES209" s="816">
        <v>6</v>
      </c>
      <c r="ET209" s="842">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0" t="s">
        <v>1259</v>
      </c>
      <c r="EM210" s="320" t="s">
        <v>1257</v>
      </c>
      <c r="EN210" s="276" t="s">
        <v>1258</v>
      </c>
      <c r="EO210" s="388">
        <v>0</v>
      </c>
      <c r="EP210" s="388">
        <v>1</v>
      </c>
      <c r="EQ210" s="277">
        <v>0</v>
      </c>
      <c r="ER210" s="278">
        <v>0.2</v>
      </c>
      <c r="ES210" s="278">
        <v>0.5</v>
      </c>
      <c r="ET210" s="841">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0" t="s">
        <v>1265</v>
      </c>
      <c r="EM211" s="320" t="s">
        <v>1263</v>
      </c>
      <c r="EN211" s="276" t="s">
        <v>1264</v>
      </c>
      <c r="EO211" s="276">
        <v>1</v>
      </c>
      <c r="EP211" s="276">
        <v>1</v>
      </c>
      <c r="EQ211" s="277">
        <v>0</v>
      </c>
      <c r="ER211" s="823">
        <v>0.25</v>
      </c>
      <c r="ES211" s="822">
        <v>0.5</v>
      </c>
      <c r="ET211" s="839">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0" t="s">
        <v>1269</v>
      </c>
      <c r="EM212" s="320" t="s">
        <v>1267</v>
      </c>
      <c r="EN212" s="276" t="s">
        <v>1268</v>
      </c>
      <c r="EO212" s="276">
        <v>0</v>
      </c>
      <c r="EP212" s="276">
        <v>1</v>
      </c>
      <c r="EQ212" s="278">
        <v>0.1</v>
      </c>
      <c r="ER212" s="823">
        <v>0.9</v>
      </c>
      <c r="ES212" s="331">
        <v>0</v>
      </c>
      <c r="ET212" s="841">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0" t="s">
        <v>1273</v>
      </c>
      <c r="EM213" s="320" t="s">
        <v>1267</v>
      </c>
      <c r="EN213" s="276" t="s">
        <v>1272</v>
      </c>
      <c r="EO213" s="276">
        <v>0</v>
      </c>
      <c r="EP213" s="817">
        <v>1</v>
      </c>
      <c r="EQ213" s="819">
        <v>0</v>
      </c>
      <c r="ER213" s="823">
        <v>0.3</v>
      </c>
      <c r="ES213" s="819">
        <v>0.35</v>
      </c>
      <c r="ET213" s="859">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0" t="s">
        <v>1277</v>
      </c>
      <c r="EM214" s="835" t="s">
        <v>1275</v>
      </c>
      <c r="EN214" s="275" t="s">
        <v>1276</v>
      </c>
      <c r="EO214" s="275">
        <v>2</v>
      </c>
      <c r="EP214" s="275">
        <v>2</v>
      </c>
      <c r="EQ214" s="492">
        <v>0</v>
      </c>
      <c r="ER214" s="492">
        <v>0</v>
      </c>
      <c r="ES214" s="821">
        <v>1</v>
      </c>
      <c r="ET214" s="842">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0" t="s">
        <v>1281</v>
      </c>
      <c r="EM215" s="320" t="s">
        <v>1279</v>
      </c>
      <c r="EN215" s="276" t="s">
        <v>1280</v>
      </c>
      <c r="EO215" s="276">
        <v>6</v>
      </c>
      <c r="EP215" s="276">
        <v>8</v>
      </c>
      <c r="EQ215" s="277">
        <v>2</v>
      </c>
      <c r="ER215" s="277">
        <v>2</v>
      </c>
      <c r="ES215" s="277">
        <v>2</v>
      </c>
      <c r="ET215" s="838">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0" t="s">
        <v>1284</v>
      </c>
      <c r="EM216" s="320" t="s">
        <v>1283</v>
      </c>
      <c r="EN216" s="276" t="s">
        <v>305</v>
      </c>
      <c r="EO216" s="276">
        <v>1</v>
      </c>
      <c r="EP216" s="276">
        <v>1</v>
      </c>
      <c r="EQ216" s="331">
        <v>0.25</v>
      </c>
      <c r="ER216" s="331">
        <v>0.25</v>
      </c>
      <c r="ES216" s="331">
        <v>0.25</v>
      </c>
      <c r="ET216" s="837">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0" t="s">
        <v>1288</v>
      </c>
      <c r="EM217" s="320" t="s">
        <v>1286</v>
      </c>
      <c r="EN217" s="276" t="s">
        <v>1287</v>
      </c>
      <c r="EO217" s="276">
        <v>0.05</v>
      </c>
      <c r="EP217" s="817">
        <v>0.7</v>
      </c>
      <c r="EQ217" s="815">
        <v>0.1</v>
      </c>
      <c r="ER217" s="823">
        <v>0.2</v>
      </c>
      <c r="ES217" s="822">
        <v>0.2</v>
      </c>
      <c r="ET217" s="836">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4" t="s">
        <v>1294</v>
      </c>
      <c r="EM218" s="320" t="s">
        <v>1292</v>
      </c>
      <c r="EN218" s="276" t="s">
        <v>1293</v>
      </c>
      <c r="EO218" s="276">
        <v>0</v>
      </c>
      <c r="EP218" s="276">
        <v>1</v>
      </c>
      <c r="EQ218" s="331">
        <v>0</v>
      </c>
      <c r="ER218" s="823">
        <v>0</v>
      </c>
      <c r="ES218" s="278">
        <v>0.5</v>
      </c>
      <c r="ET218" s="836">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4" t="s">
        <v>1298</v>
      </c>
      <c r="EM219" s="320" t="s">
        <v>1296</v>
      </c>
      <c r="EN219" s="276" t="s">
        <v>1297</v>
      </c>
      <c r="EO219" s="276">
        <v>35</v>
      </c>
      <c r="EP219" s="276">
        <v>40</v>
      </c>
      <c r="EQ219" s="277">
        <v>10</v>
      </c>
      <c r="ER219" s="277">
        <v>10</v>
      </c>
      <c r="ES219" s="277">
        <v>10</v>
      </c>
      <c r="ET219" s="838">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4" t="s">
        <v>1301</v>
      </c>
      <c r="EM220" s="320" t="s">
        <v>1300</v>
      </c>
      <c r="EN220" s="276" t="s">
        <v>170</v>
      </c>
      <c r="EO220" s="276">
        <v>0</v>
      </c>
      <c r="EP220" s="276">
        <v>4</v>
      </c>
      <c r="EQ220" s="277">
        <v>1</v>
      </c>
      <c r="ER220" s="277">
        <v>1</v>
      </c>
      <c r="ES220" s="277">
        <v>1</v>
      </c>
      <c r="ET220" s="838">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4" t="s">
        <v>1307</v>
      </c>
      <c r="EM221" s="835" t="s">
        <v>1305</v>
      </c>
      <c r="EN221" s="275" t="s">
        <v>1306</v>
      </c>
      <c r="EO221" s="276">
        <v>1</v>
      </c>
      <c r="EP221" s="276">
        <v>1</v>
      </c>
      <c r="EQ221" s="331">
        <v>0.25</v>
      </c>
      <c r="ER221" s="331">
        <v>0.75</v>
      </c>
      <c r="ES221" s="277">
        <v>0</v>
      </c>
      <c r="ET221" s="838">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4" t="s">
        <v>1310</v>
      </c>
      <c r="EM222" s="835" t="s">
        <v>1305</v>
      </c>
      <c r="EN222" s="275" t="s">
        <v>1309</v>
      </c>
      <c r="EO222" s="276">
        <v>1</v>
      </c>
      <c r="EP222" s="276">
        <v>1</v>
      </c>
      <c r="EQ222" s="331">
        <v>0.25</v>
      </c>
      <c r="ER222" s="331">
        <v>0.25</v>
      </c>
      <c r="ES222" s="331">
        <v>0.25</v>
      </c>
      <c r="ET222" s="837">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4" t="s">
        <v>1314</v>
      </c>
      <c r="EM223" s="320" t="s">
        <v>1312</v>
      </c>
      <c r="EN223" s="276" t="s">
        <v>1313</v>
      </c>
      <c r="EO223" s="276">
        <v>3</v>
      </c>
      <c r="EP223" s="276">
        <v>3</v>
      </c>
      <c r="EQ223" s="277">
        <v>0</v>
      </c>
      <c r="ER223" s="277">
        <v>1</v>
      </c>
      <c r="ES223" s="277">
        <v>1</v>
      </c>
      <c r="ET223" s="838">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4" t="s">
        <v>1318</v>
      </c>
      <c r="EM224" s="835" t="s">
        <v>1316</v>
      </c>
      <c r="EN224" s="275" t="s">
        <v>1317</v>
      </c>
      <c r="EO224" s="276">
        <v>0.3</v>
      </c>
      <c r="EP224" s="276">
        <v>1</v>
      </c>
      <c r="EQ224" s="278">
        <v>0.2</v>
      </c>
      <c r="ER224" s="822">
        <v>0.2</v>
      </c>
      <c r="ES224" s="823">
        <v>0.3</v>
      </c>
      <c r="ET224" s="839">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4" t="s">
        <v>1322</v>
      </c>
      <c r="EM225" s="835" t="s">
        <v>1316</v>
      </c>
      <c r="EN225" s="275" t="s">
        <v>1321</v>
      </c>
      <c r="EO225" s="276">
        <v>0</v>
      </c>
      <c r="EP225" s="276">
        <v>1</v>
      </c>
      <c r="EQ225" s="331">
        <v>0</v>
      </c>
      <c r="ER225" s="823">
        <v>0</v>
      </c>
      <c r="ES225" s="823">
        <v>0.5</v>
      </c>
      <c r="ET225" s="839">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4" t="s">
        <v>1326</v>
      </c>
      <c r="EM226" s="320" t="s">
        <v>1324</v>
      </c>
      <c r="EN226" s="276" t="s">
        <v>1325</v>
      </c>
      <c r="EO226" s="276">
        <v>1</v>
      </c>
      <c r="EP226" s="276">
        <v>1</v>
      </c>
      <c r="EQ226" s="331">
        <v>0.25</v>
      </c>
      <c r="ER226" s="331">
        <v>0.25</v>
      </c>
      <c r="ES226" s="331">
        <v>0.25</v>
      </c>
      <c r="ET226" s="837">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4" t="s">
        <v>1330</v>
      </c>
      <c r="EM227" s="320" t="s">
        <v>1328</v>
      </c>
      <c r="EN227" s="276" t="s">
        <v>1329</v>
      </c>
      <c r="EO227" s="276">
        <v>0.25</v>
      </c>
      <c r="EP227" s="276">
        <v>1</v>
      </c>
      <c r="EQ227" s="278">
        <v>0.2</v>
      </c>
      <c r="ER227" s="278">
        <v>0.3</v>
      </c>
      <c r="ES227" s="331">
        <v>0.25</v>
      </c>
      <c r="ET227" s="837">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4" t="s">
        <v>1334</v>
      </c>
      <c r="EM228" s="320" t="s">
        <v>1332</v>
      </c>
      <c r="EN228" s="276" t="s">
        <v>1333</v>
      </c>
      <c r="EO228" s="276">
        <v>1</v>
      </c>
      <c r="EP228" s="276">
        <v>4</v>
      </c>
      <c r="EQ228" s="277">
        <v>0</v>
      </c>
      <c r="ER228" s="821">
        <v>1</v>
      </c>
      <c r="ES228" s="821">
        <v>3</v>
      </c>
      <c r="ET228" s="842">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0" t="s">
        <v>1341</v>
      </c>
      <c r="EM229" s="320" t="s">
        <v>1339</v>
      </c>
      <c r="EN229" s="276" t="s">
        <v>1340</v>
      </c>
      <c r="EO229" s="276">
        <v>0</v>
      </c>
      <c r="EP229" s="276">
        <v>23</v>
      </c>
      <c r="EQ229" s="277">
        <v>4</v>
      </c>
      <c r="ER229" s="821">
        <v>10</v>
      </c>
      <c r="ES229" s="821">
        <v>6</v>
      </c>
      <c r="ET229" s="842">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4" t="s">
        <v>1350</v>
      </c>
      <c r="EM230" s="320" t="s">
        <v>1348</v>
      </c>
      <c r="EN230" s="276" t="s">
        <v>1349</v>
      </c>
      <c r="EO230" s="276">
        <v>3</v>
      </c>
      <c r="EP230" s="276">
        <v>3</v>
      </c>
      <c r="EQ230" s="278">
        <v>0.2</v>
      </c>
      <c r="ER230" s="822">
        <v>0.2</v>
      </c>
      <c r="ES230" s="822">
        <v>1.4</v>
      </c>
      <c r="ET230" s="836">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4" t="s">
        <v>1355</v>
      </c>
      <c r="EM231" s="320" t="s">
        <v>1353</v>
      </c>
      <c r="EN231" s="276" t="s">
        <v>1354</v>
      </c>
      <c r="EO231" s="276">
        <v>0</v>
      </c>
      <c r="EP231" s="277">
        <v>80</v>
      </c>
      <c r="EQ231" s="277">
        <v>0</v>
      </c>
      <c r="ER231" s="822">
        <v>0</v>
      </c>
      <c r="ES231" s="278">
        <v>20</v>
      </c>
      <c r="ET231" s="836">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4" t="s">
        <v>1358</v>
      </c>
      <c r="EM232" s="320" t="s">
        <v>1357</v>
      </c>
      <c r="EN232" s="276" t="s">
        <v>305</v>
      </c>
      <c r="EO232" s="388">
        <v>1</v>
      </c>
      <c r="EP232" s="388">
        <v>1</v>
      </c>
      <c r="EQ232" s="278">
        <v>0.5</v>
      </c>
      <c r="ER232" s="822">
        <v>0.2</v>
      </c>
      <c r="ES232" s="822">
        <v>0.2</v>
      </c>
      <c r="ET232" s="836">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4" t="s">
        <v>1362</v>
      </c>
      <c r="EM233" s="835" t="s">
        <v>1360</v>
      </c>
      <c r="EN233" s="275" t="s">
        <v>1361</v>
      </c>
      <c r="EO233" s="388">
        <v>0</v>
      </c>
      <c r="EP233" s="388">
        <v>1</v>
      </c>
      <c r="EQ233" s="277">
        <v>0</v>
      </c>
      <c r="ER233" s="822">
        <v>0.4</v>
      </c>
      <c r="ES233" s="822">
        <v>0.6</v>
      </c>
      <c r="ET233" s="838">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4" t="s">
        <v>1366</v>
      </c>
      <c r="EM234" s="835" t="s">
        <v>1360</v>
      </c>
      <c r="EN234" s="275" t="s">
        <v>1365</v>
      </c>
      <c r="EO234" s="388">
        <v>0</v>
      </c>
      <c r="EP234" s="388">
        <v>1</v>
      </c>
      <c r="EQ234" s="278">
        <v>0.1</v>
      </c>
      <c r="ER234" s="278">
        <v>0.9</v>
      </c>
      <c r="ES234" s="277">
        <v>0</v>
      </c>
      <c r="ET234" s="838">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4" t="s">
        <v>1370</v>
      </c>
      <c r="EM235" s="835" t="s">
        <v>1360</v>
      </c>
      <c r="EN235" s="275" t="s">
        <v>1369</v>
      </c>
      <c r="EO235" s="388">
        <v>0</v>
      </c>
      <c r="EP235" s="388">
        <v>1</v>
      </c>
      <c r="EQ235" s="277">
        <v>0</v>
      </c>
      <c r="ER235" s="277">
        <v>1</v>
      </c>
      <c r="ES235" s="277">
        <v>0</v>
      </c>
      <c r="ET235" s="838">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4" t="s">
        <v>1374</v>
      </c>
      <c r="EM236" s="835" t="s">
        <v>1372</v>
      </c>
      <c r="EN236" s="275" t="s">
        <v>1373</v>
      </c>
      <c r="EO236" s="388">
        <v>0</v>
      </c>
      <c r="EP236" s="818">
        <v>0.3</v>
      </c>
      <c r="EQ236" s="819">
        <v>0.05</v>
      </c>
      <c r="ER236" s="819">
        <v>0.05</v>
      </c>
      <c r="ES236" s="815">
        <v>0.1</v>
      </c>
      <c r="ET236" s="843">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4" t="s">
        <v>1378</v>
      </c>
      <c r="EM237" s="835" t="s">
        <v>1376</v>
      </c>
      <c r="EN237" s="275" t="s">
        <v>1377</v>
      </c>
      <c r="EO237" s="388">
        <v>0</v>
      </c>
      <c r="EP237" s="388">
        <v>1</v>
      </c>
      <c r="EQ237" s="278">
        <v>0.3</v>
      </c>
      <c r="ER237" s="822">
        <v>0</v>
      </c>
      <c r="ES237" s="822">
        <v>0.3</v>
      </c>
      <c r="ET237" s="836">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4" t="s">
        <v>1382</v>
      </c>
      <c r="EM238" s="835" t="s">
        <v>1376</v>
      </c>
      <c r="EN238" s="275" t="s">
        <v>1381</v>
      </c>
      <c r="EO238" s="388">
        <v>0</v>
      </c>
      <c r="EP238" s="388">
        <v>1</v>
      </c>
      <c r="EQ238" s="277">
        <v>0</v>
      </c>
      <c r="ER238" s="821">
        <v>0</v>
      </c>
      <c r="ES238" s="277">
        <v>0</v>
      </c>
      <c r="ET238" s="842">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4" t="s">
        <v>1386</v>
      </c>
      <c r="EM239" s="320" t="s">
        <v>1384</v>
      </c>
      <c r="EN239" s="276" t="s">
        <v>1385</v>
      </c>
      <c r="EO239" s="388">
        <v>1</v>
      </c>
      <c r="EP239" s="849">
        <v>4</v>
      </c>
      <c r="EQ239" s="277">
        <v>1</v>
      </c>
      <c r="ER239" s="277">
        <v>1</v>
      </c>
      <c r="ES239" s="277">
        <v>1</v>
      </c>
      <c r="ET239" s="838">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0" t="s">
        <v>1393</v>
      </c>
      <c r="EM240" s="320" t="s">
        <v>1391</v>
      </c>
      <c r="EN240" s="276" t="s">
        <v>1392</v>
      </c>
      <c r="EO240" s="276">
        <v>0</v>
      </c>
      <c r="EP240" s="276">
        <v>5</v>
      </c>
      <c r="EQ240" s="277">
        <v>1</v>
      </c>
      <c r="ER240" s="821">
        <v>3</v>
      </c>
      <c r="ES240" s="822">
        <v>0.9</v>
      </c>
      <c r="ET240" s="836">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0" t="s">
        <v>1397</v>
      </c>
      <c r="EM241" s="835" t="s">
        <v>1395</v>
      </c>
      <c r="EN241" s="275" t="s">
        <v>1396</v>
      </c>
      <c r="EO241" s="276">
        <v>0</v>
      </c>
      <c r="EP241" s="276">
        <v>1</v>
      </c>
      <c r="EQ241" s="277">
        <v>0</v>
      </c>
      <c r="ER241" s="822">
        <v>0.5</v>
      </c>
      <c r="ES241" s="822">
        <v>0.5</v>
      </c>
      <c r="ET241" s="838">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0" t="s">
        <v>1400</v>
      </c>
      <c r="EM242" s="835" t="s">
        <v>1395</v>
      </c>
      <c r="EN242" s="817" t="s">
        <v>1399</v>
      </c>
      <c r="EO242" s="817">
        <v>5</v>
      </c>
      <c r="EP242" s="817">
        <v>1</v>
      </c>
      <c r="EQ242" s="816">
        <v>0</v>
      </c>
      <c r="ER242" s="822">
        <v>0.2</v>
      </c>
      <c r="ES242" s="822">
        <v>0.8</v>
      </c>
      <c r="ET242" s="848">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0" t="s">
        <v>1404</v>
      </c>
      <c r="EM243" s="320" t="s">
        <v>1402</v>
      </c>
      <c r="EN243" s="276" t="s">
        <v>1403</v>
      </c>
      <c r="EO243" s="690">
        <v>0.01</v>
      </c>
      <c r="EP243" s="655">
        <v>0.5</v>
      </c>
      <c r="EQ243" s="277">
        <v>0</v>
      </c>
      <c r="ER243" s="278">
        <v>0.2</v>
      </c>
      <c r="ES243" s="278">
        <v>0.2</v>
      </c>
      <c r="ET243" s="841">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0" t="s">
        <v>1407</v>
      </c>
      <c r="EM244" s="835" t="s">
        <v>1406</v>
      </c>
      <c r="EN244" s="275" t="s">
        <v>1377</v>
      </c>
      <c r="EO244" s="388">
        <v>0</v>
      </c>
      <c r="EP244" s="388">
        <v>1</v>
      </c>
      <c r="EQ244" s="278">
        <v>0.3</v>
      </c>
      <c r="ER244" s="822">
        <v>0.1</v>
      </c>
      <c r="ES244" s="822">
        <v>0.6</v>
      </c>
      <c r="ET244" s="838">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0" t="s">
        <v>1409</v>
      </c>
      <c r="EM245" s="835" t="s">
        <v>1406</v>
      </c>
      <c r="EN245" s="275" t="s">
        <v>1381</v>
      </c>
      <c r="EO245" s="388">
        <v>0</v>
      </c>
      <c r="EP245" s="388">
        <v>1</v>
      </c>
      <c r="EQ245" s="278">
        <v>0.1</v>
      </c>
      <c r="ER245" s="822">
        <v>0</v>
      </c>
      <c r="ES245" s="822">
        <v>0.2</v>
      </c>
      <c r="ET245" s="836">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0" t="s">
        <v>1413</v>
      </c>
      <c r="EM246" s="835" t="s">
        <v>1411</v>
      </c>
      <c r="EN246" s="275" t="s">
        <v>1412</v>
      </c>
      <c r="EO246" s="655">
        <v>0.4</v>
      </c>
      <c r="EP246" s="388">
        <v>1</v>
      </c>
      <c r="EQ246" s="278">
        <v>0.8</v>
      </c>
      <c r="ER246" s="278">
        <v>0.2</v>
      </c>
      <c r="ES246" s="277">
        <v>0</v>
      </c>
      <c r="ET246" s="838">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0" t="s">
        <v>1417</v>
      </c>
      <c r="EM247" s="835" t="s">
        <v>1411</v>
      </c>
      <c r="EN247" s="275" t="s">
        <v>1416</v>
      </c>
      <c r="EO247" s="388">
        <v>0</v>
      </c>
      <c r="EP247" s="388">
        <v>1</v>
      </c>
      <c r="EQ247" s="277">
        <v>0</v>
      </c>
      <c r="ER247" s="822">
        <v>0.2</v>
      </c>
      <c r="ES247" s="822">
        <v>0.6</v>
      </c>
      <c r="ET247" s="836">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0" t="s">
        <v>1420</v>
      </c>
      <c r="EM248" s="320" t="s">
        <v>1419</v>
      </c>
      <c r="EN248" s="276" t="s">
        <v>1385</v>
      </c>
      <c r="EO248" s="388">
        <v>0</v>
      </c>
      <c r="EP248" s="388">
        <v>4</v>
      </c>
      <c r="EQ248" s="277">
        <v>1</v>
      </c>
      <c r="ER248" s="277">
        <v>1</v>
      </c>
      <c r="ES248" s="277">
        <v>1</v>
      </c>
      <c r="ET248" s="838">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0" t="s">
        <v>1426</v>
      </c>
      <c r="EM249" s="320" t="s">
        <v>1425</v>
      </c>
      <c r="EN249" s="276" t="s">
        <v>1385</v>
      </c>
      <c r="EO249" s="276">
        <v>0</v>
      </c>
      <c r="EP249" s="276">
        <v>4</v>
      </c>
      <c r="EQ249" s="277">
        <v>1</v>
      </c>
      <c r="ER249" s="277">
        <v>1</v>
      </c>
      <c r="ES249" s="277">
        <v>1</v>
      </c>
      <c r="ET249" s="838">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0" t="s">
        <v>1430</v>
      </c>
      <c r="EM250" s="320" t="s">
        <v>1428</v>
      </c>
      <c r="EN250" s="276" t="s">
        <v>1429</v>
      </c>
      <c r="EO250" s="276">
        <v>7</v>
      </c>
      <c r="EP250" s="276">
        <v>3</v>
      </c>
      <c r="EQ250" s="278">
        <v>0.5</v>
      </c>
      <c r="ER250" s="821">
        <v>1</v>
      </c>
      <c r="ES250" s="277">
        <v>1</v>
      </c>
      <c r="ET250" s="836">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0" t="s">
        <v>1434</v>
      </c>
      <c r="EM251" s="320" t="s">
        <v>1432</v>
      </c>
      <c r="EN251" s="276" t="s">
        <v>1433</v>
      </c>
      <c r="EO251" s="276">
        <v>0</v>
      </c>
      <c r="EP251" s="276">
        <v>2</v>
      </c>
      <c r="EQ251" s="277">
        <v>0</v>
      </c>
      <c r="ER251" s="277">
        <v>1</v>
      </c>
      <c r="ES251" s="277">
        <v>1</v>
      </c>
      <c r="ET251" s="838">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6" t="s">
        <v>1440</v>
      </c>
      <c r="EM252" s="835" t="s">
        <v>1438</v>
      </c>
      <c r="EN252" s="275" t="s">
        <v>1439</v>
      </c>
      <c r="EO252" s="276">
        <v>0</v>
      </c>
      <c r="EP252" s="276">
        <v>1</v>
      </c>
      <c r="EQ252" s="277">
        <v>1</v>
      </c>
      <c r="ER252" s="277">
        <v>0</v>
      </c>
      <c r="ES252" s="277">
        <v>0</v>
      </c>
      <c r="ET252" s="838">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6" t="s">
        <v>1443</v>
      </c>
      <c r="EM253" s="835" t="s">
        <v>1438</v>
      </c>
      <c r="EN253" s="275" t="s">
        <v>1442</v>
      </c>
      <c r="EO253" s="276">
        <v>0</v>
      </c>
      <c r="EP253" s="276">
        <v>1</v>
      </c>
      <c r="EQ253" s="277">
        <v>0</v>
      </c>
      <c r="ER253" s="821">
        <v>0</v>
      </c>
      <c r="ES253" s="822">
        <v>0.4</v>
      </c>
      <c r="ET253" s="836">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6" t="s">
        <v>1447</v>
      </c>
      <c r="EM254" s="835" t="s">
        <v>1445</v>
      </c>
      <c r="EN254" s="275" t="s">
        <v>1446</v>
      </c>
      <c r="EO254" s="276">
        <v>0</v>
      </c>
      <c r="EP254" s="276">
        <v>1</v>
      </c>
      <c r="EQ254" s="278">
        <v>0.2</v>
      </c>
      <c r="ER254" s="822">
        <v>0.3</v>
      </c>
      <c r="ES254" s="822">
        <v>0.5</v>
      </c>
      <c r="ET254" s="838">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6" t="s">
        <v>1450</v>
      </c>
      <c r="EM255" s="835" t="s">
        <v>1445</v>
      </c>
      <c r="EN255" s="275" t="s">
        <v>1449</v>
      </c>
      <c r="EO255" s="276">
        <v>0</v>
      </c>
      <c r="EP255" s="276">
        <v>1</v>
      </c>
      <c r="EQ255" s="277">
        <v>0</v>
      </c>
      <c r="ER255" s="821">
        <v>0</v>
      </c>
      <c r="ES255" s="822">
        <v>0.4</v>
      </c>
      <c r="ET255" s="836">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6" t="s">
        <v>1459</v>
      </c>
      <c r="EM256" s="320" t="s">
        <v>1456</v>
      </c>
      <c r="EN256" s="276" t="s">
        <v>1457</v>
      </c>
      <c r="EO256" s="276">
        <v>10</v>
      </c>
      <c r="EP256" s="276">
        <v>100</v>
      </c>
      <c r="EQ256" s="277">
        <v>25</v>
      </c>
      <c r="ER256" s="277">
        <v>25</v>
      </c>
      <c r="ES256" s="277">
        <v>25</v>
      </c>
      <c r="ET256" s="838">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6" t="s">
        <v>1463</v>
      </c>
      <c r="EM257" s="320" t="s">
        <v>1461</v>
      </c>
      <c r="EN257" s="276" t="s">
        <v>1462</v>
      </c>
      <c r="EO257" s="331">
        <v>17</v>
      </c>
      <c r="EP257" s="819">
        <v>100</v>
      </c>
      <c r="EQ257" s="819">
        <v>25</v>
      </c>
      <c r="ER257" s="819">
        <v>25</v>
      </c>
      <c r="ES257" s="819">
        <v>25</v>
      </c>
      <c r="ET257" s="859">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6" t="s">
        <v>1467</v>
      </c>
      <c r="EM258" s="320" t="s">
        <v>1465</v>
      </c>
      <c r="EN258" s="276" t="s">
        <v>1466</v>
      </c>
      <c r="EO258" s="388">
        <v>1</v>
      </c>
      <c r="EP258" s="388">
        <v>2</v>
      </c>
      <c r="EQ258" s="278">
        <v>0.6</v>
      </c>
      <c r="ER258" s="278">
        <v>0.8</v>
      </c>
      <c r="ES258" s="278">
        <v>0.6</v>
      </c>
      <c r="ET258" s="838">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6" t="s">
        <v>1471</v>
      </c>
      <c r="EM259" s="320" t="s">
        <v>1469</v>
      </c>
      <c r="EN259" s="276" t="s">
        <v>1470</v>
      </c>
      <c r="EO259" s="388">
        <v>2</v>
      </c>
      <c r="EP259" s="388">
        <v>2</v>
      </c>
      <c r="EQ259" s="278">
        <v>0.5</v>
      </c>
      <c r="ER259" s="278">
        <v>0.5</v>
      </c>
      <c r="ES259" s="278">
        <v>0.5</v>
      </c>
      <c r="ET259" s="841">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6" t="s">
        <v>1475</v>
      </c>
      <c r="EM260" s="320" t="s">
        <v>1473</v>
      </c>
      <c r="EN260" s="276" t="s">
        <v>1474</v>
      </c>
      <c r="EO260" s="388">
        <v>0</v>
      </c>
      <c r="EP260" s="388">
        <v>1</v>
      </c>
      <c r="EQ260" s="331">
        <v>0.25</v>
      </c>
      <c r="ER260" s="331">
        <v>0.25</v>
      </c>
      <c r="ES260" s="331">
        <v>0.25</v>
      </c>
      <c r="ET260" s="837">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6" t="s">
        <v>1479</v>
      </c>
      <c r="EM261" s="320" t="s">
        <v>1477</v>
      </c>
      <c r="EN261" s="276" t="s">
        <v>1478</v>
      </c>
      <c r="EO261" s="388">
        <v>0</v>
      </c>
      <c r="EP261" s="388">
        <v>2</v>
      </c>
      <c r="EQ261" s="277">
        <v>0</v>
      </c>
      <c r="ER261" s="277">
        <v>1</v>
      </c>
      <c r="ES261" s="278">
        <v>0.5</v>
      </c>
      <c r="ET261" s="841">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6" t="s">
        <v>1483</v>
      </c>
      <c r="EM262" s="320" t="s">
        <v>1481</v>
      </c>
      <c r="EN262" s="276" t="s">
        <v>1482</v>
      </c>
      <c r="EO262" s="388">
        <v>9</v>
      </c>
      <c r="EP262" s="388">
        <v>11</v>
      </c>
      <c r="EQ262" s="331">
        <v>2.75</v>
      </c>
      <c r="ER262" s="331">
        <v>2.75</v>
      </c>
      <c r="ES262" s="331">
        <v>2.75</v>
      </c>
      <c r="ET262" s="837">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0" t="s">
        <v>1489</v>
      </c>
      <c r="EM263" s="320" t="s">
        <v>1487</v>
      </c>
      <c r="EN263" s="276" t="s">
        <v>1488</v>
      </c>
      <c r="EO263" s="276">
        <v>0</v>
      </c>
      <c r="EP263" s="276">
        <v>1</v>
      </c>
      <c r="EQ263" s="331">
        <v>0.25</v>
      </c>
      <c r="ER263" s="331">
        <v>0.25</v>
      </c>
      <c r="ES263" s="331">
        <v>0.25</v>
      </c>
      <c r="ET263" s="837">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0" t="s">
        <v>1493</v>
      </c>
      <c r="EM264" s="320" t="s">
        <v>1491</v>
      </c>
      <c r="EN264" s="276" t="s">
        <v>1492</v>
      </c>
      <c r="EO264" s="276">
        <v>1</v>
      </c>
      <c r="EP264" s="276">
        <v>1</v>
      </c>
      <c r="EQ264" s="331">
        <v>0.25</v>
      </c>
      <c r="ER264" s="331">
        <v>0.25</v>
      </c>
      <c r="ES264" s="331">
        <v>0.25</v>
      </c>
      <c r="ET264" s="837">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0" t="s">
        <v>1497</v>
      </c>
      <c r="EM265" s="320" t="s">
        <v>1495</v>
      </c>
      <c r="EN265" s="276" t="s">
        <v>1496</v>
      </c>
      <c r="EO265" s="388">
        <v>1</v>
      </c>
      <c r="EP265" s="388">
        <v>1</v>
      </c>
      <c r="EQ265" s="277">
        <v>1</v>
      </c>
      <c r="ER265" s="277">
        <v>0</v>
      </c>
      <c r="ES265" s="277">
        <v>0</v>
      </c>
      <c r="ET265" s="838">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0" t="s">
        <v>1501</v>
      </c>
      <c r="EM266" s="320" t="s">
        <v>1499</v>
      </c>
      <c r="EN266" s="276" t="s">
        <v>1500</v>
      </c>
      <c r="EO266" s="388">
        <v>1</v>
      </c>
      <c r="EP266" s="388">
        <v>1</v>
      </c>
      <c r="EQ266" s="277">
        <v>0</v>
      </c>
      <c r="ER266" s="277">
        <v>1</v>
      </c>
      <c r="ES266" s="277">
        <v>0</v>
      </c>
      <c r="ET266" s="838">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0" t="s">
        <v>1505</v>
      </c>
      <c r="EM267" s="320" t="s">
        <v>1503</v>
      </c>
      <c r="EN267" s="276" t="s">
        <v>1504</v>
      </c>
      <c r="EO267" s="388">
        <v>0</v>
      </c>
      <c r="EP267" s="388">
        <v>1</v>
      </c>
      <c r="EQ267" s="277">
        <v>0</v>
      </c>
      <c r="ER267" s="277">
        <v>0</v>
      </c>
      <c r="ES267" s="278">
        <v>0.5</v>
      </c>
      <c r="ET267" s="841">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0" t="s">
        <v>1509</v>
      </c>
      <c r="EM268" s="320" t="s">
        <v>1507</v>
      </c>
      <c r="EN268" s="276" t="s">
        <v>1508</v>
      </c>
      <c r="EO268" s="388">
        <v>0</v>
      </c>
      <c r="EP268" s="388">
        <v>1</v>
      </c>
      <c r="EQ268" s="278">
        <v>0.3</v>
      </c>
      <c r="ER268" s="278">
        <v>0</v>
      </c>
      <c r="ES268" s="278">
        <v>0.3</v>
      </c>
      <c r="ET268" s="841">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4" t="s">
        <v>1514</v>
      </c>
      <c r="EM269" s="320" t="s">
        <v>1513</v>
      </c>
      <c r="EN269" s="276" t="s">
        <v>1488</v>
      </c>
      <c r="EO269" s="276">
        <v>0</v>
      </c>
      <c r="EP269" s="276">
        <v>1</v>
      </c>
      <c r="EQ269" s="331">
        <v>0.25</v>
      </c>
      <c r="ER269" s="331">
        <v>0.25</v>
      </c>
      <c r="ES269" s="331">
        <v>0.25</v>
      </c>
      <c r="ET269" s="837">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0" t="s">
        <v>1518</v>
      </c>
      <c r="EM270" s="320" t="s">
        <v>1516</v>
      </c>
      <c r="EN270" s="276" t="s">
        <v>1517</v>
      </c>
      <c r="EO270" s="276">
        <v>5</v>
      </c>
      <c r="EP270" s="276">
        <v>10</v>
      </c>
      <c r="EQ270" s="277">
        <v>0</v>
      </c>
      <c r="ER270" s="277">
        <v>5</v>
      </c>
      <c r="ES270" s="821">
        <v>3</v>
      </c>
      <c r="ET270" s="842">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0" t="s">
        <v>1522</v>
      </c>
      <c r="EM271" s="320" t="s">
        <v>1520</v>
      </c>
      <c r="EN271" s="276" t="s">
        <v>1521</v>
      </c>
      <c r="EO271" s="276">
        <v>1</v>
      </c>
      <c r="EP271" s="276">
        <v>2</v>
      </c>
      <c r="EQ271" s="278">
        <v>0.3</v>
      </c>
      <c r="ER271" s="278">
        <v>0.3</v>
      </c>
      <c r="ES271" s="278">
        <v>1.1000000000000001</v>
      </c>
      <c r="ET271" s="841">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6" t="s">
        <v>1528</v>
      </c>
      <c r="EM272" s="320" t="s">
        <v>1526</v>
      </c>
      <c r="EN272" s="276" t="s">
        <v>1527</v>
      </c>
      <c r="EO272" s="276">
        <v>0</v>
      </c>
      <c r="EP272" s="276">
        <v>1</v>
      </c>
      <c r="EQ272" s="331">
        <v>0.25</v>
      </c>
      <c r="ER272" s="331">
        <v>0.25</v>
      </c>
      <c r="ES272" s="331">
        <v>0.25</v>
      </c>
      <c r="ET272" s="837">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6" t="s">
        <v>1532</v>
      </c>
      <c r="EM273" s="320" t="s">
        <v>1530</v>
      </c>
      <c r="EN273" s="276" t="s">
        <v>1531</v>
      </c>
      <c r="EO273" s="276">
        <v>1</v>
      </c>
      <c r="EP273" s="276">
        <v>3</v>
      </c>
      <c r="EQ273" s="277">
        <v>0</v>
      </c>
      <c r="ER273" s="277">
        <v>1</v>
      </c>
      <c r="ES273" s="277">
        <v>1</v>
      </c>
      <c r="ET273" s="838">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6" t="s">
        <v>1535</v>
      </c>
      <c r="EM274" s="320" t="s">
        <v>1534</v>
      </c>
      <c r="EN274" s="276" t="s">
        <v>1488</v>
      </c>
      <c r="EO274" s="276">
        <v>0</v>
      </c>
      <c r="EP274" s="276">
        <v>1</v>
      </c>
      <c r="EQ274" s="277">
        <v>0</v>
      </c>
      <c r="ER274" s="278">
        <v>0.5</v>
      </c>
      <c r="ES274" s="278">
        <v>0</v>
      </c>
      <c r="ET274" s="841">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0" t="s">
        <v>1542</v>
      </c>
      <c r="EM275" s="320" t="s">
        <v>1540</v>
      </c>
      <c r="EN275" s="276" t="s">
        <v>1541</v>
      </c>
      <c r="EO275" s="276">
        <v>0</v>
      </c>
      <c r="EP275" s="276">
        <v>1</v>
      </c>
      <c r="EQ275" s="277">
        <v>0</v>
      </c>
      <c r="ER275" s="277">
        <v>1</v>
      </c>
      <c r="ES275" s="277">
        <v>0</v>
      </c>
      <c r="ET275" s="838">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0" t="s">
        <v>1546</v>
      </c>
      <c r="EM276" s="320" t="s">
        <v>1544</v>
      </c>
      <c r="EN276" s="276" t="s">
        <v>1545</v>
      </c>
      <c r="EO276" s="276">
        <v>1</v>
      </c>
      <c r="EP276" s="276">
        <v>1</v>
      </c>
      <c r="EQ276" s="331">
        <v>0.25</v>
      </c>
      <c r="ER276" s="331">
        <v>0.75</v>
      </c>
      <c r="ES276" s="277">
        <v>0</v>
      </c>
      <c r="ET276" s="838">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0" t="s">
        <v>1549</v>
      </c>
      <c r="EM277" s="320" t="s">
        <v>1548</v>
      </c>
      <c r="EN277" s="276" t="s">
        <v>1539</v>
      </c>
      <c r="EO277" s="276">
        <v>2</v>
      </c>
      <c r="EP277" s="276">
        <v>4</v>
      </c>
      <c r="EQ277" s="277">
        <v>1</v>
      </c>
      <c r="ER277" s="277">
        <v>1</v>
      </c>
      <c r="ES277" s="277">
        <v>1</v>
      </c>
      <c r="ET277" s="838">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0" t="s">
        <v>1553</v>
      </c>
      <c r="EM278" s="320" t="s">
        <v>1551</v>
      </c>
      <c r="EN278" s="276" t="s">
        <v>1552</v>
      </c>
      <c r="EO278" s="276">
        <v>0</v>
      </c>
      <c r="EP278" s="276">
        <v>1</v>
      </c>
      <c r="EQ278" s="277">
        <v>0</v>
      </c>
      <c r="ER278" s="331">
        <v>0.56999999999999995</v>
      </c>
      <c r="ES278" s="278">
        <v>0.2</v>
      </c>
      <c r="ET278" s="837">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0" t="s">
        <v>1557</v>
      </c>
      <c r="EM279" s="320" t="s">
        <v>1555</v>
      </c>
      <c r="EN279" s="276" t="s">
        <v>1556</v>
      </c>
      <c r="EO279" s="276">
        <v>0</v>
      </c>
      <c r="EP279" s="492">
        <v>50</v>
      </c>
      <c r="EQ279" s="816">
        <v>0</v>
      </c>
      <c r="ER279" s="819">
        <v>10</v>
      </c>
      <c r="ES279" s="819">
        <v>20</v>
      </c>
      <c r="ET279" s="859">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0" t="s">
        <v>1561</v>
      </c>
      <c r="EM280" s="320" t="s">
        <v>1559</v>
      </c>
      <c r="EN280" s="276" t="s">
        <v>1560</v>
      </c>
      <c r="EO280" s="276">
        <v>0</v>
      </c>
      <c r="EP280" s="331">
        <v>100</v>
      </c>
      <c r="EQ280" s="331">
        <v>17</v>
      </c>
      <c r="ER280" s="278">
        <v>50</v>
      </c>
      <c r="ES280" s="331">
        <v>17</v>
      </c>
      <c r="ET280" s="837">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0" t="s">
        <v>1568</v>
      </c>
      <c r="EM281" s="320" t="s">
        <v>1566</v>
      </c>
      <c r="EN281" s="276" t="s">
        <v>1567</v>
      </c>
      <c r="EO281" s="276">
        <v>32</v>
      </c>
      <c r="EP281" s="276">
        <v>32</v>
      </c>
      <c r="EQ281" s="277">
        <v>32</v>
      </c>
      <c r="ER281" s="277">
        <v>32</v>
      </c>
      <c r="ES281" s="277">
        <v>32</v>
      </c>
      <c r="ET281" s="838">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0" t="s">
        <v>1572</v>
      </c>
      <c r="EM282" s="320" t="s">
        <v>1570</v>
      </c>
      <c r="EN282" s="276" t="s">
        <v>1571</v>
      </c>
      <c r="EO282" s="650">
        <v>4</v>
      </c>
      <c r="EP282" s="817">
        <v>5</v>
      </c>
      <c r="EQ282" s="816">
        <v>1</v>
      </c>
      <c r="ER282" s="816">
        <v>1</v>
      </c>
      <c r="ES282" s="816">
        <v>2</v>
      </c>
      <c r="ET282" s="848">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6" t="s">
        <v>1579</v>
      </c>
      <c r="EM283" s="320" t="s">
        <v>1576</v>
      </c>
      <c r="EN283" s="276" t="s">
        <v>1577</v>
      </c>
      <c r="EO283" s="276">
        <v>1</v>
      </c>
      <c r="EP283" s="276">
        <v>1</v>
      </c>
      <c r="EQ283" s="278">
        <v>0.5</v>
      </c>
      <c r="ER283" s="822">
        <v>0</v>
      </c>
      <c r="ES283" s="277">
        <v>0</v>
      </c>
      <c r="ET283" s="836">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6" t="s">
        <v>1582</v>
      </c>
      <c r="EM284" s="320" t="s">
        <v>1576</v>
      </c>
      <c r="EN284" s="276" t="s">
        <v>1581</v>
      </c>
      <c r="EO284" s="276">
        <v>1</v>
      </c>
      <c r="EP284" s="817">
        <v>1</v>
      </c>
      <c r="EQ284" s="816">
        <v>0</v>
      </c>
      <c r="ER284" s="821">
        <v>0</v>
      </c>
      <c r="ES284" s="816">
        <v>0</v>
      </c>
      <c r="ET284" s="842">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6" t="s">
        <v>1586</v>
      </c>
      <c r="EM285" s="835" t="s">
        <v>1584</v>
      </c>
      <c r="EN285" s="275" t="s">
        <v>1585</v>
      </c>
      <c r="EO285" s="655">
        <v>0.5</v>
      </c>
      <c r="EP285" s="388">
        <v>1</v>
      </c>
      <c r="EQ285" s="277">
        <v>0</v>
      </c>
      <c r="ER285" s="278">
        <v>0.5</v>
      </c>
      <c r="ES285" s="331">
        <v>0.25</v>
      </c>
      <c r="ET285" s="837">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6" t="s">
        <v>1589</v>
      </c>
      <c r="EM286" s="835" t="s">
        <v>1584</v>
      </c>
      <c r="EN286" s="275" t="s">
        <v>1588</v>
      </c>
      <c r="EO286" s="276">
        <v>0.7</v>
      </c>
      <c r="EP286" s="276">
        <v>1</v>
      </c>
      <c r="EQ286" s="278">
        <v>0.5</v>
      </c>
      <c r="ER286" s="823">
        <v>0.25</v>
      </c>
      <c r="ES286" s="823">
        <v>0.25</v>
      </c>
      <c r="ET286" s="838">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6" t="s">
        <v>1592</v>
      </c>
      <c r="EM287" s="320" t="s">
        <v>1591</v>
      </c>
      <c r="EN287" s="276" t="s">
        <v>1531</v>
      </c>
      <c r="EO287" s="655">
        <v>0.5</v>
      </c>
      <c r="EP287" s="388">
        <v>1</v>
      </c>
      <c r="EQ287" s="331">
        <v>0.25</v>
      </c>
      <c r="ER287" s="331">
        <v>0.25</v>
      </c>
      <c r="ES287" s="331">
        <v>0.25</v>
      </c>
      <c r="ET287" s="837">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6" t="s">
        <v>1596</v>
      </c>
      <c r="EM288" s="835" t="s">
        <v>1594</v>
      </c>
      <c r="EN288" s="275" t="s">
        <v>1595</v>
      </c>
      <c r="EO288" s="388">
        <v>1</v>
      </c>
      <c r="EP288" s="388">
        <v>4</v>
      </c>
      <c r="EQ288" s="277">
        <v>1</v>
      </c>
      <c r="ER288" s="277">
        <v>1</v>
      </c>
      <c r="ES288" s="277">
        <v>1</v>
      </c>
      <c r="ET288" s="838">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6" t="s">
        <v>1599</v>
      </c>
      <c r="EM289" s="835" t="s">
        <v>1594</v>
      </c>
      <c r="EN289" s="275" t="s">
        <v>1598</v>
      </c>
      <c r="EO289" s="388">
        <v>1</v>
      </c>
      <c r="EP289" s="388">
        <v>4</v>
      </c>
      <c r="EQ289" s="277">
        <v>1</v>
      </c>
      <c r="ER289" s="277">
        <v>1</v>
      </c>
      <c r="ES289" s="277">
        <v>1</v>
      </c>
      <c r="ET289" s="838">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6" t="s">
        <v>1603</v>
      </c>
      <c r="EM290" s="835" t="s">
        <v>1601</v>
      </c>
      <c r="EN290" s="275" t="s">
        <v>1602</v>
      </c>
      <c r="EO290" s="388">
        <v>1</v>
      </c>
      <c r="EP290" s="388">
        <v>4</v>
      </c>
      <c r="EQ290" s="277">
        <v>1</v>
      </c>
      <c r="ER290" s="277">
        <v>1</v>
      </c>
      <c r="ES290" s="277">
        <v>1</v>
      </c>
      <c r="ET290" s="838">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6" t="s">
        <v>1606</v>
      </c>
      <c r="EM291" s="835" t="s">
        <v>1601</v>
      </c>
      <c r="EN291" s="275" t="s">
        <v>1605</v>
      </c>
      <c r="EO291" s="388">
        <v>1</v>
      </c>
      <c r="EP291" s="388">
        <v>4</v>
      </c>
      <c r="EQ291" s="277">
        <v>1</v>
      </c>
      <c r="ER291" s="277">
        <v>1</v>
      </c>
      <c r="ES291" s="277">
        <v>1</v>
      </c>
      <c r="ET291" s="838">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6" t="s">
        <v>1610</v>
      </c>
      <c r="EM292" s="835" t="s">
        <v>1608</v>
      </c>
      <c r="EN292" s="275" t="s">
        <v>1609</v>
      </c>
      <c r="EO292" s="655">
        <v>0.5</v>
      </c>
      <c r="EP292" s="388">
        <v>1</v>
      </c>
      <c r="EQ292" s="331">
        <v>0.25</v>
      </c>
      <c r="ER292" s="331">
        <v>0.25</v>
      </c>
      <c r="ES292" s="331">
        <v>0.25</v>
      </c>
      <c r="ET292" s="837">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6" t="s">
        <v>1614</v>
      </c>
      <c r="EM293" s="835" t="s">
        <v>1612</v>
      </c>
      <c r="EN293" s="275" t="s">
        <v>1613</v>
      </c>
      <c r="EO293" s="655">
        <v>0.5</v>
      </c>
      <c r="EP293" s="388">
        <v>1</v>
      </c>
      <c r="EQ293" s="331">
        <v>0.25</v>
      </c>
      <c r="ER293" s="331">
        <v>0.25</v>
      </c>
      <c r="ES293" s="331">
        <v>0.25</v>
      </c>
      <c r="ET293" s="837">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6" t="s">
        <v>1618</v>
      </c>
      <c r="EM294" s="320" t="s">
        <v>1616</v>
      </c>
      <c r="EN294" s="276" t="s">
        <v>1617</v>
      </c>
      <c r="EO294" s="388">
        <v>0</v>
      </c>
      <c r="EP294" s="388">
        <v>1</v>
      </c>
      <c r="EQ294" s="277">
        <v>0</v>
      </c>
      <c r="ER294" s="277">
        <v>1</v>
      </c>
      <c r="ES294" s="277">
        <v>0</v>
      </c>
      <c r="ET294" s="838">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6" t="s">
        <v>1624</v>
      </c>
      <c r="EM295" s="320" t="s">
        <v>1622</v>
      </c>
      <c r="EN295" s="276" t="s">
        <v>1621</v>
      </c>
      <c r="EO295" s="276">
        <v>0</v>
      </c>
      <c r="EP295" s="276">
        <v>1</v>
      </c>
      <c r="EQ295" s="331">
        <v>0.25</v>
      </c>
      <c r="ER295" s="331">
        <v>0.25</v>
      </c>
      <c r="ES295" s="331">
        <v>0.25</v>
      </c>
      <c r="ET295" s="837">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6" t="s">
        <v>1628</v>
      </c>
      <c r="EM296" s="320" t="s">
        <v>1626</v>
      </c>
      <c r="EN296" s="276" t="s">
        <v>1627</v>
      </c>
      <c r="EO296" s="388">
        <v>0</v>
      </c>
      <c r="EP296" s="388">
        <v>1</v>
      </c>
      <c r="EQ296" s="331">
        <v>0.25</v>
      </c>
      <c r="ER296" s="331">
        <v>0.25</v>
      </c>
      <c r="ES296" s="331">
        <v>0.25</v>
      </c>
      <c r="ET296" s="837">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0" t="s">
        <v>1634</v>
      </c>
      <c r="EM297" s="320" t="s">
        <v>1632</v>
      </c>
      <c r="EN297" s="276" t="s">
        <v>1633</v>
      </c>
      <c r="EO297" s="276">
        <v>1</v>
      </c>
      <c r="EP297" s="276">
        <v>1</v>
      </c>
      <c r="EQ297" s="331">
        <v>1</v>
      </c>
      <c r="ER297" s="331">
        <v>1</v>
      </c>
      <c r="ES297" s="331">
        <v>1</v>
      </c>
      <c r="ET297" s="837">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0" t="s">
        <v>1638</v>
      </c>
      <c r="EM298" s="320" t="s">
        <v>1636</v>
      </c>
      <c r="EN298" s="276" t="s">
        <v>1637</v>
      </c>
      <c r="EO298" s="276">
        <v>198</v>
      </c>
      <c r="EP298" s="276">
        <v>230</v>
      </c>
      <c r="EQ298" s="277">
        <v>50</v>
      </c>
      <c r="ER298" s="277">
        <v>60</v>
      </c>
      <c r="ES298" s="277">
        <v>60</v>
      </c>
      <c r="ET298" s="838">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6" t="s">
        <v>1646</v>
      </c>
      <c r="EM299" s="320" t="s">
        <v>1643</v>
      </c>
      <c r="EN299" s="276" t="s">
        <v>1644</v>
      </c>
      <c r="EO299" s="276">
        <v>1</v>
      </c>
      <c r="EP299" s="276">
        <v>1</v>
      </c>
      <c r="EQ299" s="277">
        <v>1</v>
      </c>
      <c r="ER299" s="277">
        <v>0</v>
      </c>
      <c r="ES299" s="277">
        <v>0</v>
      </c>
      <c r="ET299" s="838">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6" t="s">
        <v>1650</v>
      </c>
      <c r="EM300" s="320" t="s">
        <v>1648</v>
      </c>
      <c r="EN300" s="276" t="s">
        <v>1649</v>
      </c>
      <c r="EO300" s="276">
        <v>0</v>
      </c>
      <c r="EP300" s="276">
        <v>1</v>
      </c>
      <c r="EQ300" s="331">
        <v>0.25</v>
      </c>
      <c r="ER300" s="331">
        <v>0.25</v>
      </c>
      <c r="ES300" s="331">
        <v>0.25</v>
      </c>
      <c r="ET300" s="837">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6" t="s">
        <v>1654</v>
      </c>
      <c r="EM301" s="320" t="s">
        <v>1652</v>
      </c>
      <c r="EN301" s="276" t="s">
        <v>1653</v>
      </c>
      <c r="EO301" s="276">
        <v>3500</v>
      </c>
      <c r="EP301" s="276">
        <v>1500</v>
      </c>
      <c r="EQ301" s="816">
        <v>3000</v>
      </c>
      <c r="ER301" s="816">
        <v>2500</v>
      </c>
      <c r="ES301" s="816">
        <v>2000</v>
      </c>
      <c r="ET301" s="848">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6" t="s">
        <v>1658</v>
      </c>
      <c r="EM302" s="320" t="s">
        <v>1656</v>
      </c>
      <c r="EN302" s="276" t="s">
        <v>1657</v>
      </c>
      <c r="EO302" s="276">
        <v>1</v>
      </c>
      <c r="EP302" s="276">
        <v>1</v>
      </c>
      <c r="EQ302" s="331">
        <v>0.25</v>
      </c>
      <c r="ER302" s="331">
        <v>0.25</v>
      </c>
      <c r="ES302" s="331">
        <v>0.25</v>
      </c>
      <c r="ET302" s="837">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6" t="s">
        <v>1662</v>
      </c>
      <c r="EM303" s="320" t="s">
        <v>1660</v>
      </c>
      <c r="EN303" s="276" t="s">
        <v>1661</v>
      </c>
      <c r="EO303" s="276">
        <v>0</v>
      </c>
      <c r="EP303" s="276">
        <v>1</v>
      </c>
      <c r="EQ303" s="331">
        <v>0.25</v>
      </c>
      <c r="ER303" s="331">
        <v>0.25</v>
      </c>
      <c r="ES303" s="331">
        <v>0.25</v>
      </c>
      <c r="ET303" s="837">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0" t="s">
        <v>1666</v>
      </c>
      <c r="EM304" s="861" t="s">
        <v>1664</v>
      </c>
      <c r="EN304" s="862" t="s">
        <v>1665</v>
      </c>
      <c r="EO304" s="863">
        <v>2</v>
      </c>
      <c r="EP304" s="863">
        <v>3</v>
      </c>
      <c r="EQ304" s="864">
        <v>0.75</v>
      </c>
      <c r="ER304" s="864">
        <v>0.75</v>
      </c>
      <c r="ES304" s="864">
        <v>0.75</v>
      </c>
      <c r="ET304" s="865">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7IP3JEK4SU97ql4UIaOhZ4FJt1150M830PKIzN4J57OoRvKQi8mwsG0Y5wd5svM2iJhJxqjoisK2kxx/HWGhRw==" saltValue="7apJIHgEaxaqvfFYe5/Dv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5" activePane="bottomLeft" state="frozen"/>
      <selection pane="bottomLeft"/>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76" t="s">
        <v>1716</v>
      </c>
      <c r="B3" s="877" t="s">
        <v>1717</v>
      </c>
      <c r="C3" s="878" t="s">
        <v>1718</v>
      </c>
      <c r="E3" s="212" t="str">
        <f>+CONCATENATE(C3," - ",B3)</f>
        <v>WALFRANDO ADOLFO FORERO BEJARANO - ALCALDE MUNICPAL</v>
      </c>
    </row>
    <row r="4" spans="1:5" ht="30">
      <c r="A4" s="876" t="s">
        <v>1719</v>
      </c>
      <c r="B4" s="877" t="s">
        <v>1720</v>
      </c>
      <c r="C4" s="878" t="s">
        <v>1721</v>
      </c>
      <c r="E4" s="212" t="str">
        <f t="shared" ref="E4:E44" si="0">+CONCATENATE(C4," - ",B4)</f>
        <v>MARLA PATRICIA BARBOSA PALLARES - JEFE OFICINA JURÍDICA Y DE CONTRATACIÓN</v>
      </c>
    </row>
    <row r="5" spans="1:5" ht="30">
      <c r="A5" s="876" t="s">
        <v>1722</v>
      </c>
      <c r="B5" s="877" t="s">
        <v>1723</v>
      </c>
      <c r="C5" s="878" t="s">
        <v>1724</v>
      </c>
      <c r="E5" s="212" t="str">
        <f t="shared" si="0"/>
        <v>LILIANA FERNANDA LÓPEZ RIVEROS - JEFE DE CONTROL INTERNO</v>
      </c>
    </row>
    <row r="6" spans="1:5" ht="30">
      <c r="A6" s="876" t="s">
        <v>1725</v>
      </c>
      <c r="B6" s="877" t="s">
        <v>1726</v>
      </c>
      <c r="C6" s="878" t="s">
        <v>1727</v>
      </c>
      <c r="E6" s="212" t="str">
        <f t="shared" si="0"/>
        <v>LUIS ARMANDO SUÁREZ MORENO - SECRETARIO DE GOBIERNO</v>
      </c>
    </row>
    <row r="7" spans="1:5" ht="42.75">
      <c r="A7" s="876" t="s">
        <v>1728</v>
      </c>
      <c r="B7" s="877" t="s">
        <v>1729</v>
      </c>
      <c r="C7" s="878" t="s">
        <v>1730</v>
      </c>
      <c r="E7" s="212" t="str">
        <f t="shared" si="0"/>
        <v>MARTHA LUCÍA FARIAS VILLARRAGA - SECRETARIA DE DESARROLLO ADMINISTRATIVO</v>
      </c>
    </row>
    <row r="8" spans="1:5" ht="42.75">
      <c r="A8" s="876" t="s">
        <v>1917</v>
      </c>
      <c r="B8" s="877" t="s">
        <v>1916</v>
      </c>
      <c r="C8" s="878" t="s">
        <v>1731</v>
      </c>
      <c r="E8" s="212" t="str">
        <f t="shared" si="0"/>
        <v>LUZ EMILCE MAMBUSCAY LÓPEZ - SECRETARIA DESARROLLO ECONÓMICO</v>
      </c>
    </row>
    <row r="9" spans="1:5" ht="42.75">
      <c r="A9" s="876" t="s">
        <v>1732</v>
      </c>
      <c r="B9" s="877" t="s">
        <v>1733</v>
      </c>
      <c r="C9" s="878" t="s">
        <v>1734</v>
      </c>
      <c r="E9" s="212" t="str">
        <f t="shared" si="0"/>
        <v>LINETH MAGALY VÁSQUEZ ROCHA - SECRETARIA DE DESARROLLO E INTEGRACIÓN SOCIAL</v>
      </c>
    </row>
    <row r="10" spans="1:5" ht="30">
      <c r="A10" s="876" t="s">
        <v>1735</v>
      </c>
      <c r="B10" s="877" t="s">
        <v>1915</v>
      </c>
      <c r="C10" s="878" t="s">
        <v>1914</v>
      </c>
      <c r="E10" s="212" t="str">
        <f t="shared" si="0"/>
        <v>CARLOS JULIÁN NAVAS MARTÍNEZ - SECRETARIO DEL AMBIENTE</v>
      </c>
    </row>
    <row r="11" spans="1:5" ht="30">
      <c r="A11" s="876" t="s">
        <v>1736</v>
      </c>
      <c r="B11" s="877" t="s">
        <v>1737</v>
      </c>
      <c r="C11" s="878" t="s">
        <v>1738</v>
      </c>
      <c r="E11" s="212" t="str">
        <f t="shared" si="0"/>
        <v>CÉSAR ORLANDO CHAPETÓN MARTÍNEZ  - SECRETARIO DE PLANEACIÓN</v>
      </c>
    </row>
    <row r="12" spans="1:5">
      <c r="A12" s="876" t="s">
        <v>1739</v>
      </c>
      <c r="B12" s="877" t="s">
        <v>1740</v>
      </c>
      <c r="C12" s="878" t="s">
        <v>1741</v>
      </c>
      <c r="E12" s="212" t="str">
        <f t="shared" si="0"/>
        <v>WILMAN CONTRERAS MATEUS - SECRETARIO DE SALUD</v>
      </c>
    </row>
    <row r="13" spans="1:5" ht="30">
      <c r="A13" s="879" t="s">
        <v>1742</v>
      </c>
      <c r="B13" s="877" t="s">
        <v>1743</v>
      </c>
      <c r="C13" s="878" t="s">
        <v>1744</v>
      </c>
      <c r="E13" s="212" t="str">
        <f t="shared" si="0"/>
        <v>SANDRA PATRICIA GARAVITO MORENO - SECRETARIA DE EDUCACIÓN</v>
      </c>
    </row>
    <row r="14" spans="1:5" ht="30">
      <c r="A14" s="876" t="s">
        <v>1745</v>
      </c>
      <c r="B14" s="877" t="s">
        <v>1746</v>
      </c>
      <c r="C14" s="878" t="s">
        <v>1747</v>
      </c>
      <c r="E14" s="212" t="str">
        <f t="shared" si="0"/>
        <v>RAFAEL ANTONIO RIVERA GÓMEZ - SECRETARIO DE INFRAESTRUCTURA</v>
      </c>
    </row>
    <row r="15" spans="1:5" ht="30">
      <c r="A15" s="876" t="s">
        <v>1748</v>
      </c>
      <c r="B15" s="877" t="s">
        <v>1749</v>
      </c>
      <c r="C15" s="878" t="s">
        <v>1750</v>
      </c>
      <c r="E15" s="212" t="str">
        <f t="shared" si="0"/>
        <v>MIGUEL ALEJANDRO RICO SUAREZ - SECRETARIO DE HACIENDA</v>
      </c>
    </row>
    <row r="16" spans="1:5" ht="42.75">
      <c r="A16" s="876" t="s">
        <v>1751</v>
      </c>
      <c r="B16" s="877" t="s">
        <v>1752</v>
      </c>
      <c r="C16" s="878" t="s">
        <v>1962</v>
      </c>
      <c r="E16" s="212" t="str">
        <f t="shared" si="0"/>
        <v>GERMAN HERNANDEZ CASTRO - SECRETARIO DE CULTURA Y PATRIMONIO</v>
      </c>
    </row>
    <row r="17" spans="1:5" ht="30">
      <c r="A17" s="876" t="s">
        <v>1753</v>
      </c>
      <c r="B17" s="877" t="s">
        <v>1754</v>
      </c>
      <c r="C17" s="878" t="s">
        <v>1755</v>
      </c>
      <c r="E17" s="212" t="str">
        <f t="shared" si="0"/>
        <v>ANGELA PATRICIA NAVARRO LÓPEZ - JEFE DE COMUNICACIONES</v>
      </c>
    </row>
    <row r="18" spans="1:5" ht="57">
      <c r="A18" s="876" t="s">
        <v>1756</v>
      </c>
      <c r="B18" s="877" t="s">
        <v>1757</v>
      </c>
      <c r="C18" s="878" t="s">
        <v>1758</v>
      </c>
      <c r="E18" s="212" t="str">
        <f t="shared" si="0"/>
        <v>HENRY HERNAN PRIETO VALBUENA - DIRECTOR EJECUTIVO INSTITUTO DE RECREACIÓN Y DEPORTE</v>
      </c>
    </row>
    <row r="19" spans="1:5" ht="30">
      <c r="A19" s="876" t="s">
        <v>1759</v>
      </c>
      <c r="B19" s="877" t="s">
        <v>1760</v>
      </c>
      <c r="C19" s="878" t="s">
        <v>1761</v>
      </c>
      <c r="E19" s="212" t="str">
        <f t="shared" si="0"/>
        <v xml:space="preserve">FRANCISCO ALIRIO RODRÍGUEZ SANTOS - GERENTE EMPRESA DE SERVICIOS PÚBLICOS </v>
      </c>
    </row>
    <row r="20" spans="1:5" ht="15.75">
      <c r="A20" s="880"/>
      <c r="B20" s="881"/>
      <c r="C20" s="882"/>
      <c r="E20" s="212" t="str">
        <f t="shared" si="0"/>
        <v xml:space="preserve"> - </v>
      </c>
    </row>
    <row r="21" spans="1:5" ht="15.75">
      <c r="A21" s="880"/>
      <c r="B21" s="881"/>
      <c r="C21" s="882"/>
      <c r="E21" s="212" t="str">
        <f t="shared" si="0"/>
        <v xml:space="preserve"> - </v>
      </c>
    </row>
    <row r="22" spans="1:5" ht="15.75">
      <c r="A22" s="880"/>
      <c r="B22" s="881"/>
      <c r="C22" s="882"/>
      <c r="E22" s="212" t="str">
        <f t="shared" si="0"/>
        <v xml:space="preserve"> - </v>
      </c>
    </row>
    <row r="23" spans="1:5" ht="15.75">
      <c r="A23" s="880"/>
      <c r="B23" s="881"/>
      <c r="C23" s="882"/>
      <c r="E23" s="212" t="str">
        <f t="shared" si="0"/>
        <v xml:space="preserve"> - </v>
      </c>
    </row>
    <row r="24" spans="1:5" ht="15.75">
      <c r="A24" s="880"/>
      <c r="B24" s="881"/>
      <c r="C24" s="882"/>
      <c r="E24" s="212" t="str">
        <f t="shared" si="0"/>
        <v xml:space="preserve"> - </v>
      </c>
    </row>
    <row r="25" spans="1:5" ht="15.75">
      <c r="A25" s="880"/>
      <c r="B25" s="881"/>
      <c r="C25" s="882"/>
      <c r="E25" s="212" t="str">
        <f t="shared" si="0"/>
        <v xml:space="preserve"> - </v>
      </c>
    </row>
    <row r="26" spans="1:5" ht="15.75">
      <c r="A26" s="880"/>
      <c r="B26" s="881"/>
      <c r="C26" s="882"/>
      <c r="E26" s="212" t="str">
        <f t="shared" si="0"/>
        <v xml:space="preserve"> - </v>
      </c>
    </row>
    <row r="27" spans="1:5" ht="15.75">
      <c r="A27" s="880"/>
      <c r="B27" s="881"/>
      <c r="C27" s="882"/>
      <c r="E27" s="212" t="str">
        <f t="shared" si="0"/>
        <v xml:space="preserve"> - </v>
      </c>
    </row>
    <row r="28" spans="1:5" ht="15.75">
      <c r="A28" s="880"/>
      <c r="B28" s="881"/>
      <c r="C28" s="882"/>
      <c r="E28" s="212" t="str">
        <f t="shared" si="0"/>
        <v xml:space="preserve"> - </v>
      </c>
    </row>
    <row r="29" spans="1:5" ht="15.75">
      <c r="A29" s="880"/>
      <c r="B29" s="881"/>
      <c r="C29" s="882"/>
      <c r="E29" s="212" t="str">
        <f t="shared" si="0"/>
        <v xml:space="preserve"> - </v>
      </c>
    </row>
    <row r="30" spans="1:5">
      <c r="A30" s="883"/>
      <c r="B30" s="884"/>
      <c r="C30" s="885"/>
      <c r="E30" s="212" t="str">
        <f t="shared" si="0"/>
        <v xml:space="preserve"> - </v>
      </c>
    </row>
    <row r="31" spans="1:5">
      <c r="A31" s="883"/>
      <c r="B31" s="884"/>
      <c r="C31" s="885"/>
      <c r="E31" s="212" t="str">
        <f t="shared" si="0"/>
        <v xml:space="preserve"> - </v>
      </c>
    </row>
    <row r="32" spans="1:5">
      <c r="A32" s="883"/>
      <c r="B32" s="884"/>
      <c r="C32" s="885"/>
      <c r="E32" s="212" t="str">
        <f t="shared" si="0"/>
        <v xml:space="preserve"> - </v>
      </c>
    </row>
    <row r="33" spans="1:5">
      <c r="A33" s="883"/>
      <c r="B33" s="884"/>
      <c r="C33" s="885"/>
      <c r="E33" s="212" t="str">
        <f t="shared" si="0"/>
        <v xml:space="preserve"> - </v>
      </c>
    </row>
    <row r="34" spans="1:5">
      <c r="A34" s="883"/>
      <c r="B34" s="884"/>
      <c r="C34" s="885"/>
      <c r="E34" s="212" t="str">
        <f t="shared" si="0"/>
        <v xml:space="preserve"> - </v>
      </c>
    </row>
    <row r="35" spans="1:5">
      <c r="A35" s="883"/>
      <c r="B35" s="884"/>
      <c r="C35" s="885"/>
      <c r="E35" s="212" t="str">
        <f t="shared" si="0"/>
        <v xml:space="preserve"> - </v>
      </c>
    </row>
    <row r="36" spans="1:5">
      <c r="A36" s="883"/>
      <c r="B36" s="884"/>
      <c r="C36" s="885"/>
      <c r="E36" s="212" t="str">
        <f t="shared" si="0"/>
        <v xml:space="preserve"> - </v>
      </c>
    </row>
    <row r="37" spans="1:5">
      <c r="A37" s="883"/>
      <c r="B37" s="884"/>
      <c r="C37" s="885"/>
      <c r="E37" s="212" t="str">
        <f t="shared" si="0"/>
        <v xml:space="preserve"> - </v>
      </c>
    </row>
    <row r="38" spans="1:5">
      <c r="A38" s="883"/>
      <c r="B38" s="884"/>
      <c r="C38" s="885"/>
      <c r="E38" s="212" t="str">
        <f t="shared" si="0"/>
        <v xml:space="preserve"> - </v>
      </c>
    </row>
    <row r="39" spans="1:5">
      <c r="A39" s="883"/>
      <c r="B39" s="884"/>
      <c r="C39" s="885"/>
      <c r="E39" s="212" t="str">
        <f t="shared" si="0"/>
        <v xml:space="preserve"> - </v>
      </c>
    </row>
    <row r="40" spans="1:5">
      <c r="A40" s="883"/>
      <c r="B40" s="884"/>
      <c r="C40" s="885"/>
      <c r="E40" s="212" t="str">
        <f t="shared" si="0"/>
        <v xml:space="preserve"> - </v>
      </c>
    </row>
    <row r="41" spans="1:5">
      <c r="A41" s="883"/>
      <c r="B41" s="884"/>
      <c r="C41" s="885"/>
      <c r="E41" s="212" t="str">
        <f t="shared" si="0"/>
        <v xml:space="preserve"> - </v>
      </c>
    </row>
    <row r="42" spans="1:5">
      <c r="A42" s="883"/>
      <c r="B42" s="884"/>
      <c r="C42" s="885"/>
      <c r="E42" s="212" t="str">
        <f t="shared" si="0"/>
        <v xml:space="preserve"> - </v>
      </c>
    </row>
    <row r="43" spans="1:5">
      <c r="A43" s="883"/>
      <c r="B43" s="884"/>
      <c r="C43" s="885"/>
      <c r="E43" s="212" t="str">
        <f t="shared" si="0"/>
        <v xml:space="preserve"> - </v>
      </c>
    </row>
    <row r="44" spans="1:5" ht="15.75" thickBot="1">
      <c r="A44" s="886"/>
      <c r="B44" s="887"/>
      <c r="C44" s="888"/>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62" t="s">
        <v>1986</v>
      </c>
      <c r="B1" s="1062"/>
      <c r="C1" s="1062"/>
      <c r="D1" s="1062"/>
      <c r="E1" s="1062"/>
      <c r="F1" s="1062"/>
      <c r="G1" s="1062"/>
      <c r="H1" s="1062"/>
      <c r="I1" s="1062"/>
      <c r="J1" s="1062"/>
      <c r="K1" s="1062"/>
      <c r="L1" s="1062"/>
      <c r="M1" s="1062"/>
      <c r="N1" s="1062"/>
      <c r="O1" s="1062"/>
      <c r="P1" s="1062"/>
    </row>
    <row r="2" spans="1:18" s="68" customFormat="1" ht="48" customHeight="1">
      <c r="A2" s="67" t="s">
        <v>1765</v>
      </c>
      <c r="B2" s="1063" t="s">
        <v>1766</v>
      </c>
      <c r="C2" s="1064"/>
      <c r="D2" s="1064"/>
      <c r="E2" s="1064"/>
      <c r="F2" s="1064"/>
      <c r="G2" s="1064"/>
      <c r="H2" s="1065"/>
      <c r="I2" s="1063" t="s">
        <v>1767</v>
      </c>
      <c r="J2" s="1064"/>
      <c r="K2" s="1065"/>
      <c r="L2" s="1066" t="s">
        <v>1768</v>
      </c>
      <c r="M2" s="1066"/>
      <c r="N2" s="1066"/>
      <c r="O2" s="1066"/>
      <c r="P2" s="1067"/>
    </row>
    <row r="3" spans="1:18" ht="51">
      <c r="A3" s="69" t="s">
        <v>1769</v>
      </c>
      <c r="B3" s="70" t="s">
        <v>1770</v>
      </c>
      <c r="C3" s="71" t="s">
        <v>1771</v>
      </c>
      <c r="D3" s="71" t="s">
        <v>1920</v>
      </c>
      <c r="E3" s="71" t="s">
        <v>1919</v>
      </c>
      <c r="F3" s="71" t="s">
        <v>1921</v>
      </c>
      <c r="G3" s="71" t="s">
        <v>1922</v>
      </c>
      <c r="H3" s="1068" t="s">
        <v>1694</v>
      </c>
      <c r="I3" s="70" t="s">
        <v>1772</v>
      </c>
      <c r="J3" s="71" t="s">
        <v>1773</v>
      </c>
      <c r="K3" s="1068"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68"/>
      <c r="I4" s="75" t="s">
        <v>1695</v>
      </c>
      <c r="J4" s="76" t="s">
        <v>1696</v>
      </c>
      <c r="K4" s="1068"/>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20">
        <v>786</v>
      </c>
      <c r="O5" s="85"/>
      <c r="P5" s="86"/>
    </row>
    <row r="6" spans="1:18">
      <c r="H6" s="87"/>
    </row>
    <row r="10" spans="1:18" ht="15">
      <c r="A10" s="889" t="s">
        <v>1987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E1.P_C - CULTURA DE TODOS Y PARA TODOS			
</Descripci_x00f3_n>
  </documentManagement>
</p:properties>
</file>

<file path=customXml/itemProps1.xml><?xml version="1.0" encoding="utf-8"?>
<ds:datastoreItem xmlns:ds="http://schemas.openxmlformats.org/officeDocument/2006/customXml" ds:itemID="{4F89C620-5455-4306-91FC-1F6BEACE172A}"/>
</file>

<file path=customXml/itemProps2.xml><?xml version="1.0" encoding="utf-8"?>
<ds:datastoreItem xmlns:ds="http://schemas.openxmlformats.org/officeDocument/2006/customXml" ds:itemID="{607855AE-FCA4-4E51-8968-5CA27BF7F5F5}"/>
</file>

<file path=customXml/itemProps3.xml><?xml version="1.0" encoding="utf-8"?>
<ds:datastoreItem xmlns:ds="http://schemas.openxmlformats.org/officeDocument/2006/customXml" ds:itemID="{A406669B-2D87-4DBD-BB5A-8DA1A71DD2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E1.P_C - CULTURA DE TODOS Y PARA TODOS			</dc:title>
  <dc:creator>FARID</dc:creator>
  <cp:lastModifiedBy>FARID</cp:lastModifiedBy>
  <dcterms:created xsi:type="dcterms:W3CDTF">2017-01-16T16:29:25Z</dcterms:created>
  <dcterms:modified xsi:type="dcterms:W3CDTF">2019-01-31T15:17:51Z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