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C  CULTURA DE TODOS Y PARA TODOS\"/>
    </mc:Choice>
  </mc:AlternateContent>
  <xr:revisionPtr revIDLastSave="0" documentId="13_ncr:1_{671C6FAE-E871-4842-8F80-D4B45676D9AF}"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58" i="6" l="1"/>
  <c r="AB158" i="6"/>
  <c r="Z158" i="6"/>
  <c r="X158" i="6"/>
  <c r="V158" i="6"/>
  <c r="T158" i="6"/>
  <c r="R158" i="6"/>
  <c r="AD149" i="6"/>
  <c r="AB149" i="6"/>
  <c r="Z149" i="6"/>
  <c r="X149" i="6"/>
  <c r="V149" i="6"/>
  <c r="T149" i="6"/>
  <c r="R149" i="6"/>
  <c r="AD140" i="6"/>
  <c r="AB140" i="6"/>
  <c r="Z140" i="6"/>
  <c r="X140" i="6"/>
  <c r="V140" i="6"/>
  <c r="T140" i="6"/>
  <c r="R140" i="6"/>
  <c r="AD131" i="6"/>
  <c r="AB131" i="6"/>
  <c r="Z131" i="6"/>
  <c r="X131" i="6"/>
  <c r="V131" i="6"/>
  <c r="T131" i="6"/>
  <c r="R131" i="6"/>
  <c r="AD122" i="6"/>
  <c r="AB122" i="6"/>
  <c r="Z122" i="6"/>
  <c r="X122" i="6"/>
  <c r="V122" i="6"/>
  <c r="T122" i="6"/>
  <c r="R122" i="6"/>
  <c r="AD113" i="6"/>
  <c r="AB113" i="6"/>
  <c r="Z113" i="6"/>
  <c r="X113" i="6"/>
  <c r="V113" i="6"/>
  <c r="T113" i="6"/>
  <c r="R113" i="6"/>
  <c r="AD104" i="6"/>
  <c r="AB104" i="6"/>
  <c r="Z104" i="6"/>
  <c r="X104" i="6"/>
  <c r="V104" i="6"/>
  <c r="T104" i="6"/>
  <c r="R104" i="6"/>
  <c r="AD95" i="6"/>
  <c r="AB95" i="6"/>
  <c r="Z95" i="6"/>
  <c r="X95" i="6"/>
  <c r="V95" i="6"/>
  <c r="T95" i="6"/>
  <c r="R95" i="6"/>
  <c r="AD86" i="6"/>
  <c r="AB86" i="6"/>
  <c r="Z86" i="6"/>
  <c r="X86" i="6"/>
  <c r="V86" i="6"/>
  <c r="T86" i="6"/>
  <c r="R86" i="6"/>
  <c r="AD77" i="6"/>
  <c r="AB77" i="6"/>
  <c r="Z77" i="6"/>
  <c r="X77" i="6"/>
  <c r="V77" i="6"/>
  <c r="T77" i="6"/>
  <c r="R77" i="6"/>
  <c r="AD68" i="6"/>
  <c r="AB68" i="6"/>
  <c r="Z68" i="6"/>
  <c r="X68" i="6"/>
  <c r="V68" i="6"/>
  <c r="T68" i="6"/>
  <c r="R68" i="6"/>
  <c r="AD59" i="6"/>
  <c r="AB59" i="6"/>
  <c r="Z59" i="6"/>
  <c r="X59" i="6"/>
  <c r="V59" i="6"/>
  <c r="T59" i="6"/>
  <c r="R5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Z12" i="6" l="1"/>
  <c r="AY12" i="6"/>
  <c r="AX12" i="6"/>
  <c r="AW12" i="6"/>
  <c r="AV12" i="6"/>
  <c r="AT12" i="6"/>
  <c r="AS12" i="6"/>
  <c r="AQ12" i="6"/>
  <c r="AP12" i="6"/>
  <c r="AO12" i="6"/>
  <c r="AN12" i="6"/>
  <c r="AM12" i="6"/>
  <c r="AL12" i="6"/>
  <c r="AU13" i="6"/>
  <c r="K5" i="10" l="1"/>
  <c r="H5" i="10"/>
  <c r="AI39" i="6" l="1"/>
  <c r="AH39" i="6"/>
  <c r="AG39" i="6"/>
  <c r="AF39" i="6"/>
  <c r="AE39" i="6"/>
  <c r="AC39" i="6"/>
  <c r="AA39" i="6"/>
  <c r="Y39" i="6"/>
  <c r="W39" i="6"/>
  <c r="U39" i="6"/>
  <c r="S39" i="6"/>
  <c r="AI157" i="6"/>
  <c r="AH157" i="6"/>
  <c r="AG157" i="6"/>
  <c r="AF157" i="6"/>
  <c r="AE157" i="6"/>
  <c r="AC157" i="6"/>
  <c r="AA157" i="6"/>
  <c r="Y157" i="6"/>
  <c r="W157" i="6"/>
  <c r="U157" i="6"/>
  <c r="S157" i="6"/>
  <c r="J157" i="6"/>
  <c r="AI148" i="6"/>
  <c r="AH148" i="6"/>
  <c r="AG148" i="6"/>
  <c r="AF148" i="6"/>
  <c r="AE148" i="6"/>
  <c r="AC148" i="6"/>
  <c r="AA148" i="6"/>
  <c r="Y148" i="6"/>
  <c r="W148" i="6"/>
  <c r="U148" i="6"/>
  <c r="S148" i="6"/>
  <c r="J148" i="6"/>
  <c r="AI139" i="6"/>
  <c r="AH139" i="6"/>
  <c r="AG139" i="6"/>
  <c r="AF139" i="6"/>
  <c r="AE139" i="6"/>
  <c r="AC139" i="6"/>
  <c r="AA139" i="6"/>
  <c r="Y139" i="6"/>
  <c r="W139" i="6"/>
  <c r="U139" i="6"/>
  <c r="S139" i="6"/>
  <c r="J139" i="6"/>
  <c r="AI130" i="6"/>
  <c r="AH130" i="6"/>
  <c r="AG130" i="6"/>
  <c r="AF130" i="6"/>
  <c r="AE130" i="6"/>
  <c r="AC130" i="6"/>
  <c r="AA130" i="6"/>
  <c r="Y130" i="6"/>
  <c r="W130" i="6"/>
  <c r="U130" i="6"/>
  <c r="S130" i="6"/>
  <c r="J130" i="6"/>
  <c r="AI121" i="6"/>
  <c r="AH121" i="6"/>
  <c r="AG121" i="6"/>
  <c r="AF121" i="6"/>
  <c r="AE121" i="6"/>
  <c r="AC121" i="6"/>
  <c r="AA121" i="6"/>
  <c r="Y121" i="6"/>
  <c r="W121" i="6"/>
  <c r="U121" i="6"/>
  <c r="S121" i="6"/>
  <c r="J121" i="6"/>
  <c r="AI112" i="6"/>
  <c r="AH112" i="6"/>
  <c r="AG112" i="6"/>
  <c r="AF112" i="6"/>
  <c r="AE112" i="6"/>
  <c r="AC112" i="6"/>
  <c r="AA112" i="6"/>
  <c r="Y112" i="6"/>
  <c r="W112" i="6"/>
  <c r="U112" i="6"/>
  <c r="S112" i="6"/>
  <c r="J112" i="6"/>
  <c r="AI103" i="6"/>
  <c r="AH103" i="6"/>
  <c r="AG103" i="6"/>
  <c r="AF103" i="6"/>
  <c r="AE103" i="6"/>
  <c r="AC103" i="6"/>
  <c r="AA103" i="6"/>
  <c r="Y103" i="6"/>
  <c r="W103" i="6"/>
  <c r="U103" i="6"/>
  <c r="S103" i="6"/>
  <c r="J103" i="6"/>
  <c r="AI94" i="6"/>
  <c r="AH94" i="6"/>
  <c r="AG94" i="6"/>
  <c r="AF94" i="6"/>
  <c r="AE94" i="6"/>
  <c r="AC94" i="6"/>
  <c r="AA94" i="6"/>
  <c r="Y94" i="6"/>
  <c r="W94" i="6"/>
  <c r="U94" i="6"/>
  <c r="S94" i="6"/>
  <c r="J94" i="6"/>
  <c r="AI85" i="6"/>
  <c r="AH85" i="6"/>
  <c r="AG85" i="6"/>
  <c r="AF85" i="6"/>
  <c r="AE85" i="6"/>
  <c r="AC85" i="6"/>
  <c r="AA85" i="6"/>
  <c r="Y85" i="6"/>
  <c r="W85" i="6"/>
  <c r="U85" i="6"/>
  <c r="S85" i="6"/>
  <c r="J85" i="6"/>
  <c r="AI76" i="6"/>
  <c r="AH76" i="6"/>
  <c r="AG76" i="6"/>
  <c r="AF76" i="6"/>
  <c r="AE76" i="6"/>
  <c r="AC76" i="6"/>
  <c r="AA76" i="6"/>
  <c r="Y76" i="6"/>
  <c r="W76" i="6"/>
  <c r="U76" i="6"/>
  <c r="S76" i="6"/>
  <c r="J76" i="6"/>
  <c r="AI67" i="6"/>
  <c r="AH67" i="6"/>
  <c r="AG67" i="6"/>
  <c r="AF67" i="6"/>
  <c r="AE67" i="6"/>
  <c r="AC67" i="6"/>
  <c r="AA67" i="6"/>
  <c r="Y67" i="6"/>
  <c r="W67" i="6"/>
  <c r="U67" i="6"/>
  <c r="S67" i="6"/>
  <c r="J67" i="6"/>
  <c r="AI58" i="6"/>
  <c r="AH58" i="6"/>
  <c r="AG58" i="6"/>
  <c r="AF58" i="6"/>
  <c r="AE58" i="6"/>
  <c r="AC58" i="6"/>
  <c r="AA58" i="6"/>
  <c r="Y58" i="6"/>
  <c r="W58" i="6"/>
  <c r="U58" i="6"/>
  <c r="S58" i="6"/>
  <c r="J58"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63" i="6" l="1"/>
  <c r="AK162" i="6"/>
  <c r="AK161" i="6"/>
  <c r="AK160" i="6"/>
  <c r="AK159" i="6"/>
  <c r="AK158" i="6"/>
  <c r="AK154" i="6"/>
  <c r="AK153" i="6"/>
  <c r="AK152" i="6"/>
  <c r="AK151" i="6"/>
  <c r="AK150" i="6"/>
  <c r="AK149" i="6"/>
  <c r="AK145" i="6"/>
  <c r="AK144" i="6"/>
  <c r="AK143" i="6"/>
  <c r="AK142" i="6"/>
  <c r="AK141" i="6"/>
  <c r="AK140" i="6"/>
  <c r="AK136" i="6"/>
  <c r="AK135" i="6"/>
  <c r="AK134" i="6"/>
  <c r="AK133" i="6"/>
  <c r="AK132" i="6"/>
  <c r="AK131" i="6"/>
  <c r="AK127" i="6"/>
  <c r="AK126" i="6"/>
  <c r="AK125" i="6"/>
  <c r="AK124" i="6"/>
  <c r="AK123" i="6"/>
  <c r="AK122" i="6"/>
  <c r="AK118" i="6"/>
  <c r="AK117" i="6"/>
  <c r="AK116" i="6"/>
  <c r="AK115" i="6"/>
  <c r="AK114" i="6"/>
  <c r="AK113" i="6"/>
  <c r="AK109" i="6"/>
  <c r="AK108" i="6"/>
  <c r="AK107" i="6"/>
  <c r="AK106" i="6"/>
  <c r="AK105" i="6"/>
  <c r="AK104" i="6"/>
  <c r="AK100" i="6"/>
  <c r="AK99" i="6"/>
  <c r="AK98" i="6"/>
  <c r="AK97" i="6"/>
  <c r="AK96" i="6"/>
  <c r="AK95" i="6"/>
  <c r="AK91" i="6"/>
  <c r="AK90" i="6"/>
  <c r="AK89" i="6"/>
  <c r="AK88" i="6"/>
  <c r="AK87" i="6"/>
  <c r="AK86" i="6"/>
  <c r="AK82" i="6"/>
  <c r="AK81" i="6"/>
  <c r="AK80" i="6"/>
  <c r="AK79" i="6"/>
  <c r="AK78" i="6"/>
  <c r="AK77" i="6"/>
  <c r="AK73" i="6"/>
  <c r="AK72" i="6"/>
  <c r="AK71" i="6"/>
  <c r="AK70" i="6"/>
  <c r="AK69" i="6"/>
  <c r="AK68" i="6"/>
  <c r="AK64" i="6"/>
  <c r="AK63" i="6"/>
  <c r="AK62" i="6"/>
  <c r="AK61" i="6"/>
  <c r="AK60" i="6"/>
  <c r="AK59" i="6"/>
  <c r="AK52" i="6"/>
  <c r="AK51" i="6"/>
  <c r="AK50" i="6"/>
  <c r="AK49" i="6"/>
  <c r="AK48" i="6"/>
  <c r="AK47" i="6"/>
  <c r="AK46" i="6"/>
  <c r="AK45" i="6"/>
  <c r="AK44" i="6"/>
  <c r="AK43" i="6"/>
  <c r="AK42" i="6"/>
  <c r="AK41" i="6"/>
  <c r="AK40" i="6"/>
  <c r="AK36" i="6"/>
  <c r="AK35" i="6"/>
  <c r="AK34" i="6"/>
  <c r="AK33" i="6"/>
  <c r="AK32" i="6"/>
  <c r="AK31" i="6"/>
  <c r="AK27" i="6"/>
  <c r="AK26" i="6"/>
  <c r="AK25" i="6"/>
  <c r="AK24" i="6"/>
  <c r="AK23" i="6"/>
  <c r="AK22" i="6"/>
  <c r="AK18" i="6"/>
  <c r="AK17" i="6"/>
  <c r="AK16" i="6"/>
  <c r="AK15" i="6"/>
  <c r="AK14" i="6"/>
  <c r="AK13" i="6"/>
  <c r="AK85" i="6" l="1"/>
  <c r="AK121" i="6"/>
  <c r="AK157" i="6"/>
  <c r="AK58" i="6"/>
  <c r="AK94" i="6"/>
  <c r="AK130" i="6"/>
  <c r="AK76" i="6"/>
  <c r="AK112" i="6"/>
  <c r="AK148" i="6"/>
  <c r="AK67" i="6"/>
  <c r="AK103" i="6"/>
  <c r="AK39" i="6"/>
  <c r="AK12" i="6"/>
  <c r="AK139" i="6"/>
  <c r="AK30" i="6"/>
  <c r="AK21" i="6"/>
  <c r="AH9" i="6"/>
  <c r="AI9" i="6"/>
  <c r="AU51" i="6"/>
  <c r="AR51" i="6"/>
  <c r="AU44" i="6" l="1"/>
  <c r="AR44" i="6"/>
  <c r="AU43" i="6"/>
  <c r="AR43" i="6"/>
  <c r="AU42" i="6"/>
  <c r="AR42" i="6"/>
  <c r="AU46" i="6"/>
  <c r="AR46" i="6"/>
  <c r="AU45" i="6"/>
  <c r="AR45" i="6"/>
  <c r="AU41" i="6"/>
  <c r="AR41" i="6"/>
  <c r="AU208" i="6" l="1"/>
  <c r="AR208" i="6"/>
  <c r="AK208" i="6"/>
  <c r="AU207" i="6"/>
  <c r="AR207" i="6"/>
  <c r="AK207" i="6"/>
  <c r="AU206" i="6"/>
  <c r="AR206" i="6"/>
  <c r="AK206" i="6"/>
  <c r="AU205" i="6"/>
  <c r="AR205" i="6"/>
  <c r="AK205" i="6"/>
  <c r="AU204" i="6"/>
  <c r="AR204" i="6"/>
  <c r="AK204" i="6"/>
  <c r="AK202" i="6" s="1"/>
  <c r="AU203" i="6"/>
  <c r="AR203" i="6"/>
  <c r="AK203" i="6"/>
  <c r="AJ203" i="6"/>
  <c r="AJ202" i="6" s="1"/>
  <c r="I203" i="6"/>
  <c r="H203" i="6"/>
  <c r="G203" i="6"/>
  <c r="F203" i="6"/>
  <c r="E203" i="6"/>
  <c r="AZ202" i="6"/>
  <c r="AY202" i="6"/>
  <c r="AX202" i="6"/>
  <c r="AW202" i="6"/>
  <c r="AV202" i="6"/>
  <c r="AT202" i="6"/>
  <c r="AS202" i="6"/>
  <c r="AQ202" i="6"/>
  <c r="AP202" i="6"/>
  <c r="AO202" i="6"/>
  <c r="AN202" i="6"/>
  <c r="AM202" i="6"/>
  <c r="AL202" i="6"/>
  <c r="AG202" i="6"/>
  <c r="AF202" i="6"/>
  <c r="AE202" i="6"/>
  <c r="AD202" i="6"/>
  <c r="AC202" i="6"/>
  <c r="AB202" i="6"/>
  <c r="AA202" i="6"/>
  <c r="Z202" i="6"/>
  <c r="Y202" i="6"/>
  <c r="X202" i="6"/>
  <c r="W202" i="6"/>
  <c r="V202" i="6"/>
  <c r="U202" i="6"/>
  <c r="T202" i="6"/>
  <c r="S202" i="6"/>
  <c r="R202" i="6"/>
  <c r="J202" i="6"/>
  <c r="AU199" i="6"/>
  <c r="AR199" i="6"/>
  <c r="AK199" i="6"/>
  <c r="AU198" i="6"/>
  <c r="AR198" i="6"/>
  <c r="AK198" i="6"/>
  <c r="AU197" i="6"/>
  <c r="AR197" i="6"/>
  <c r="AK197" i="6"/>
  <c r="AU196" i="6"/>
  <c r="AR196" i="6"/>
  <c r="AK196" i="6"/>
  <c r="AU195" i="6"/>
  <c r="AR195" i="6"/>
  <c r="AK195" i="6"/>
  <c r="AU194" i="6"/>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U162" i="6"/>
  <c r="AR162" i="6"/>
  <c r="AU161" i="6"/>
  <c r="AR161" i="6"/>
  <c r="AU160" i="6"/>
  <c r="AR160" i="6"/>
  <c r="AU159" i="6"/>
  <c r="AR159" i="6"/>
  <c r="AU158" i="6"/>
  <c r="AR158" i="6"/>
  <c r="H158" i="6"/>
  <c r="G158" i="6"/>
  <c r="F158" i="6"/>
  <c r="E158" i="6"/>
  <c r="AU154" i="6"/>
  <c r="AR154" i="6"/>
  <c r="AU153" i="6"/>
  <c r="AR153" i="6"/>
  <c r="AU152" i="6"/>
  <c r="AR152" i="6"/>
  <c r="AU151" i="6"/>
  <c r="AR151" i="6"/>
  <c r="AU150" i="6"/>
  <c r="AR150" i="6"/>
  <c r="AU149" i="6"/>
  <c r="AR149" i="6"/>
  <c r="H149" i="6"/>
  <c r="G149" i="6"/>
  <c r="F149" i="6"/>
  <c r="E149" i="6"/>
  <c r="AU145" i="6"/>
  <c r="AR145" i="6"/>
  <c r="AU144" i="6"/>
  <c r="AR144" i="6"/>
  <c r="AU143" i="6"/>
  <c r="AR143" i="6"/>
  <c r="AU142" i="6"/>
  <c r="AR142" i="6"/>
  <c r="AU141" i="6"/>
  <c r="AR141" i="6"/>
  <c r="AU140" i="6"/>
  <c r="AR140" i="6"/>
  <c r="H140" i="6"/>
  <c r="G140" i="6"/>
  <c r="F140" i="6"/>
  <c r="E140" i="6"/>
  <c r="AU136" i="6"/>
  <c r="AR136" i="6"/>
  <c r="AU135" i="6"/>
  <c r="AR135" i="6"/>
  <c r="AU134" i="6"/>
  <c r="AR134" i="6"/>
  <c r="AU133" i="6"/>
  <c r="AR133" i="6"/>
  <c r="AU132" i="6"/>
  <c r="AR132" i="6"/>
  <c r="AU131" i="6"/>
  <c r="AR131" i="6"/>
  <c r="H131" i="6"/>
  <c r="G131" i="6"/>
  <c r="F131" i="6"/>
  <c r="E131" i="6"/>
  <c r="AU127" i="6"/>
  <c r="AR127" i="6"/>
  <c r="AU126" i="6"/>
  <c r="AR126" i="6"/>
  <c r="AU125" i="6"/>
  <c r="AR125" i="6"/>
  <c r="AU124" i="6"/>
  <c r="AR124" i="6"/>
  <c r="AU123" i="6"/>
  <c r="AR123" i="6"/>
  <c r="AU122" i="6"/>
  <c r="AR122" i="6"/>
  <c r="H122" i="6"/>
  <c r="G122" i="6"/>
  <c r="F122" i="6"/>
  <c r="E122" i="6"/>
  <c r="AU118" i="6"/>
  <c r="AR118" i="6"/>
  <c r="AU117" i="6"/>
  <c r="AR117" i="6"/>
  <c r="AU116" i="6"/>
  <c r="AR116" i="6"/>
  <c r="AU115" i="6"/>
  <c r="AR115" i="6"/>
  <c r="AU114" i="6"/>
  <c r="AR114" i="6"/>
  <c r="AU113" i="6"/>
  <c r="AR113" i="6"/>
  <c r="H113" i="6"/>
  <c r="G113" i="6"/>
  <c r="F113" i="6"/>
  <c r="E113" i="6"/>
  <c r="AU109" i="6"/>
  <c r="AR109" i="6"/>
  <c r="AU108" i="6"/>
  <c r="AR108" i="6"/>
  <c r="AU107" i="6"/>
  <c r="AR107" i="6"/>
  <c r="AU106" i="6"/>
  <c r="AR106" i="6"/>
  <c r="AU105" i="6"/>
  <c r="AR105" i="6"/>
  <c r="AU104" i="6"/>
  <c r="AR104" i="6"/>
  <c r="H104" i="6"/>
  <c r="G104" i="6"/>
  <c r="F104" i="6"/>
  <c r="E104" i="6"/>
  <c r="AU100" i="6"/>
  <c r="AR100" i="6"/>
  <c r="AU99" i="6"/>
  <c r="AR99" i="6"/>
  <c r="AU98" i="6"/>
  <c r="AR98" i="6"/>
  <c r="AU97" i="6"/>
  <c r="AR97" i="6"/>
  <c r="AU96" i="6"/>
  <c r="AR96" i="6"/>
  <c r="AU95" i="6"/>
  <c r="AR95" i="6"/>
  <c r="H95" i="6"/>
  <c r="G95" i="6"/>
  <c r="F95" i="6"/>
  <c r="E95" i="6"/>
  <c r="AU91" i="6"/>
  <c r="AR91" i="6"/>
  <c r="AU90" i="6"/>
  <c r="AR90" i="6"/>
  <c r="AU89" i="6"/>
  <c r="AR89" i="6"/>
  <c r="AU88" i="6"/>
  <c r="AR88" i="6"/>
  <c r="AU87" i="6"/>
  <c r="AR87" i="6"/>
  <c r="AU86" i="6"/>
  <c r="AR86" i="6"/>
  <c r="H86" i="6"/>
  <c r="G86" i="6"/>
  <c r="F86" i="6"/>
  <c r="E86" i="6"/>
  <c r="AU82" i="6"/>
  <c r="AR82" i="6"/>
  <c r="AU81" i="6"/>
  <c r="AR81" i="6"/>
  <c r="AU80" i="6"/>
  <c r="AR80" i="6"/>
  <c r="AU79" i="6"/>
  <c r="AR79" i="6"/>
  <c r="AU78" i="6"/>
  <c r="AR78" i="6"/>
  <c r="AU77" i="6"/>
  <c r="AR77" i="6"/>
  <c r="H77" i="6"/>
  <c r="G77" i="6"/>
  <c r="F77" i="6"/>
  <c r="E77" i="6"/>
  <c r="AU73" i="6"/>
  <c r="AR73" i="6"/>
  <c r="AU72" i="6"/>
  <c r="AR72" i="6"/>
  <c r="AU71" i="6"/>
  <c r="AR71" i="6"/>
  <c r="AU70" i="6"/>
  <c r="AR70" i="6"/>
  <c r="AU69" i="6"/>
  <c r="AR69" i="6"/>
  <c r="AU68" i="6"/>
  <c r="AR68" i="6"/>
  <c r="H68" i="6"/>
  <c r="G68" i="6"/>
  <c r="F68" i="6"/>
  <c r="E68" i="6"/>
  <c r="AU64" i="6"/>
  <c r="AR64" i="6"/>
  <c r="AU63" i="6"/>
  <c r="AR63" i="6"/>
  <c r="AU62" i="6"/>
  <c r="AR62" i="6"/>
  <c r="AU61" i="6"/>
  <c r="AR61" i="6"/>
  <c r="AU60" i="6"/>
  <c r="AR60" i="6"/>
  <c r="AU59" i="6"/>
  <c r="AR59" i="6"/>
  <c r="H59" i="6"/>
  <c r="G59" i="6"/>
  <c r="F59" i="6"/>
  <c r="E59" i="6"/>
  <c r="AU52" i="6"/>
  <c r="AR52" i="6"/>
  <c r="AU50" i="6"/>
  <c r="AR50" i="6"/>
  <c r="AU49" i="6"/>
  <c r="AR49" i="6"/>
  <c r="AU48" i="6"/>
  <c r="AR48" i="6"/>
  <c r="AU47" i="6"/>
  <c r="AR47"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3" i="6" l="1"/>
  <c r="AU202" i="6"/>
  <c r="AK184" i="6"/>
  <c r="AU166" i="6"/>
  <c r="AK166" i="6"/>
  <c r="AR175" i="6"/>
  <c r="AU184" i="6"/>
  <c r="AR193" i="6"/>
  <c r="AR184" i="6"/>
  <c r="AR166" i="6"/>
  <c r="AR202" i="6"/>
  <c r="AK193" i="6"/>
  <c r="AU175" i="6"/>
  <c r="AK175" i="6"/>
  <c r="J7" i="6" l="1"/>
  <c r="E9" i="6"/>
  <c r="E13" i="6"/>
  <c r="H9" i="6"/>
  <c r="G9" i="6"/>
  <c r="F9" i="6"/>
  <c r="AR18" i="6"/>
  <c r="AR17" i="6"/>
  <c r="AR16" i="6"/>
  <c r="AR15" i="6"/>
  <c r="AR14" i="6"/>
  <c r="AR13" i="6"/>
  <c r="AU18" i="6"/>
  <c r="AR12" i="6" l="1"/>
  <c r="AR9" i="6" s="1"/>
  <c r="AK9" i="6"/>
  <c r="AZ9" i="6"/>
  <c r="AY9" i="6"/>
  <c r="AX9" i="6"/>
  <c r="AW9" i="6"/>
  <c r="AV9" i="6"/>
  <c r="AS9" i="6"/>
  <c r="AT9" i="6"/>
  <c r="AQ9" i="6"/>
  <c r="AP9" i="6"/>
  <c r="AO9" i="6"/>
  <c r="AN9" i="6"/>
  <c r="AM9" i="6"/>
  <c r="AL9" i="6"/>
  <c r="AG9" i="6"/>
  <c r="AF9" i="6"/>
  <c r="AE9" i="6"/>
  <c r="AC9" i="6"/>
  <c r="AA9" i="6"/>
  <c r="Y9" i="6"/>
  <c r="W9" i="6"/>
  <c r="U9" i="6"/>
  <c r="S9" i="6"/>
  <c r="R3" i="6"/>
  <c r="H13" i="6"/>
  <c r="G13" i="6"/>
  <c r="F13" i="6"/>
  <c r="I68" i="6" l="1"/>
  <c r="I59" i="6"/>
  <c r="I22" i="6"/>
  <c r="I31" i="6"/>
  <c r="I158" i="6"/>
  <c r="I149" i="6"/>
  <c r="I140" i="6"/>
  <c r="I131" i="6"/>
  <c r="I122" i="6"/>
  <c r="I113" i="6"/>
  <c r="I104" i="6"/>
  <c r="I95" i="6"/>
  <c r="I86" i="6"/>
  <c r="I77"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3" i="6" l="1"/>
  <c r="C194" i="6"/>
  <c r="C185" i="6"/>
  <c r="C176" i="6"/>
  <c r="C167" i="6"/>
  <c r="C158" i="6"/>
  <c r="C149" i="6"/>
  <c r="C140" i="6"/>
  <c r="C131" i="6"/>
  <c r="C122" i="6"/>
  <c r="C113" i="6"/>
  <c r="C104" i="6"/>
  <c r="C95" i="6"/>
  <c r="C86" i="6"/>
  <c r="C77" i="6"/>
  <c r="C68" i="6"/>
  <c r="C59" i="6"/>
  <c r="C40" i="6"/>
  <c r="C22" i="6"/>
  <c r="C31" i="6"/>
  <c r="B68" i="6"/>
  <c r="B40" i="6"/>
  <c r="B203" i="6"/>
  <c r="B194" i="6"/>
  <c r="B185" i="6"/>
  <c r="B176" i="6"/>
  <c r="B167" i="6"/>
  <c r="B158" i="6"/>
  <c r="B149" i="6"/>
  <c r="B140" i="6"/>
  <c r="B131" i="6"/>
  <c r="B122" i="6"/>
  <c r="B113" i="6"/>
  <c r="B104" i="6"/>
  <c r="B95" i="6"/>
  <c r="B86" i="6"/>
  <c r="B77" i="6"/>
  <c r="B59"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U12" i="6" l="1"/>
  <c r="AN182" i="5"/>
  <c r="AN206" i="5"/>
  <c r="AG99" i="5"/>
  <c r="AN99" i="5" s="1"/>
  <c r="AN283" i="5"/>
  <c r="AU283" i="5" s="1"/>
  <c r="BC283" i="5" s="1"/>
  <c r="AG230" i="5"/>
  <c r="AG275" i="5"/>
  <c r="AG69" i="5"/>
  <c r="AN69" i="5" s="1"/>
  <c r="AG125" i="5"/>
  <c r="AG133" i="5"/>
  <c r="AN211" i="5"/>
  <c r="AG9" i="5"/>
  <c r="AN9" i="5" s="1"/>
  <c r="AH9" i="5"/>
  <c r="AO9" i="5" s="1"/>
  <c r="AU9" i="5" s="1"/>
  <c r="AI69" i="5"/>
  <c r="AP69" i="5" s="1"/>
  <c r="AW69" i="5" s="1"/>
  <c r="AY186" i="5"/>
  <c r="BB186" i="5" s="1"/>
  <c r="AK186" i="5"/>
  <c r="AR186" i="5" s="1"/>
  <c r="AH95" i="5"/>
  <c r="AO95" i="5" s="1"/>
  <c r="AU95" i="5" s="1"/>
  <c r="AG95" i="5"/>
  <c r="AN95" i="5" s="1"/>
  <c r="AH109" i="5"/>
  <c r="AO109" i="5" s="1"/>
  <c r="AU109" i="5" s="1"/>
  <c r="AG109" i="5"/>
  <c r="AN109" i="5" s="1"/>
  <c r="AH133" i="5"/>
  <c r="AO133" i="5" s="1"/>
  <c r="AP211" i="5"/>
  <c r="AW211" i="5" s="1"/>
  <c r="BB211" i="5" s="1"/>
  <c r="AN111" i="5"/>
  <c r="AN139" i="5"/>
  <c r="AO139" i="5"/>
  <c r="AU139" i="5" s="1"/>
  <c r="AH186" i="5"/>
  <c r="AN218" i="5"/>
  <c r="C6" i="6"/>
  <c r="L5" i="6"/>
  <c r="K6" i="6"/>
  <c r="Y5" i="6"/>
  <c r="C5" i="6"/>
  <c r="AU9" i="6"/>
  <c r="AO36" i="5"/>
  <c r="AN36" i="5"/>
  <c r="AU53" i="5"/>
  <c r="AV53" i="5"/>
  <c r="BB53" i="5" s="1"/>
  <c r="AU69" i="5"/>
  <c r="AV69" i="5"/>
  <c r="BB6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69" i="5" l="1"/>
  <c r="AV9" i="5"/>
  <c r="BB9" i="5" s="1"/>
  <c r="BC9" i="5" s="1"/>
  <c r="AV139" i="5"/>
  <c r="BB139" i="5" s="1"/>
  <c r="BC139" i="5" s="1"/>
  <c r="AV95" i="5"/>
  <c r="BB95" i="5" s="1"/>
  <c r="BC95" i="5" s="1"/>
  <c r="AU211" i="5"/>
  <c r="BC211" i="5" s="1"/>
  <c r="AN186" i="5"/>
  <c r="AV109" i="5"/>
  <c r="BB109" i="5" s="1"/>
  <c r="BC109" i="5" s="1"/>
  <c r="AO186" i="5"/>
  <c r="AU186" i="5" s="1"/>
  <c r="BC201"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1" i="5"/>
  <c r="BC169" i="5"/>
  <c r="BC36"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57" i="6" l="1"/>
  <c r="Z139" i="6"/>
  <c r="X112" i="6" l="1"/>
  <c r="T85" i="6"/>
  <c r="X12" i="6"/>
  <c r="Z103" i="6"/>
  <c r="AD76" i="6"/>
  <c r="Z12" i="6"/>
  <c r="AB103" i="6"/>
  <c r="T130" i="6"/>
  <c r="X30" i="6"/>
  <c r="X67" i="6"/>
  <c r="Z148" i="6"/>
  <c r="AD85" i="6"/>
  <c r="X39" i="6"/>
  <c r="V94" i="6"/>
  <c r="Z21" i="6"/>
  <c r="AB112" i="6"/>
  <c r="T103" i="6"/>
  <c r="AB21" i="6"/>
  <c r="AD112" i="6"/>
  <c r="T58" i="6"/>
  <c r="V139" i="6"/>
  <c r="AD67" i="6"/>
  <c r="Z76" i="6"/>
  <c r="AB157" i="6"/>
  <c r="V12" i="6"/>
  <c r="X103" i="6"/>
  <c r="AB30" i="6"/>
  <c r="AD121" i="6"/>
  <c r="AB139" i="6"/>
  <c r="AD30" i="6"/>
  <c r="V67" i="6"/>
  <c r="X148" i="6"/>
  <c r="V103" i="6"/>
  <c r="AB85" i="6"/>
  <c r="T112" i="6"/>
  <c r="X121" i="6"/>
  <c r="X21" i="6"/>
  <c r="Z112" i="6"/>
  <c r="AD39" i="6"/>
  <c r="V21" i="6"/>
  <c r="T139" i="6"/>
  <c r="X76" i="6"/>
  <c r="Z157" i="6"/>
  <c r="AD139" i="6"/>
  <c r="AD94" i="6"/>
  <c r="T30" i="6"/>
  <c r="V121" i="6"/>
  <c r="Z39" i="6"/>
  <c r="AD58" i="6"/>
  <c r="V85" i="6"/>
  <c r="T21" i="6"/>
  <c r="Z121" i="6"/>
  <c r="X85" i="6"/>
  <c r="AB12" i="6"/>
  <c r="AD103" i="6"/>
  <c r="V112" i="6"/>
  <c r="T39" i="6"/>
  <c r="V130" i="6"/>
  <c r="Z67" i="6"/>
  <c r="AB148" i="6"/>
  <c r="Z130" i="6"/>
  <c r="Z30" i="6"/>
  <c r="AB121" i="6"/>
  <c r="T148" i="6"/>
  <c r="AB58" i="6"/>
  <c r="T67" i="6"/>
  <c r="V148" i="6"/>
  <c r="Z85" i="6"/>
  <c r="V30" i="6"/>
  <c r="AD12" i="6"/>
  <c r="V39" i="6"/>
  <c r="X130" i="6"/>
  <c r="T12" i="6"/>
  <c r="AB39" i="6"/>
  <c r="AD130" i="6"/>
  <c r="T76" i="6"/>
  <c r="V157" i="6"/>
  <c r="T94" i="6"/>
  <c r="V76" i="6"/>
  <c r="X157" i="6"/>
  <c r="AB94" i="6"/>
  <c r="AB67" i="6"/>
  <c r="T121" i="6"/>
  <c r="X58" i="6"/>
  <c r="T157" i="6"/>
  <c r="X94" i="6"/>
  <c r="Z58" i="6"/>
  <c r="AB130" i="6"/>
  <c r="Z94" i="6"/>
  <c r="AD21" i="6"/>
  <c r="AD148" i="6"/>
  <c r="V58" i="6"/>
  <c r="X139" i="6"/>
  <c r="AB76" i="6"/>
  <c r="AB9" i="6" l="1"/>
  <c r="R139" i="6"/>
  <c r="AJ140" i="6"/>
  <c r="AJ139" i="6" s="1"/>
  <c r="V9" i="6"/>
  <c r="T9" i="6"/>
  <c r="R94" i="6"/>
  <c r="AJ95" i="6"/>
  <c r="AJ94" i="6" s="1"/>
  <c r="R157" i="6"/>
  <c r="AJ158" i="6"/>
  <c r="AJ157" i="6" s="1"/>
  <c r="R30" i="6"/>
  <c r="AJ31" i="6"/>
  <c r="AJ30" i="6" s="1"/>
  <c r="Z9" i="6"/>
  <c r="R130" i="6"/>
  <c r="AJ131" i="6"/>
  <c r="AJ130" i="6" s="1"/>
  <c r="R103" i="6"/>
  <c r="AJ104" i="6"/>
  <c r="AJ103" i="6" s="1"/>
  <c r="X9" i="6"/>
  <c r="R76" i="6"/>
  <c r="AJ77" i="6"/>
  <c r="AJ76" i="6" s="1"/>
  <c r="R148" i="6"/>
  <c r="AJ149" i="6"/>
  <c r="AJ148" i="6" s="1"/>
  <c r="R121" i="6"/>
  <c r="AJ122" i="6"/>
  <c r="AJ121" i="6" s="1"/>
  <c r="R85" i="6"/>
  <c r="AJ86" i="6"/>
  <c r="AJ85" i="6" s="1"/>
  <c r="R112" i="6"/>
  <c r="AJ113" i="6"/>
  <c r="AJ112" i="6" s="1"/>
  <c r="R67" i="6"/>
  <c r="AJ68" i="6"/>
  <c r="AJ67" i="6" s="1"/>
  <c r="AD9" i="6"/>
  <c r="R58" i="6"/>
  <c r="AJ59" i="6"/>
  <c r="AJ58" i="6" s="1"/>
  <c r="R21" i="6"/>
  <c r="AJ22" i="6"/>
  <c r="AJ21" i="6" s="1"/>
  <c r="R39" i="6"/>
  <c r="AJ40" i="6"/>
  <c r="AJ39" i="6" s="1"/>
  <c r="R12" i="6"/>
  <c r="AJ13" i="6"/>
  <c r="AJ1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58" authorId="3" shapeId="0" xr:uid="{00000000-0006-0000-0000-000093000000}">
      <text>
        <r>
          <rPr>
            <b/>
            <sz val="9"/>
            <color indexed="81"/>
            <rFont val="Tahoma"/>
            <family val="2"/>
          </rPr>
          <t>COFINANCIACIÓN DEPARTAMENTO</t>
        </r>
        <r>
          <rPr>
            <sz val="9"/>
            <color indexed="81"/>
            <rFont val="Tahoma"/>
            <family val="2"/>
          </rPr>
          <t xml:space="preserve">
</t>
        </r>
      </text>
    </comment>
    <comment ref="S58" authorId="3" shapeId="0" xr:uid="{00000000-0006-0000-0000-000094000000}">
      <text>
        <r>
          <rPr>
            <b/>
            <sz val="9"/>
            <color indexed="81"/>
            <rFont val="Tahoma"/>
            <family val="2"/>
          </rPr>
          <t>COFINANCIACIÓN DEPARTAMENTO</t>
        </r>
        <r>
          <rPr>
            <sz val="9"/>
            <color indexed="81"/>
            <rFont val="Tahoma"/>
            <family val="2"/>
          </rPr>
          <t xml:space="preserve">
</t>
        </r>
      </text>
    </comment>
    <comment ref="T58" authorId="3" shapeId="0" xr:uid="{00000000-0006-0000-0000-000095000000}">
      <text>
        <r>
          <rPr>
            <b/>
            <sz val="9"/>
            <color indexed="81"/>
            <rFont val="Tahoma"/>
            <family val="2"/>
          </rPr>
          <t>COFINACIACIÓN NACIÓN</t>
        </r>
      </text>
    </comment>
    <comment ref="U58" authorId="3" shapeId="0" xr:uid="{00000000-0006-0000-0000-000096000000}">
      <text>
        <r>
          <rPr>
            <b/>
            <sz val="9"/>
            <color indexed="81"/>
            <rFont val="Tahoma"/>
            <family val="2"/>
          </rPr>
          <t>COFINACIACIÓN NACIÓN</t>
        </r>
      </text>
    </comment>
    <comment ref="V58" authorId="3" shapeId="0" xr:uid="{00000000-0006-0000-0000-000097000000}">
      <text>
        <r>
          <rPr>
            <b/>
            <sz val="9"/>
            <color indexed="81"/>
            <rFont val="Tahoma"/>
            <family val="2"/>
          </rPr>
          <t>CRÉDITO</t>
        </r>
      </text>
    </comment>
    <comment ref="W58" authorId="3" shapeId="0" xr:uid="{00000000-0006-0000-0000-000098000000}">
      <text>
        <r>
          <rPr>
            <b/>
            <sz val="9"/>
            <color indexed="81"/>
            <rFont val="Tahoma"/>
            <family val="2"/>
          </rPr>
          <t>CRÉDITO</t>
        </r>
      </text>
    </comment>
    <comment ref="X58" authorId="3" shapeId="0" xr:uid="{00000000-0006-0000-0000-000099000000}">
      <text>
        <r>
          <rPr>
            <b/>
            <sz val="9"/>
            <color indexed="81"/>
            <rFont val="Tahoma"/>
            <family val="2"/>
          </rPr>
          <t>OTROS</t>
        </r>
      </text>
    </comment>
    <comment ref="Y58" authorId="3" shapeId="0" xr:uid="{00000000-0006-0000-0000-00009A000000}">
      <text>
        <r>
          <rPr>
            <b/>
            <sz val="9"/>
            <color indexed="81"/>
            <rFont val="Tahoma"/>
            <family val="2"/>
          </rPr>
          <t>OTROS</t>
        </r>
      </text>
    </comment>
    <comment ref="Z58" authorId="3" shapeId="0" xr:uid="{00000000-0006-0000-0000-00009B000000}">
      <text>
        <r>
          <rPr>
            <b/>
            <sz val="9"/>
            <color indexed="81"/>
            <rFont val="Tahoma"/>
            <family val="2"/>
          </rPr>
          <t>RECURSOS PROPIOS</t>
        </r>
      </text>
    </comment>
    <comment ref="AA58" authorId="3" shapeId="0" xr:uid="{00000000-0006-0000-0000-00009C000000}">
      <text>
        <r>
          <rPr>
            <b/>
            <sz val="9"/>
            <color indexed="81"/>
            <rFont val="Tahoma"/>
            <family val="2"/>
          </rPr>
          <t>RECURSOS PROPIOS</t>
        </r>
      </text>
    </comment>
    <comment ref="AB58" authorId="3" shapeId="0" xr:uid="{00000000-0006-0000-0000-00009D000000}">
      <text>
        <r>
          <rPr>
            <b/>
            <sz val="9"/>
            <color indexed="81"/>
            <rFont val="Tahoma"/>
            <family val="2"/>
          </rPr>
          <t>SGP</t>
        </r>
      </text>
    </comment>
    <comment ref="AC58" authorId="3" shapeId="0" xr:uid="{00000000-0006-0000-0000-00009E000000}">
      <text>
        <r>
          <rPr>
            <b/>
            <sz val="9"/>
            <color indexed="81"/>
            <rFont val="Tahoma"/>
            <family val="2"/>
          </rPr>
          <t>SGP</t>
        </r>
      </text>
    </comment>
    <comment ref="AD58" authorId="3" shapeId="0" xr:uid="{00000000-0006-0000-0000-00009F000000}">
      <text>
        <r>
          <rPr>
            <b/>
            <sz val="9"/>
            <color indexed="81"/>
            <rFont val="Tahoma"/>
            <family val="2"/>
          </rPr>
          <t>REGALÍAS</t>
        </r>
      </text>
    </comment>
    <comment ref="AE58" authorId="3" shapeId="0" xr:uid="{00000000-0006-0000-0000-0000A0000000}">
      <text>
        <r>
          <rPr>
            <b/>
            <sz val="9"/>
            <color indexed="81"/>
            <rFont val="Tahoma"/>
            <family val="2"/>
          </rPr>
          <t>REGALÍAS</t>
        </r>
      </text>
    </comment>
    <comment ref="AF58" authorId="3" shapeId="0" xr:uid="{00000000-0006-0000-0000-0000A1000000}">
      <text>
        <r>
          <rPr>
            <b/>
            <sz val="9"/>
            <color indexed="81"/>
            <rFont val="Tahoma"/>
            <family val="2"/>
          </rPr>
          <t>RECURSOS FUNCIONAMIENTO</t>
        </r>
      </text>
    </comment>
    <comment ref="AG58" authorId="3" shapeId="0" xr:uid="{00000000-0006-0000-0000-0000A2000000}">
      <text>
        <r>
          <rPr>
            <b/>
            <sz val="9"/>
            <color indexed="81"/>
            <rFont val="Tahoma"/>
            <family val="2"/>
          </rPr>
          <t>RECURSOS FUNCIONAMIENTO</t>
        </r>
      </text>
    </comment>
    <comment ref="AH58" authorId="3" shapeId="0" xr:uid="{00000000-0006-0000-0000-0000A3000000}">
      <text>
        <r>
          <rPr>
            <b/>
            <sz val="9"/>
            <color indexed="81"/>
            <rFont val="Tahoma"/>
            <family val="2"/>
          </rPr>
          <t>RECURSOS GESTIONADOS</t>
        </r>
      </text>
    </comment>
    <comment ref="AI58" authorId="3" shapeId="0" xr:uid="{00000000-0006-0000-0000-0000A4000000}">
      <text>
        <r>
          <rPr>
            <b/>
            <sz val="9"/>
            <color indexed="81"/>
            <rFont val="Tahoma"/>
            <family val="2"/>
          </rPr>
          <t>RECURSOS GESTIONADOS</t>
        </r>
      </text>
    </comment>
    <comment ref="AJ58" authorId="3" shapeId="0" xr:uid="{00000000-0006-0000-0000-0000A5000000}">
      <text>
        <r>
          <rPr>
            <b/>
            <sz val="9"/>
            <color indexed="81"/>
            <rFont val="Tahoma"/>
            <family val="2"/>
          </rPr>
          <t>TOTALES</t>
        </r>
        <r>
          <rPr>
            <sz val="9"/>
            <color indexed="81"/>
            <rFont val="Tahoma"/>
            <family val="2"/>
          </rPr>
          <t xml:space="preserve">
</t>
        </r>
      </text>
    </comment>
    <comment ref="AK58" authorId="3" shapeId="0" xr:uid="{00000000-0006-0000-0000-0000A6000000}">
      <text>
        <r>
          <rPr>
            <b/>
            <sz val="9"/>
            <color indexed="81"/>
            <rFont val="Tahoma"/>
            <family val="2"/>
          </rPr>
          <t>TOTALES</t>
        </r>
        <r>
          <rPr>
            <sz val="9"/>
            <color indexed="81"/>
            <rFont val="Tahoma"/>
            <family val="2"/>
          </rPr>
          <t xml:space="preserve">
</t>
        </r>
      </text>
    </comment>
    <comment ref="AL58" authorId="2" shapeId="0" xr:uid="{00000000-0006-0000-0000-0000A7000000}">
      <text>
        <r>
          <rPr>
            <b/>
            <sz val="8"/>
            <color indexed="81"/>
            <rFont val="Tahoma"/>
            <family val="2"/>
          </rPr>
          <t>PRIMERA INFANCIA (0 a 5 años)</t>
        </r>
        <r>
          <rPr>
            <sz val="8"/>
            <color indexed="81"/>
            <rFont val="Tahoma"/>
            <family val="2"/>
          </rPr>
          <t xml:space="preserve">
</t>
        </r>
      </text>
    </comment>
    <comment ref="AM58" authorId="2" shapeId="0" xr:uid="{00000000-0006-0000-0000-0000A8000000}">
      <text>
        <r>
          <rPr>
            <b/>
            <sz val="8"/>
            <color indexed="81"/>
            <rFont val="Tahoma"/>
            <family val="2"/>
          </rPr>
          <t>INFANCIA (6 a 11 años)</t>
        </r>
        <r>
          <rPr>
            <sz val="8"/>
            <color indexed="81"/>
            <rFont val="Tahoma"/>
            <family val="2"/>
          </rPr>
          <t xml:space="preserve">
</t>
        </r>
      </text>
    </comment>
    <comment ref="AN58" authorId="2" shapeId="0" xr:uid="{00000000-0006-0000-0000-0000A9000000}">
      <text>
        <r>
          <rPr>
            <b/>
            <sz val="8"/>
            <color indexed="81"/>
            <rFont val="Tahoma"/>
            <family val="2"/>
          </rPr>
          <t>ADOLESCENCIA (12 A 17 años)</t>
        </r>
      </text>
    </comment>
    <comment ref="AO58" authorId="2" shapeId="0" xr:uid="{00000000-0006-0000-0000-0000AA000000}">
      <text>
        <r>
          <rPr>
            <b/>
            <sz val="8"/>
            <color indexed="81"/>
            <rFont val="Tahoma"/>
            <family val="2"/>
          </rPr>
          <t>JUVENTUD (18 a 28 años)</t>
        </r>
        <r>
          <rPr>
            <sz val="8"/>
            <color indexed="81"/>
            <rFont val="Tahoma"/>
            <family val="2"/>
          </rPr>
          <t xml:space="preserve">
</t>
        </r>
      </text>
    </comment>
    <comment ref="AP5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8" authorId="2" shapeId="0" xr:uid="{00000000-0006-0000-0000-0000AC000000}">
      <text>
        <r>
          <rPr>
            <b/>
            <sz val="8"/>
            <color indexed="81"/>
            <rFont val="Tahoma"/>
            <family val="2"/>
          </rPr>
          <t>ADULTO MAYOR  (61 años en adelante)</t>
        </r>
        <r>
          <rPr>
            <sz val="8"/>
            <color indexed="81"/>
            <rFont val="Tahoma"/>
            <family val="2"/>
          </rPr>
          <t xml:space="preserve">
</t>
        </r>
      </text>
    </comment>
    <comment ref="AS58" authorId="2" shapeId="0" xr:uid="{00000000-0006-0000-0000-0000AD000000}">
      <text>
        <r>
          <rPr>
            <b/>
            <sz val="8"/>
            <color indexed="81"/>
            <rFont val="Tahoma"/>
            <family val="2"/>
          </rPr>
          <t>MUJERES</t>
        </r>
        <r>
          <rPr>
            <sz val="8"/>
            <color indexed="81"/>
            <rFont val="Tahoma"/>
            <family val="2"/>
          </rPr>
          <t xml:space="preserve">
</t>
        </r>
      </text>
    </comment>
    <comment ref="AT58" authorId="2" shapeId="0" xr:uid="{00000000-0006-0000-0000-0000AE000000}">
      <text>
        <r>
          <rPr>
            <b/>
            <sz val="8"/>
            <color indexed="81"/>
            <rFont val="Tahoma"/>
            <family val="2"/>
          </rPr>
          <t>HOMBRES</t>
        </r>
      </text>
    </comment>
    <comment ref="AV58" authorId="2" shapeId="0" xr:uid="{00000000-0006-0000-0000-0000AF000000}">
      <text>
        <r>
          <rPr>
            <b/>
            <sz val="8"/>
            <color indexed="81"/>
            <rFont val="Tahoma"/>
            <family val="2"/>
          </rPr>
          <t>VÍCTIMAS CONFLICTO ARMADO</t>
        </r>
        <r>
          <rPr>
            <sz val="8"/>
            <color indexed="81"/>
            <rFont val="Tahoma"/>
            <family val="2"/>
          </rPr>
          <t xml:space="preserve">
</t>
        </r>
      </text>
    </comment>
    <comment ref="AX58" authorId="2" shapeId="0" xr:uid="{00000000-0006-0000-0000-0000B0000000}">
      <text>
        <r>
          <rPr>
            <b/>
            <sz val="8"/>
            <color indexed="81"/>
            <rFont val="Tahoma"/>
            <family val="2"/>
          </rPr>
          <t>DISCAPACITADOS</t>
        </r>
        <r>
          <rPr>
            <sz val="8"/>
            <color indexed="81"/>
            <rFont val="Tahoma"/>
            <family val="2"/>
          </rPr>
          <t xml:space="preserve">
</t>
        </r>
      </text>
    </comment>
    <comment ref="AY58" authorId="2" shapeId="0" xr:uid="{00000000-0006-0000-0000-0000B1000000}">
      <text>
        <r>
          <rPr>
            <b/>
            <sz val="8"/>
            <color indexed="81"/>
            <rFont val="Tahoma"/>
            <family val="2"/>
          </rPr>
          <t>AFROCOLOMBIANO O RAIZAL</t>
        </r>
      </text>
    </comment>
    <comment ref="AZ58" authorId="2" shapeId="0" xr:uid="{00000000-0006-0000-0000-0000B2000000}">
      <text>
        <r>
          <rPr>
            <b/>
            <sz val="8"/>
            <color indexed="81"/>
            <rFont val="Tahoma"/>
            <family val="2"/>
          </rPr>
          <t>INDÍGENAS</t>
        </r>
        <r>
          <rPr>
            <sz val="8"/>
            <color indexed="81"/>
            <rFont val="Tahoma"/>
            <family val="2"/>
          </rPr>
          <t xml:space="preserve">
</t>
        </r>
      </text>
    </comment>
    <comment ref="BA58" authorId="1" shapeId="0" xr:uid="{00000000-0006-0000-0000-0000B3000000}">
      <text>
        <r>
          <rPr>
            <b/>
            <sz val="9"/>
            <color indexed="81"/>
            <rFont val="Tahoma"/>
            <family val="2"/>
          </rPr>
          <t>MEDIO DE EVIDENCIA. INFORME, RESGISTRO FOTOGRAFICO, PLANILLA, ETC</t>
        </r>
      </text>
    </comment>
    <comment ref="R67" authorId="3" shapeId="0" xr:uid="{00000000-0006-0000-0000-0000B4000000}">
      <text>
        <r>
          <rPr>
            <b/>
            <sz val="9"/>
            <color indexed="81"/>
            <rFont val="Tahoma"/>
            <family val="2"/>
          </rPr>
          <t>COFINANCIACIÓN DEPARTAMENTO</t>
        </r>
        <r>
          <rPr>
            <sz val="9"/>
            <color indexed="81"/>
            <rFont val="Tahoma"/>
            <family val="2"/>
          </rPr>
          <t xml:space="preserve">
</t>
        </r>
      </text>
    </comment>
    <comment ref="S67" authorId="3" shapeId="0" xr:uid="{00000000-0006-0000-0000-0000B5000000}">
      <text>
        <r>
          <rPr>
            <b/>
            <sz val="9"/>
            <color indexed="81"/>
            <rFont val="Tahoma"/>
            <family val="2"/>
          </rPr>
          <t>COFINANCIACIÓN DEPARTAMENTO</t>
        </r>
        <r>
          <rPr>
            <sz val="9"/>
            <color indexed="81"/>
            <rFont val="Tahoma"/>
            <family val="2"/>
          </rPr>
          <t xml:space="preserve">
</t>
        </r>
      </text>
    </comment>
    <comment ref="T67" authorId="3" shapeId="0" xr:uid="{00000000-0006-0000-0000-0000B6000000}">
      <text>
        <r>
          <rPr>
            <b/>
            <sz val="9"/>
            <color indexed="81"/>
            <rFont val="Tahoma"/>
            <family val="2"/>
          </rPr>
          <t>COFINACIACIÓN NACIÓN</t>
        </r>
      </text>
    </comment>
    <comment ref="U67" authorId="3" shapeId="0" xr:uid="{00000000-0006-0000-0000-0000B7000000}">
      <text>
        <r>
          <rPr>
            <b/>
            <sz val="9"/>
            <color indexed="81"/>
            <rFont val="Tahoma"/>
            <family val="2"/>
          </rPr>
          <t>COFINACIACIÓN NACIÓN</t>
        </r>
      </text>
    </comment>
    <comment ref="V67" authorId="3" shapeId="0" xr:uid="{00000000-0006-0000-0000-0000B8000000}">
      <text>
        <r>
          <rPr>
            <b/>
            <sz val="9"/>
            <color indexed="81"/>
            <rFont val="Tahoma"/>
            <family val="2"/>
          </rPr>
          <t>CRÉDITO</t>
        </r>
      </text>
    </comment>
    <comment ref="W67" authorId="3" shapeId="0" xr:uid="{00000000-0006-0000-0000-0000B9000000}">
      <text>
        <r>
          <rPr>
            <b/>
            <sz val="9"/>
            <color indexed="81"/>
            <rFont val="Tahoma"/>
            <family val="2"/>
          </rPr>
          <t>CRÉDITO</t>
        </r>
      </text>
    </comment>
    <comment ref="X67" authorId="3" shapeId="0" xr:uid="{00000000-0006-0000-0000-0000BA000000}">
      <text>
        <r>
          <rPr>
            <b/>
            <sz val="9"/>
            <color indexed="81"/>
            <rFont val="Tahoma"/>
            <family val="2"/>
          </rPr>
          <t>OTROS</t>
        </r>
      </text>
    </comment>
    <comment ref="Y67" authorId="3" shapeId="0" xr:uid="{00000000-0006-0000-0000-0000BB000000}">
      <text>
        <r>
          <rPr>
            <b/>
            <sz val="9"/>
            <color indexed="81"/>
            <rFont val="Tahoma"/>
            <family val="2"/>
          </rPr>
          <t>OTROS</t>
        </r>
      </text>
    </comment>
    <comment ref="Z67" authorId="3" shapeId="0" xr:uid="{00000000-0006-0000-0000-0000BC000000}">
      <text>
        <r>
          <rPr>
            <b/>
            <sz val="9"/>
            <color indexed="81"/>
            <rFont val="Tahoma"/>
            <family val="2"/>
          </rPr>
          <t>RECURSOS PROPIOS</t>
        </r>
      </text>
    </comment>
    <comment ref="AA67" authorId="3" shapeId="0" xr:uid="{00000000-0006-0000-0000-0000BD000000}">
      <text>
        <r>
          <rPr>
            <b/>
            <sz val="9"/>
            <color indexed="81"/>
            <rFont val="Tahoma"/>
            <family val="2"/>
          </rPr>
          <t>RECURSOS PROPIOS</t>
        </r>
      </text>
    </comment>
    <comment ref="AB67" authorId="3" shapeId="0" xr:uid="{00000000-0006-0000-0000-0000BE000000}">
      <text>
        <r>
          <rPr>
            <b/>
            <sz val="9"/>
            <color indexed="81"/>
            <rFont val="Tahoma"/>
            <family val="2"/>
          </rPr>
          <t>SGP</t>
        </r>
      </text>
    </comment>
    <comment ref="AC67" authorId="3" shapeId="0" xr:uid="{00000000-0006-0000-0000-0000BF000000}">
      <text>
        <r>
          <rPr>
            <b/>
            <sz val="9"/>
            <color indexed="81"/>
            <rFont val="Tahoma"/>
            <family val="2"/>
          </rPr>
          <t>SGP</t>
        </r>
      </text>
    </comment>
    <comment ref="AD67" authorId="3" shapeId="0" xr:uid="{00000000-0006-0000-0000-0000C0000000}">
      <text>
        <r>
          <rPr>
            <b/>
            <sz val="9"/>
            <color indexed="81"/>
            <rFont val="Tahoma"/>
            <family val="2"/>
          </rPr>
          <t>REGALÍAS</t>
        </r>
      </text>
    </comment>
    <comment ref="AE67" authorId="3" shapeId="0" xr:uid="{00000000-0006-0000-0000-0000C1000000}">
      <text>
        <r>
          <rPr>
            <b/>
            <sz val="9"/>
            <color indexed="81"/>
            <rFont val="Tahoma"/>
            <family val="2"/>
          </rPr>
          <t>REGALÍAS</t>
        </r>
      </text>
    </comment>
    <comment ref="AF67" authorId="3" shapeId="0" xr:uid="{00000000-0006-0000-0000-0000C2000000}">
      <text>
        <r>
          <rPr>
            <b/>
            <sz val="9"/>
            <color indexed="81"/>
            <rFont val="Tahoma"/>
            <family val="2"/>
          </rPr>
          <t>RECURSOS FUNCIONAMIENTO</t>
        </r>
      </text>
    </comment>
    <comment ref="AG67" authorId="3" shapeId="0" xr:uid="{00000000-0006-0000-0000-0000C3000000}">
      <text>
        <r>
          <rPr>
            <b/>
            <sz val="9"/>
            <color indexed="81"/>
            <rFont val="Tahoma"/>
            <family val="2"/>
          </rPr>
          <t>RECURSOS FUNCIONAMIENTO</t>
        </r>
      </text>
    </comment>
    <comment ref="AH67" authorId="3" shapeId="0" xr:uid="{00000000-0006-0000-0000-0000C4000000}">
      <text>
        <r>
          <rPr>
            <b/>
            <sz val="9"/>
            <color indexed="81"/>
            <rFont val="Tahoma"/>
            <family val="2"/>
          </rPr>
          <t>RECURSOS GESTIONADOS</t>
        </r>
      </text>
    </comment>
    <comment ref="AI67" authorId="3" shapeId="0" xr:uid="{00000000-0006-0000-0000-0000C5000000}">
      <text>
        <r>
          <rPr>
            <b/>
            <sz val="9"/>
            <color indexed="81"/>
            <rFont val="Tahoma"/>
            <family val="2"/>
          </rPr>
          <t>RECURSOS GESTIONADOS</t>
        </r>
      </text>
    </comment>
    <comment ref="AJ67" authorId="3" shapeId="0" xr:uid="{00000000-0006-0000-0000-0000C6000000}">
      <text>
        <r>
          <rPr>
            <b/>
            <sz val="9"/>
            <color indexed="81"/>
            <rFont val="Tahoma"/>
            <family val="2"/>
          </rPr>
          <t>TOTALES</t>
        </r>
        <r>
          <rPr>
            <sz val="9"/>
            <color indexed="81"/>
            <rFont val="Tahoma"/>
            <family val="2"/>
          </rPr>
          <t xml:space="preserve">
</t>
        </r>
      </text>
    </comment>
    <comment ref="AK67" authorId="3" shapeId="0" xr:uid="{00000000-0006-0000-0000-0000C7000000}">
      <text>
        <r>
          <rPr>
            <b/>
            <sz val="9"/>
            <color indexed="81"/>
            <rFont val="Tahoma"/>
            <family val="2"/>
          </rPr>
          <t>TOTALES</t>
        </r>
        <r>
          <rPr>
            <sz val="9"/>
            <color indexed="81"/>
            <rFont val="Tahoma"/>
            <family val="2"/>
          </rPr>
          <t xml:space="preserve">
</t>
        </r>
      </text>
    </comment>
    <comment ref="AL67" authorId="2" shapeId="0" xr:uid="{00000000-0006-0000-0000-0000C8000000}">
      <text>
        <r>
          <rPr>
            <b/>
            <sz val="8"/>
            <color indexed="81"/>
            <rFont val="Tahoma"/>
            <family val="2"/>
          </rPr>
          <t>PRIMERA INFANCIA (0 a 5 años)</t>
        </r>
        <r>
          <rPr>
            <sz val="8"/>
            <color indexed="81"/>
            <rFont val="Tahoma"/>
            <family val="2"/>
          </rPr>
          <t xml:space="preserve">
</t>
        </r>
      </text>
    </comment>
    <comment ref="AM67" authorId="2" shapeId="0" xr:uid="{00000000-0006-0000-0000-0000C9000000}">
      <text>
        <r>
          <rPr>
            <b/>
            <sz val="8"/>
            <color indexed="81"/>
            <rFont val="Tahoma"/>
            <family val="2"/>
          </rPr>
          <t>INFANCIA (6 a 11 años)</t>
        </r>
        <r>
          <rPr>
            <sz val="8"/>
            <color indexed="81"/>
            <rFont val="Tahoma"/>
            <family val="2"/>
          </rPr>
          <t xml:space="preserve">
</t>
        </r>
      </text>
    </comment>
    <comment ref="AN67" authorId="2" shapeId="0" xr:uid="{00000000-0006-0000-0000-0000CA000000}">
      <text>
        <r>
          <rPr>
            <b/>
            <sz val="8"/>
            <color indexed="81"/>
            <rFont val="Tahoma"/>
            <family val="2"/>
          </rPr>
          <t>ADOLESCENCIA (12 A 17 años)</t>
        </r>
      </text>
    </comment>
    <comment ref="AO67" authorId="2" shapeId="0" xr:uid="{00000000-0006-0000-0000-0000CB000000}">
      <text>
        <r>
          <rPr>
            <b/>
            <sz val="8"/>
            <color indexed="81"/>
            <rFont val="Tahoma"/>
            <family val="2"/>
          </rPr>
          <t>JUVENTUD (18 a 28 años)</t>
        </r>
        <r>
          <rPr>
            <sz val="8"/>
            <color indexed="81"/>
            <rFont val="Tahoma"/>
            <family val="2"/>
          </rPr>
          <t xml:space="preserve">
</t>
        </r>
      </text>
    </comment>
    <comment ref="AP6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67" authorId="2" shapeId="0" xr:uid="{00000000-0006-0000-0000-0000CD000000}">
      <text>
        <r>
          <rPr>
            <b/>
            <sz val="8"/>
            <color indexed="81"/>
            <rFont val="Tahoma"/>
            <family val="2"/>
          </rPr>
          <t>ADULTO MAYOR  (61 años en adelante)</t>
        </r>
        <r>
          <rPr>
            <sz val="8"/>
            <color indexed="81"/>
            <rFont val="Tahoma"/>
            <family val="2"/>
          </rPr>
          <t xml:space="preserve">
</t>
        </r>
      </text>
    </comment>
    <comment ref="AS67" authorId="2" shapeId="0" xr:uid="{00000000-0006-0000-0000-0000CE000000}">
      <text>
        <r>
          <rPr>
            <b/>
            <sz val="8"/>
            <color indexed="81"/>
            <rFont val="Tahoma"/>
            <family val="2"/>
          </rPr>
          <t>MUJERES</t>
        </r>
        <r>
          <rPr>
            <sz val="8"/>
            <color indexed="81"/>
            <rFont val="Tahoma"/>
            <family val="2"/>
          </rPr>
          <t xml:space="preserve">
</t>
        </r>
      </text>
    </comment>
    <comment ref="AT67" authorId="2" shapeId="0" xr:uid="{00000000-0006-0000-0000-0000CF000000}">
      <text>
        <r>
          <rPr>
            <b/>
            <sz val="8"/>
            <color indexed="81"/>
            <rFont val="Tahoma"/>
            <family val="2"/>
          </rPr>
          <t>HOMBRES</t>
        </r>
      </text>
    </comment>
    <comment ref="AV67" authorId="2" shapeId="0" xr:uid="{00000000-0006-0000-0000-0000D0000000}">
      <text>
        <r>
          <rPr>
            <b/>
            <sz val="8"/>
            <color indexed="81"/>
            <rFont val="Tahoma"/>
            <family val="2"/>
          </rPr>
          <t>VÍCTIMAS CONFLICTO ARMADO</t>
        </r>
        <r>
          <rPr>
            <sz val="8"/>
            <color indexed="81"/>
            <rFont val="Tahoma"/>
            <family val="2"/>
          </rPr>
          <t xml:space="preserve">
</t>
        </r>
      </text>
    </comment>
    <comment ref="AX67" authorId="2" shapeId="0" xr:uid="{00000000-0006-0000-0000-0000D1000000}">
      <text>
        <r>
          <rPr>
            <b/>
            <sz val="8"/>
            <color indexed="81"/>
            <rFont val="Tahoma"/>
            <family val="2"/>
          </rPr>
          <t>DISCAPACITADOS</t>
        </r>
        <r>
          <rPr>
            <sz val="8"/>
            <color indexed="81"/>
            <rFont val="Tahoma"/>
            <family val="2"/>
          </rPr>
          <t xml:space="preserve">
</t>
        </r>
      </text>
    </comment>
    <comment ref="AY67" authorId="2" shapeId="0" xr:uid="{00000000-0006-0000-0000-0000D2000000}">
      <text>
        <r>
          <rPr>
            <b/>
            <sz val="8"/>
            <color indexed="81"/>
            <rFont val="Tahoma"/>
            <family val="2"/>
          </rPr>
          <t>AFROCOLOMBIANO O RAIZAL</t>
        </r>
      </text>
    </comment>
    <comment ref="AZ67" authorId="2" shapeId="0" xr:uid="{00000000-0006-0000-0000-0000D3000000}">
      <text>
        <r>
          <rPr>
            <b/>
            <sz val="8"/>
            <color indexed="81"/>
            <rFont val="Tahoma"/>
            <family val="2"/>
          </rPr>
          <t>INDÍGENAS</t>
        </r>
        <r>
          <rPr>
            <sz val="8"/>
            <color indexed="81"/>
            <rFont val="Tahoma"/>
            <family val="2"/>
          </rPr>
          <t xml:space="preserve">
</t>
        </r>
      </text>
    </comment>
    <comment ref="BA67" authorId="1" shapeId="0" xr:uid="{00000000-0006-0000-0000-0000D4000000}">
      <text>
        <r>
          <rPr>
            <b/>
            <sz val="9"/>
            <color indexed="81"/>
            <rFont val="Tahoma"/>
            <family val="2"/>
          </rPr>
          <t>MEDIO DE EVIDENCIA. INFORME, RESGISTRO FOTOGRAFICO, PLANILLA, ETC</t>
        </r>
      </text>
    </comment>
    <comment ref="R76" authorId="3" shapeId="0" xr:uid="{00000000-0006-0000-0000-0000D5000000}">
      <text>
        <r>
          <rPr>
            <b/>
            <sz val="9"/>
            <color indexed="81"/>
            <rFont val="Tahoma"/>
            <family val="2"/>
          </rPr>
          <t>COFINANCIACIÓN DEPARTAMENTO</t>
        </r>
        <r>
          <rPr>
            <sz val="9"/>
            <color indexed="81"/>
            <rFont val="Tahoma"/>
            <family val="2"/>
          </rPr>
          <t xml:space="preserve">
</t>
        </r>
      </text>
    </comment>
    <comment ref="S76" authorId="3" shapeId="0" xr:uid="{00000000-0006-0000-0000-0000D6000000}">
      <text>
        <r>
          <rPr>
            <b/>
            <sz val="9"/>
            <color indexed="81"/>
            <rFont val="Tahoma"/>
            <family val="2"/>
          </rPr>
          <t>COFINANCIACIÓN DEPARTAMENTO</t>
        </r>
        <r>
          <rPr>
            <sz val="9"/>
            <color indexed="81"/>
            <rFont val="Tahoma"/>
            <family val="2"/>
          </rPr>
          <t xml:space="preserve">
</t>
        </r>
      </text>
    </comment>
    <comment ref="T76" authorId="3" shapeId="0" xr:uid="{00000000-0006-0000-0000-0000D7000000}">
      <text>
        <r>
          <rPr>
            <b/>
            <sz val="9"/>
            <color indexed="81"/>
            <rFont val="Tahoma"/>
            <family val="2"/>
          </rPr>
          <t>COFINACIACIÓN NACIÓN</t>
        </r>
      </text>
    </comment>
    <comment ref="U76" authorId="3" shapeId="0" xr:uid="{00000000-0006-0000-0000-0000D8000000}">
      <text>
        <r>
          <rPr>
            <b/>
            <sz val="9"/>
            <color indexed="81"/>
            <rFont val="Tahoma"/>
            <family val="2"/>
          </rPr>
          <t>COFINACIACIÓN NACIÓN</t>
        </r>
      </text>
    </comment>
    <comment ref="V76" authorId="3" shapeId="0" xr:uid="{00000000-0006-0000-0000-0000D9000000}">
      <text>
        <r>
          <rPr>
            <b/>
            <sz val="9"/>
            <color indexed="81"/>
            <rFont val="Tahoma"/>
            <family val="2"/>
          </rPr>
          <t>CRÉDITO</t>
        </r>
      </text>
    </comment>
    <comment ref="W76" authorId="3" shapeId="0" xr:uid="{00000000-0006-0000-0000-0000DA000000}">
      <text>
        <r>
          <rPr>
            <b/>
            <sz val="9"/>
            <color indexed="81"/>
            <rFont val="Tahoma"/>
            <family val="2"/>
          </rPr>
          <t>CRÉDITO</t>
        </r>
      </text>
    </comment>
    <comment ref="X76" authorId="3" shapeId="0" xr:uid="{00000000-0006-0000-0000-0000DB000000}">
      <text>
        <r>
          <rPr>
            <b/>
            <sz val="9"/>
            <color indexed="81"/>
            <rFont val="Tahoma"/>
            <family val="2"/>
          </rPr>
          <t>OTROS</t>
        </r>
      </text>
    </comment>
    <comment ref="Y76" authorId="3" shapeId="0" xr:uid="{00000000-0006-0000-0000-0000DC000000}">
      <text>
        <r>
          <rPr>
            <b/>
            <sz val="9"/>
            <color indexed="81"/>
            <rFont val="Tahoma"/>
            <family val="2"/>
          </rPr>
          <t>OTROS</t>
        </r>
      </text>
    </comment>
    <comment ref="Z76" authorId="3" shapeId="0" xr:uid="{00000000-0006-0000-0000-0000DD000000}">
      <text>
        <r>
          <rPr>
            <b/>
            <sz val="9"/>
            <color indexed="81"/>
            <rFont val="Tahoma"/>
            <family val="2"/>
          </rPr>
          <t>RECURSOS PROPIOS</t>
        </r>
      </text>
    </comment>
    <comment ref="AA76" authorId="3" shapeId="0" xr:uid="{00000000-0006-0000-0000-0000DE000000}">
      <text>
        <r>
          <rPr>
            <b/>
            <sz val="9"/>
            <color indexed="81"/>
            <rFont val="Tahoma"/>
            <family val="2"/>
          </rPr>
          <t>RECURSOS PROPIOS</t>
        </r>
      </text>
    </comment>
    <comment ref="AB76" authorId="3" shapeId="0" xr:uid="{00000000-0006-0000-0000-0000DF000000}">
      <text>
        <r>
          <rPr>
            <b/>
            <sz val="9"/>
            <color indexed="81"/>
            <rFont val="Tahoma"/>
            <family val="2"/>
          </rPr>
          <t>SGP</t>
        </r>
      </text>
    </comment>
    <comment ref="AC76" authorId="3" shapeId="0" xr:uid="{00000000-0006-0000-0000-0000E0000000}">
      <text>
        <r>
          <rPr>
            <b/>
            <sz val="9"/>
            <color indexed="81"/>
            <rFont val="Tahoma"/>
            <family val="2"/>
          </rPr>
          <t>SGP</t>
        </r>
      </text>
    </comment>
    <comment ref="AD76" authorId="3" shapeId="0" xr:uid="{00000000-0006-0000-0000-0000E1000000}">
      <text>
        <r>
          <rPr>
            <b/>
            <sz val="9"/>
            <color indexed="81"/>
            <rFont val="Tahoma"/>
            <family val="2"/>
          </rPr>
          <t>REGALÍAS</t>
        </r>
      </text>
    </comment>
    <comment ref="AE76" authorId="3" shapeId="0" xr:uid="{00000000-0006-0000-0000-0000E2000000}">
      <text>
        <r>
          <rPr>
            <b/>
            <sz val="9"/>
            <color indexed="81"/>
            <rFont val="Tahoma"/>
            <family val="2"/>
          </rPr>
          <t>REGALÍAS</t>
        </r>
      </text>
    </comment>
    <comment ref="AF76" authorId="3" shapeId="0" xr:uid="{00000000-0006-0000-0000-0000E3000000}">
      <text>
        <r>
          <rPr>
            <b/>
            <sz val="9"/>
            <color indexed="81"/>
            <rFont val="Tahoma"/>
            <family val="2"/>
          </rPr>
          <t>RECURSOS FUNCIONAMIENTO</t>
        </r>
      </text>
    </comment>
    <comment ref="AG76" authorId="3" shapeId="0" xr:uid="{00000000-0006-0000-0000-0000E4000000}">
      <text>
        <r>
          <rPr>
            <b/>
            <sz val="9"/>
            <color indexed="81"/>
            <rFont val="Tahoma"/>
            <family val="2"/>
          </rPr>
          <t>RECURSOS FUNCIONAMIENTO</t>
        </r>
      </text>
    </comment>
    <comment ref="AH76" authorId="3" shapeId="0" xr:uid="{00000000-0006-0000-0000-0000E5000000}">
      <text>
        <r>
          <rPr>
            <b/>
            <sz val="9"/>
            <color indexed="81"/>
            <rFont val="Tahoma"/>
            <family val="2"/>
          </rPr>
          <t>RECURSOS GESTIONADOS</t>
        </r>
      </text>
    </comment>
    <comment ref="AI76" authorId="3" shapeId="0" xr:uid="{00000000-0006-0000-0000-0000E6000000}">
      <text>
        <r>
          <rPr>
            <b/>
            <sz val="9"/>
            <color indexed="81"/>
            <rFont val="Tahoma"/>
            <family val="2"/>
          </rPr>
          <t>RECURSOS GESTIONADOS</t>
        </r>
      </text>
    </comment>
    <comment ref="AJ76" authorId="3" shapeId="0" xr:uid="{00000000-0006-0000-0000-0000E7000000}">
      <text>
        <r>
          <rPr>
            <b/>
            <sz val="9"/>
            <color indexed="81"/>
            <rFont val="Tahoma"/>
            <family val="2"/>
          </rPr>
          <t>TOTALES</t>
        </r>
        <r>
          <rPr>
            <sz val="9"/>
            <color indexed="81"/>
            <rFont val="Tahoma"/>
            <family val="2"/>
          </rPr>
          <t xml:space="preserve">
</t>
        </r>
      </text>
    </comment>
    <comment ref="AK76" authorId="3" shapeId="0" xr:uid="{00000000-0006-0000-0000-0000E8000000}">
      <text>
        <r>
          <rPr>
            <b/>
            <sz val="9"/>
            <color indexed="81"/>
            <rFont val="Tahoma"/>
            <family val="2"/>
          </rPr>
          <t>TOTALES</t>
        </r>
        <r>
          <rPr>
            <sz val="9"/>
            <color indexed="81"/>
            <rFont val="Tahoma"/>
            <family val="2"/>
          </rPr>
          <t xml:space="preserve">
</t>
        </r>
      </text>
    </comment>
    <comment ref="AL76" authorId="2" shapeId="0" xr:uid="{00000000-0006-0000-0000-0000E9000000}">
      <text>
        <r>
          <rPr>
            <b/>
            <sz val="8"/>
            <color indexed="81"/>
            <rFont val="Tahoma"/>
            <family val="2"/>
          </rPr>
          <t>PRIMERA INFANCIA (0 a 5 años)</t>
        </r>
        <r>
          <rPr>
            <sz val="8"/>
            <color indexed="81"/>
            <rFont val="Tahoma"/>
            <family val="2"/>
          </rPr>
          <t xml:space="preserve">
</t>
        </r>
      </text>
    </comment>
    <comment ref="AM76" authorId="2" shapeId="0" xr:uid="{00000000-0006-0000-0000-0000EA000000}">
      <text>
        <r>
          <rPr>
            <b/>
            <sz val="8"/>
            <color indexed="81"/>
            <rFont val="Tahoma"/>
            <family val="2"/>
          </rPr>
          <t>INFANCIA (6 a 11 años)</t>
        </r>
        <r>
          <rPr>
            <sz val="8"/>
            <color indexed="81"/>
            <rFont val="Tahoma"/>
            <family val="2"/>
          </rPr>
          <t xml:space="preserve">
</t>
        </r>
      </text>
    </comment>
    <comment ref="AN76" authorId="2" shapeId="0" xr:uid="{00000000-0006-0000-0000-0000EB000000}">
      <text>
        <r>
          <rPr>
            <b/>
            <sz val="8"/>
            <color indexed="81"/>
            <rFont val="Tahoma"/>
            <family val="2"/>
          </rPr>
          <t>ADOLESCENCIA (12 A 17 años)</t>
        </r>
      </text>
    </comment>
    <comment ref="AO76" authorId="2" shapeId="0" xr:uid="{00000000-0006-0000-0000-0000EC000000}">
      <text>
        <r>
          <rPr>
            <b/>
            <sz val="8"/>
            <color indexed="81"/>
            <rFont val="Tahoma"/>
            <family val="2"/>
          </rPr>
          <t>JUVENTUD (18 a 28 años)</t>
        </r>
        <r>
          <rPr>
            <sz val="8"/>
            <color indexed="81"/>
            <rFont val="Tahoma"/>
            <family val="2"/>
          </rPr>
          <t xml:space="preserve">
</t>
        </r>
      </text>
    </comment>
    <comment ref="AP7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76" authorId="2" shapeId="0" xr:uid="{00000000-0006-0000-0000-0000EE000000}">
      <text>
        <r>
          <rPr>
            <b/>
            <sz val="8"/>
            <color indexed="81"/>
            <rFont val="Tahoma"/>
            <family val="2"/>
          </rPr>
          <t>ADULTO MAYOR  (61 años en adelante)</t>
        </r>
        <r>
          <rPr>
            <sz val="8"/>
            <color indexed="81"/>
            <rFont val="Tahoma"/>
            <family val="2"/>
          </rPr>
          <t xml:space="preserve">
</t>
        </r>
      </text>
    </comment>
    <comment ref="AS76" authorId="2" shapeId="0" xr:uid="{00000000-0006-0000-0000-0000EF000000}">
      <text>
        <r>
          <rPr>
            <b/>
            <sz val="8"/>
            <color indexed="81"/>
            <rFont val="Tahoma"/>
            <family val="2"/>
          </rPr>
          <t>MUJERES</t>
        </r>
        <r>
          <rPr>
            <sz val="8"/>
            <color indexed="81"/>
            <rFont val="Tahoma"/>
            <family val="2"/>
          </rPr>
          <t xml:space="preserve">
</t>
        </r>
      </text>
    </comment>
    <comment ref="AT76" authorId="2" shapeId="0" xr:uid="{00000000-0006-0000-0000-0000F0000000}">
      <text>
        <r>
          <rPr>
            <b/>
            <sz val="8"/>
            <color indexed="81"/>
            <rFont val="Tahoma"/>
            <family val="2"/>
          </rPr>
          <t>HOMBRES</t>
        </r>
      </text>
    </comment>
    <comment ref="AV76" authorId="2" shapeId="0" xr:uid="{00000000-0006-0000-0000-0000F1000000}">
      <text>
        <r>
          <rPr>
            <b/>
            <sz val="8"/>
            <color indexed="81"/>
            <rFont val="Tahoma"/>
            <family val="2"/>
          </rPr>
          <t>VÍCTIMAS CONFLICTO ARMADO</t>
        </r>
        <r>
          <rPr>
            <sz val="8"/>
            <color indexed="81"/>
            <rFont val="Tahoma"/>
            <family val="2"/>
          </rPr>
          <t xml:space="preserve">
</t>
        </r>
      </text>
    </comment>
    <comment ref="AX76" authorId="2" shapeId="0" xr:uid="{00000000-0006-0000-0000-0000F2000000}">
      <text>
        <r>
          <rPr>
            <b/>
            <sz val="8"/>
            <color indexed="81"/>
            <rFont val="Tahoma"/>
            <family val="2"/>
          </rPr>
          <t>DISCAPACITADOS</t>
        </r>
        <r>
          <rPr>
            <sz val="8"/>
            <color indexed="81"/>
            <rFont val="Tahoma"/>
            <family val="2"/>
          </rPr>
          <t xml:space="preserve">
</t>
        </r>
      </text>
    </comment>
    <comment ref="AY76" authorId="2" shapeId="0" xr:uid="{00000000-0006-0000-0000-0000F3000000}">
      <text>
        <r>
          <rPr>
            <b/>
            <sz val="8"/>
            <color indexed="81"/>
            <rFont val="Tahoma"/>
            <family val="2"/>
          </rPr>
          <t>AFROCOLOMBIANO O RAIZAL</t>
        </r>
      </text>
    </comment>
    <comment ref="AZ76" authorId="2" shapeId="0" xr:uid="{00000000-0006-0000-0000-0000F4000000}">
      <text>
        <r>
          <rPr>
            <b/>
            <sz val="8"/>
            <color indexed="81"/>
            <rFont val="Tahoma"/>
            <family val="2"/>
          </rPr>
          <t>INDÍGENAS</t>
        </r>
        <r>
          <rPr>
            <sz val="8"/>
            <color indexed="81"/>
            <rFont val="Tahoma"/>
            <family val="2"/>
          </rPr>
          <t xml:space="preserve">
</t>
        </r>
      </text>
    </comment>
    <comment ref="BA76" authorId="1" shapeId="0" xr:uid="{00000000-0006-0000-0000-0000F5000000}">
      <text>
        <r>
          <rPr>
            <b/>
            <sz val="9"/>
            <color indexed="81"/>
            <rFont val="Tahoma"/>
            <family val="2"/>
          </rPr>
          <t>MEDIO DE EVIDENCIA. INFORME, RESGISTRO FOTOGRAFICO, PLANILLA, ETC</t>
        </r>
      </text>
    </comment>
    <comment ref="R85" authorId="3" shapeId="0" xr:uid="{00000000-0006-0000-0000-0000F6000000}">
      <text>
        <r>
          <rPr>
            <b/>
            <sz val="9"/>
            <color indexed="81"/>
            <rFont val="Tahoma"/>
            <family val="2"/>
          </rPr>
          <t>COFINANCIACIÓN DEPARTAMENTO</t>
        </r>
        <r>
          <rPr>
            <sz val="9"/>
            <color indexed="81"/>
            <rFont val="Tahoma"/>
            <family val="2"/>
          </rPr>
          <t xml:space="preserve">
</t>
        </r>
      </text>
    </comment>
    <comment ref="S85" authorId="3" shapeId="0" xr:uid="{00000000-0006-0000-0000-0000F7000000}">
      <text>
        <r>
          <rPr>
            <b/>
            <sz val="9"/>
            <color indexed="81"/>
            <rFont val="Tahoma"/>
            <family val="2"/>
          </rPr>
          <t>COFINANCIACIÓN DEPARTAMENTO</t>
        </r>
        <r>
          <rPr>
            <sz val="9"/>
            <color indexed="81"/>
            <rFont val="Tahoma"/>
            <family val="2"/>
          </rPr>
          <t xml:space="preserve">
</t>
        </r>
      </text>
    </comment>
    <comment ref="T85" authorId="3" shapeId="0" xr:uid="{00000000-0006-0000-0000-0000F8000000}">
      <text>
        <r>
          <rPr>
            <b/>
            <sz val="9"/>
            <color indexed="81"/>
            <rFont val="Tahoma"/>
            <family val="2"/>
          </rPr>
          <t>COFINACIACIÓN NACIÓN</t>
        </r>
      </text>
    </comment>
    <comment ref="U85" authorId="3" shapeId="0" xr:uid="{00000000-0006-0000-0000-0000F9000000}">
      <text>
        <r>
          <rPr>
            <b/>
            <sz val="9"/>
            <color indexed="81"/>
            <rFont val="Tahoma"/>
            <family val="2"/>
          </rPr>
          <t>COFINACIACIÓN NACIÓN</t>
        </r>
      </text>
    </comment>
    <comment ref="V85" authorId="3" shapeId="0" xr:uid="{00000000-0006-0000-0000-0000FA000000}">
      <text>
        <r>
          <rPr>
            <b/>
            <sz val="9"/>
            <color indexed="81"/>
            <rFont val="Tahoma"/>
            <family val="2"/>
          </rPr>
          <t>CRÉDITO</t>
        </r>
      </text>
    </comment>
    <comment ref="W85" authorId="3" shapeId="0" xr:uid="{00000000-0006-0000-0000-0000FB000000}">
      <text>
        <r>
          <rPr>
            <b/>
            <sz val="9"/>
            <color indexed="81"/>
            <rFont val="Tahoma"/>
            <family val="2"/>
          </rPr>
          <t>CRÉDITO</t>
        </r>
      </text>
    </comment>
    <comment ref="X85" authorId="3" shapeId="0" xr:uid="{00000000-0006-0000-0000-0000FC000000}">
      <text>
        <r>
          <rPr>
            <b/>
            <sz val="9"/>
            <color indexed="81"/>
            <rFont val="Tahoma"/>
            <family val="2"/>
          </rPr>
          <t>OTROS</t>
        </r>
      </text>
    </comment>
    <comment ref="Y85" authorId="3" shapeId="0" xr:uid="{00000000-0006-0000-0000-0000FD000000}">
      <text>
        <r>
          <rPr>
            <b/>
            <sz val="9"/>
            <color indexed="81"/>
            <rFont val="Tahoma"/>
            <family val="2"/>
          </rPr>
          <t>OTROS</t>
        </r>
      </text>
    </comment>
    <comment ref="Z85" authorId="3" shapeId="0" xr:uid="{00000000-0006-0000-0000-0000FE000000}">
      <text>
        <r>
          <rPr>
            <b/>
            <sz val="9"/>
            <color indexed="81"/>
            <rFont val="Tahoma"/>
            <family val="2"/>
          </rPr>
          <t>RECURSOS PROPIOS</t>
        </r>
      </text>
    </comment>
    <comment ref="AA85" authorId="3" shapeId="0" xr:uid="{00000000-0006-0000-0000-0000FF000000}">
      <text>
        <r>
          <rPr>
            <b/>
            <sz val="9"/>
            <color indexed="81"/>
            <rFont val="Tahoma"/>
            <family val="2"/>
          </rPr>
          <t>RECURSOS PROPIOS</t>
        </r>
      </text>
    </comment>
    <comment ref="AB85" authorId="3" shapeId="0" xr:uid="{00000000-0006-0000-0000-000000010000}">
      <text>
        <r>
          <rPr>
            <b/>
            <sz val="9"/>
            <color indexed="81"/>
            <rFont val="Tahoma"/>
            <family val="2"/>
          </rPr>
          <t>SGP</t>
        </r>
      </text>
    </comment>
    <comment ref="AC85" authorId="3" shapeId="0" xr:uid="{00000000-0006-0000-0000-000001010000}">
      <text>
        <r>
          <rPr>
            <b/>
            <sz val="9"/>
            <color indexed="81"/>
            <rFont val="Tahoma"/>
            <family val="2"/>
          </rPr>
          <t>SGP</t>
        </r>
      </text>
    </comment>
    <comment ref="AD85" authorId="3" shapeId="0" xr:uid="{00000000-0006-0000-0000-000002010000}">
      <text>
        <r>
          <rPr>
            <b/>
            <sz val="9"/>
            <color indexed="81"/>
            <rFont val="Tahoma"/>
            <family val="2"/>
          </rPr>
          <t>REGALÍAS</t>
        </r>
      </text>
    </comment>
    <comment ref="AE85" authorId="3" shapeId="0" xr:uid="{00000000-0006-0000-0000-000003010000}">
      <text>
        <r>
          <rPr>
            <b/>
            <sz val="9"/>
            <color indexed="81"/>
            <rFont val="Tahoma"/>
            <family val="2"/>
          </rPr>
          <t>REGALÍAS</t>
        </r>
      </text>
    </comment>
    <comment ref="AF85" authorId="3" shapeId="0" xr:uid="{00000000-0006-0000-0000-000004010000}">
      <text>
        <r>
          <rPr>
            <b/>
            <sz val="9"/>
            <color indexed="81"/>
            <rFont val="Tahoma"/>
            <family val="2"/>
          </rPr>
          <t>RECURSOS FUNCIONAMIENTO</t>
        </r>
      </text>
    </comment>
    <comment ref="AG85" authorId="3" shapeId="0" xr:uid="{00000000-0006-0000-0000-000005010000}">
      <text>
        <r>
          <rPr>
            <b/>
            <sz val="9"/>
            <color indexed="81"/>
            <rFont val="Tahoma"/>
            <family val="2"/>
          </rPr>
          <t>RECURSOS FUNCIONAMIENTO</t>
        </r>
      </text>
    </comment>
    <comment ref="AH85" authorId="3" shapeId="0" xr:uid="{00000000-0006-0000-0000-000006010000}">
      <text>
        <r>
          <rPr>
            <b/>
            <sz val="9"/>
            <color indexed="81"/>
            <rFont val="Tahoma"/>
            <family val="2"/>
          </rPr>
          <t>RECURSOS GESTIONADOS</t>
        </r>
      </text>
    </comment>
    <comment ref="AI85" authorId="3" shapeId="0" xr:uid="{00000000-0006-0000-0000-000007010000}">
      <text>
        <r>
          <rPr>
            <b/>
            <sz val="9"/>
            <color indexed="81"/>
            <rFont val="Tahoma"/>
            <family val="2"/>
          </rPr>
          <t>RECURSOS GESTIONADOS</t>
        </r>
      </text>
    </comment>
    <comment ref="AJ85" authorId="3" shapeId="0" xr:uid="{00000000-0006-0000-0000-000008010000}">
      <text>
        <r>
          <rPr>
            <b/>
            <sz val="9"/>
            <color indexed="81"/>
            <rFont val="Tahoma"/>
            <family val="2"/>
          </rPr>
          <t>TOTALES</t>
        </r>
        <r>
          <rPr>
            <sz val="9"/>
            <color indexed="81"/>
            <rFont val="Tahoma"/>
            <family val="2"/>
          </rPr>
          <t xml:space="preserve">
</t>
        </r>
      </text>
    </comment>
    <comment ref="AK85" authorId="3" shapeId="0" xr:uid="{00000000-0006-0000-0000-000009010000}">
      <text>
        <r>
          <rPr>
            <b/>
            <sz val="9"/>
            <color indexed="81"/>
            <rFont val="Tahoma"/>
            <family val="2"/>
          </rPr>
          <t>TOTALES</t>
        </r>
        <r>
          <rPr>
            <sz val="9"/>
            <color indexed="81"/>
            <rFont val="Tahoma"/>
            <family val="2"/>
          </rPr>
          <t xml:space="preserve">
</t>
        </r>
      </text>
    </comment>
    <comment ref="AL85" authorId="2" shapeId="0" xr:uid="{00000000-0006-0000-0000-00000A010000}">
      <text>
        <r>
          <rPr>
            <b/>
            <sz val="8"/>
            <color indexed="81"/>
            <rFont val="Tahoma"/>
            <family val="2"/>
          </rPr>
          <t>PRIMERA INFANCIA (0 a 5 años)</t>
        </r>
        <r>
          <rPr>
            <sz val="8"/>
            <color indexed="81"/>
            <rFont val="Tahoma"/>
            <family val="2"/>
          </rPr>
          <t xml:space="preserve">
</t>
        </r>
      </text>
    </comment>
    <comment ref="AM85" authorId="2" shapeId="0" xr:uid="{00000000-0006-0000-0000-00000B010000}">
      <text>
        <r>
          <rPr>
            <b/>
            <sz val="8"/>
            <color indexed="81"/>
            <rFont val="Tahoma"/>
            <family val="2"/>
          </rPr>
          <t>INFANCIA (6 a 11 años)</t>
        </r>
        <r>
          <rPr>
            <sz val="8"/>
            <color indexed="81"/>
            <rFont val="Tahoma"/>
            <family val="2"/>
          </rPr>
          <t xml:space="preserve">
</t>
        </r>
      </text>
    </comment>
    <comment ref="AN85" authorId="2" shapeId="0" xr:uid="{00000000-0006-0000-0000-00000C010000}">
      <text>
        <r>
          <rPr>
            <b/>
            <sz val="8"/>
            <color indexed="81"/>
            <rFont val="Tahoma"/>
            <family val="2"/>
          </rPr>
          <t>ADOLESCENCIA (12 A 17 años)</t>
        </r>
      </text>
    </comment>
    <comment ref="AO85" authorId="2" shapeId="0" xr:uid="{00000000-0006-0000-0000-00000D010000}">
      <text>
        <r>
          <rPr>
            <b/>
            <sz val="8"/>
            <color indexed="81"/>
            <rFont val="Tahoma"/>
            <family val="2"/>
          </rPr>
          <t>JUVENTUD (18 a 28 años)</t>
        </r>
        <r>
          <rPr>
            <sz val="8"/>
            <color indexed="81"/>
            <rFont val="Tahoma"/>
            <family val="2"/>
          </rPr>
          <t xml:space="preserve">
</t>
        </r>
      </text>
    </comment>
    <comment ref="AP8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85" authorId="2" shapeId="0" xr:uid="{00000000-0006-0000-0000-00000F010000}">
      <text>
        <r>
          <rPr>
            <b/>
            <sz val="8"/>
            <color indexed="81"/>
            <rFont val="Tahoma"/>
            <family val="2"/>
          </rPr>
          <t>ADULTO MAYOR  (61 años en adelante)</t>
        </r>
        <r>
          <rPr>
            <sz val="8"/>
            <color indexed="81"/>
            <rFont val="Tahoma"/>
            <family val="2"/>
          </rPr>
          <t xml:space="preserve">
</t>
        </r>
      </text>
    </comment>
    <comment ref="AS85" authorId="2" shapeId="0" xr:uid="{00000000-0006-0000-0000-000010010000}">
      <text>
        <r>
          <rPr>
            <b/>
            <sz val="8"/>
            <color indexed="81"/>
            <rFont val="Tahoma"/>
            <family val="2"/>
          </rPr>
          <t>MUJERES</t>
        </r>
        <r>
          <rPr>
            <sz val="8"/>
            <color indexed="81"/>
            <rFont val="Tahoma"/>
            <family val="2"/>
          </rPr>
          <t xml:space="preserve">
</t>
        </r>
      </text>
    </comment>
    <comment ref="AT85" authorId="2" shapeId="0" xr:uid="{00000000-0006-0000-0000-000011010000}">
      <text>
        <r>
          <rPr>
            <b/>
            <sz val="8"/>
            <color indexed="81"/>
            <rFont val="Tahoma"/>
            <family val="2"/>
          </rPr>
          <t>HOMBRES</t>
        </r>
      </text>
    </comment>
    <comment ref="AV85" authorId="2" shapeId="0" xr:uid="{00000000-0006-0000-0000-000012010000}">
      <text>
        <r>
          <rPr>
            <b/>
            <sz val="8"/>
            <color indexed="81"/>
            <rFont val="Tahoma"/>
            <family val="2"/>
          </rPr>
          <t>VÍCTIMAS CONFLICTO ARMADO</t>
        </r>
        <r>
          <rPr>
            <sz val="8"/>
            <color indexed="81"/>
            <rFont val="Tahoma"/>
            <family val="2"/>
          </rPr>
          <t xml:space="preserve">
</t>
        </r>
      </text>
    </comment>
    <comment ref="AX85" authorId="2" shapeId="0" xr:uid="{00000000-0006-0000-0000-000013010000}">
      <text>
        <r>
          <rPr>
            <b/>
            <sz val="8"/>
            <color indexed="81"/>
            <rFont val="Tahoma"/>
            <family val="2"/>
          </rPr>
          <t>DISCAPACITADOS</t>
        </r>
        <r>
          <rPr>
            <sz val="8"/>
            <color indexed="81"/>
            <rFont val="Tahoma"/>
            <family val="2"/>
          </rPr>
          <t xml:space="preserve">
</t>
        </r>
      </text>
    </comment>
    <comment ref="AY85" authorId="2" shapeId="0" xr:uid="{00000000-0006-0000-0000-000014010000}">
      <text>
        <r>
          <rPr>
            <b/>
            <sz val="8"/>
            <color indexed="81"/>
            <rFont val="Tahoma"/>
            <family val="2"/>
          </rPr>
          <t>AFROCOLOMBIANO O RAIZAL</t>
        </r>
      </text>
    </comment>
    <comment ref="AZ85" authorId="2" shapeId="0" xr:uid="{00000000-0006-0000-0000-000015010000}">
      <text>
        <r>
          <rPr>
            <b/>
            <sz val="8"/>
            <color indexed="81"/>
            <rFont val="Tahoma"/>
            <family val="2"/>
          </rPr>
          <t>INDÍGENAS</t>
        </r>
        <r>
          <rPr>
            <sz val="8"/>
            <color indexed="81"/>
            <rFont val="Tahoma"/>
            <family val="2"/>
          </rPr>
          <t xml:space="preserve">
</t>
        </r>
      </text>
    </comment>
    <comment ref="BA85" authorId="1" shapeId="0" xr:uid="{00000000-0006-0000-0000-000016010000}">
      <text>
        <r>
          <rPr>
            <b/>
            <sz val="9"/>
            <color indexed="81"/>
            <rFont val="Tahoma"/>
            <family val="2"/>
          </rPr>
          <t>MEDIO DE EVIDENCIA. INFORME, RESGISTRO FOTOGRAFICO, PLANILLA, ETC</t>
        </r>
      </text>
    </comment>
    <comment ref="R94" authorId="3" shapeId="0" xr:uid="{00000000-0006-0000-0000-000017010000}">
      <text>
        <r>
          <rPr>
            <b/>
            <sz val="9"/>
            <color indexed="81"/>
            <rFont val="Tahoma"/>
            <family val="2"/>
          </rPr>
          <t>COFINANCIACIÓN DEPARTAMENTO</t>
        </r>
        <r>
          <rPr>
            <sz val="9"/>
            <color indexed="81"/>
            <rFont val="Tahoma"/>
            <family val="2"/>
          </rPr>
          <t xml:space="preserve">
</t>
        </r>
      </text>
    </comment>
    <comment ref="S94" authorId="3" shapeId="0" xr:uid="{00000000-0006-0000-0000-000018010000}">
      <text>
        <r>
          <rPr>
            <b/>
            <sz val="9"/>
            <color indexed="81"/>
            <rFont val="Tahoma"/>
            <family val="2"/>
          </rPr>
          <t>COFINANCIACIÓN DEPARTAMENTO</t>
        </r>
        <r>
          <rPr>
            <sz val="9"/>
            <color indexed="81"/>
            <rFont val="Tahoma"/>
            <family val="2"/>
          </rPr>
          <t xml:space="preserve">
</t>
        </r>
      </text>
    </comment>
    <comment ref="T94" authorId="3" shapeId="0" xr:uid="{00000000-0006-0000-0000-000019010000}">
      <text>
        <r>
          <rPr>
            <b/>
            <sz val="9"/>
            <color indexed="81"/>
            <rFont val="Tahoma"/>
            <family val="2"/>
          </rPr>
          <t>COFINACIACIÓN NACIÓN</t>
        </r>
      </text>
    </comment>
    <comment ref="U94" authorId="3" shapeId="0" xr:uid="{00000000-0006-0000-0000-00001A010000}">
      <text>
        <r>
          <rPr>
            <b/>
            <sz val="9"/>
            <color indexed="81"/>
            <rFont val="Tahoma"/>
            <family val="2"/>
          </rPr>
          <t>COFINACIACIÓN NACIÓN</t>
        </r>
      </text>
    </comment>
    <comment ref="V94" authorId="3" shapeId="0" xr:uid="{00000000-0006-0000-0000-00001B010000}">
      <text>
        <r>
          <rPr>
            <b/>
            <sz val="9"/>
            <color indexed="81"/>
            <rFont val="Tahoma"/>
            <family val="2"/>
          </rPr>
          <t>CRÉDITO</t>
        </r>
      </text>
    </comment>
    <comment ref="W94" authorId="3" shapeId="0" xr:uid="{00000000-0006-0000-0000-00001C010000}">
      <text>
        <r>
          <rPr>
            <b/>
            <sz val="9"/>
            <color indexed="81"/>
            <rFont val="Tahoma"/>
            <family val="2"/>
          </rPr>
          <t>CRÉDITO</t>
        </r>
      </text>
    </comment>
    <comment ref="X94" authorId="3" shapeId="0" xr:uid="{00000000-0006-0000-0000-00001D010000}">
      <text>
        <r>
          <rPr>
            <b/>
            <sz val="9"/>
            <color indexed="81"/>
            <rFont val="Tahoma"/>
            <family val="2"/>
          </rPr>
          <t>OTROS</t>
        </r>
      </text>
    </comment>
    <comment ref="Y94" authorId="3" shapeId="0" xr:uid="{00000000-0006-0000-0000-00001E010000}">
      <text>
        <r>
          <rPr>
            <b/>
            <sz val="9"/>
            <color indexed="81"/>
            <rFont val="Tahoma"/>
            <family val="2"/>
          </rPr>
          <t>OTROS</t>
        </r>
      </text>
    </comment>
    <comment ref="Z94" authorId="3" shapeId="0" xr:uid="{00000000-0006-0000-0000-00001F010000}">
      <text>
        <r>
          <rPr>
            <b/>
            <sz val="9"/>
            <color indexed="81"/>
            <rFont val="Tahoma"/>
            <family val="2"/>
          </rPr>
          <t>RECURSOS PROPIOS</t>
        </r>
      </text>
    </comment>
    <comment ref="AA94" authorId="3" shapeId="0" xr:uid="{00000000-0006-0000-0000-000020010000}">
      <text>
        <r>
          <rPr>
            <b/>
            <sz val="9"/>
            <color indexed="81"/>
            <rFont val="Tahoma"/>
            <family val="2"/>
          </rPr>
          <t>RECURSOS PROPIOS</t>
        </r>
      </text>
    </comment>
    <comment ref="AB94" authorId="3" shapeId="0" xr:uid="{00000000-0006-0000-0000-000021010000}">
      <text>
        <r>
          <rPr>
            <b/>
            <sz val="9"/>
            <color indexed="81"/>
            <rFont val="Tahoma"/>
            <family val="2"/>
          </rPr>
          <t>SGP</t>
        </r>
      </text>
    </comment>
    <comment ref="AC94" authorId="3" shapeId="0" xr:uid="{00000000-0006-0000-0000-000022010000}">
      <text>
        <r>
          <rPr>
            <b/>
            <sz val="9"/>
            <color indexed="81"/>
            <rFont val="Tahoma"/>
            <family val="2"/>
          </rPr>
          <t>SGP</t>
        </r>
      </text>
    </comment>
    <comment ref="AD94" authorId="3" shapeId="0" xr:uid="{00000000-0006-0000-0000-000023010000}">
      <text>
        <r>
          <rPr>
            <b/>
            <sz val="9"/>
            <color indexed="81"/>
            <rFont val="Tahoma"/>
            <family val="2"/>
          </rPr>
          <t>REGALÍAS</t>
        </r>
      </text>
    </comment>
    <comment ref="AE94" authorId="3" shapeId="0" xr:uid="{00000000-0006-0000-0000-000024010000}">
      <text>
        <r>
          <rPr>
            <b/>
            <sz val="9"/>
            <color indexed="81"/>
            <rFont val="Tahoma"/>
            <family val="2"/>
          </rPr>
          <t>REGALÍAS</t>
        </r>
      </text>
    </comment>
    <comment ref="AF94" authorId="3" shapeId="0" xr:uid="{00000000-0006-0000-0000-000025010000}">
      <text>
        <r>
          <rPr>
            <b/>
            <sz val="9"/>
            <color indexed="81"/>
            <rFont val="Tahoma"/>
            <family val="2"/>
          </rPr>
          <t>RECURSOS FUNCIONAMIENTO</t>
        </r>
      </text>
    </comment>
    <comment ref="AG94" authorId="3" shapeId="0" xr:uid="{00000000-0006-0000-0000-000026010000}">
      <text>
        <r>
          <rPr>
            <b/>
            <sz val="9"/>
            <color indexed="81"/>
            <rFont val="Tahoma"/>
            <family val="2"/>
          </rPr>
          <t>RECURSOS FUNCIONAMIENTO</t>
        </r>
      </text>
    </comment>
    <comment ref="AH94" authorId="3" shapeId="0" xr:uid="{00000000-0006-0000-0000-000027010000}">
      <text>
        <r>
          <rPr>
            <b/>
            <sz val="9"/>
            <color indexed="81"/>
            <rFont val="Tahoma"/>
            <family val="2"/>
          </rPr>
          <t>RECURSOS GESTIONADOS</t>
        </r>
      </text>
    </comment>
    <comment ref="AI94" authorId="3" shapeId="0" xr:uid="{00000000-0006-0000-0000-000028010000}">
      <text>
        <r>
          <rPr>
            <b/>
            <sz val="9"/>
            <color indexed="81"/>
            <rFont val="Tahoma"/>
            <family val="2"/>
          </rPr>
          <t>RECURSOS GESTIONADOS</t>
        </r>
      </text>
    </comment>
    <comment ref="AJ94" authorId="3" shapeId="0" xr:uid="{00000000-0006-0000-0000-000029010000}">
      <text>
        <r>
          <rPr>
            <b/>
            <sz val="9"/>
            <color indexed="81"/>
            <rFont val="Tahoma"/>
            <family val="2"/>
          </rPr>
          <t>TOTALES</t>
        </r>
        <r>
          <rPr>
            <sz val="9"/>
            <color indexed="81"/>
            <rFont val="Tahoma"/>
            <family val="2"/>
          </rPr>
          <t xml:space="preserve">
</t>
        </r>
      </text>
    </comment>
    <comment ref="AK94" authorId="3" shapeId="0" xr:uid="{00000000-0006-0000-0000-00002A010000}">
      <text>
        <r>
          <rPr>
            <b/>
            <sz val="9"/>
            <color indexed="81"/>
            <rFont val="Tahoma"/>
            <family val="2"/>
          </rPr>
          <t>TOTALES</t>
        </r>
        <r>
          <rPr>
            <sz val="9"/>
            <color indexed="81"/>
            <rFont val="Tahoma"/>
            <family val="2"/>
          </rPr>
          <t xml:space="preserve">
</t>
        </r>
      </text>
    </comment>
    <comment ref="AL94" authorId="2" shapeId="0" xr:uid="{00000000-0006-0000-0000-00002B010000}">
      <text>
        <r>
          <rPr>
            <b/>
            <sz val="8"/>
            <color indexed="81"/>
            <rFont val="Tahoma"/>
            <family val="2"/>
          </rPr>
          <t>PRIMERA INFANCIA (0 a 5 años)</t>
        </r>
        <r>
          <rPr>
            <sz val="8"/>
            <color indexed="81"/>
            <rFont val="Tahoma"/>
            <family val="2"/>
          </rPr>
          <t xml:space="preserve">
</t>
        </r>
      </text>
    </comment>
    <comment ref="AM94" authorId="2" shapeId="0" xr:uid="{00000000-0006-0000-0000-00002C010000}">
      <text>
        <r>
          <rPr>
            <b/>
            <sz val="8"/>
            <color indexed="81"/>
            <rFont val="Tahoma"/>
            <family val="2"/>
          </rPr>
          <t>INFANCIA (6 a 11 años)</t>
        </r>
        <r>
          <rPr>
            <sz val="8"/>
            <color indexed="81"/>
            <rFont val="Tahoma"/>
            <family val="2"/>
          </rPr>
          <t xml:space="preserve">
</t>
        </r>
      </text>
    </comment>
    <comment ref="AN94" authorId="2" shapeId="0" xr:uid="{00000000-0006-0000-0000-00002D010000}">
      <text>
        <r>
          <rPr>
            <b/>
            <sz val="8"/>
            <color indexed="81"/>
            <rFont val="Tahoma"/>
            <family val="2"/>
          </rPr>
          <t>ADOLESCENCIA (12 A 17 años)</t>
        </r>
      </text>
    </comment>
    <comment ref="AO94" authorId="2" shapeId="0" xr:uid="{00000000-0006-0000-0000-00002E010000}">
      <text>
        <r>
          <rPr>
            <b/>
            <sz val="8"/>
            <color indexed="81"/>
            <rFont val="Tahoma"/>
            <family val="2"/>
          </rPr>
          <t>JUVENTUD (18 a 28 años)</t>
        </r>
        <r>
          <rPr>
            <sz val="8"/>
            <color indexed="81"/>
            <rFont val="Tahoma"/>
            <family val="2"/>
          </rPr>
          <t xml:space="preserve">
</t>
        </r>
      </text>
    </comment>
    <comment ref="AP9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94" authorId="2" shapeId="0" xr:uid="{00000000-0006-0000-0000-000030010000}">
      <text>
        <r>
          <rPr>
            <b/>
            <sz val="8"/>
            <color indexed="81"/>
            <rFont val="Tahoma"/>
            <family val="2"/>
          </rPr>
          <t>ADULTO MAYOR  (61 años en adelante)</t>
        </r>
        <r>
          <rPr>
            <sz val="8"/>
            <color indexed="81"/>
            <rFont val="Tahoma"/>
            <family val="2"/>
          </rPr>
          <t xml:space="preserve">
</t>
        </r>
      </text>
    </comment>
    <comment ref="AS94" authorId="2" shapeId="0" xr:uid="{00000000-0006-0000-0000-000031010000}">
      <text>
        <r>
          <rPr>
            <b/>
            <sz val="8"/>
            <color indexed="81"/>
            <rFont val="Tahoma"/>
            <family val="2"/>
          </rPr>
          <t>MUJERES</t>
        </r>
        <r>
          <rPr>
            <sz val="8"/>
            <color indexed="81"/>
            <rFont val="Tahoma"/>
            <family val="2"/>
          </rPr>
          <t xml:space="preserve">
</t>
        </r>
      </text>
    </comment>
    <comment ref="AT94" authorId="2" shapeId="0" xr:uid="{00000000-0006-0000-0000-000032010000}">
      <text>
        <r>
          <rPr>
            <b/>
            <sz val="8"/>
            <color indexed="81"/>
            <rFont val="Tahoma"/>
            <family val="2"/>
          </rPr>
          <t>HOMBRES</t>
        </r>
      </text>
    </comment>
    <comment ref="AV94" authorId="2" shapeId="0" xr:uid="{00000000-0006-0000-0000-000033010000}">
      <text>
        <r>
          <rPr>
            <b/>
            <sz val="8"/>
            <color indexed="81"/>
            <rFont val="Tahoma"/>
            <family val="2"/>
          </rPr>
          <t>VÍCTIMAS CONFLICTO ARMADO</t>
        </r>
        <r>
          <rPr>
            <sz val="8"/>
            <color indexed="81"/>
            <rFont val="Tahoma"/>
            <family val="2"/>
          </rPr>
          <t xml:space="preserve">
</t>
        </r>
      </text>
    </comment>
    <comment ref="AX94" authorId="2" shapeId="0" xr:uid="{00000000-0006-0000-0000-000034010000}">
      <text>
        <r>
          <rPr>
            <b/>
            <sz val="8"/>
            <color indexed="81"/>
            <rFont val="Tahoma"/>
            <family val="2"/>
          </rPr>
          <t>DISCAPACITADOS</t>
        </r>
        <r>
          <rPr>
            <sz val="8"/>
            <color indexed="81"/>
            <rFont val="Tahoma"/>
            <family val="2"/>
          </rPr>
          <t xml:space="preserve">
</t>
        </r>
      </text>
    </comment>
    <comment ref="AY94" authorId="2" shapeId="0" xr:uid="{00000000-0006-0000-0000-000035010000}">
      <text>
        <r>
          <rPr>
            <b/>
            <sz val="8"/>
            <color indexed="81"/>
            <rFont val="Tahoma"/>
            <family val="2"/>
          </rPr>
          <t>AFROCOLOMBIANO O RAIZAL</t>
        </r>
      </text>
    </comment>
    <comment ref="AZ94" authorId="2" shapeId="0" xr:uid="{00000000-0006-0000-0000-000036010000}">
      <text>
        <r>
          <rPr>
            <b/>
            <sz val="8"/>
            <color indexed="81"/>
            <rFont val="Tahoma"/>
            <family val="2"/>
          </rPr>
          <t>INDÍGENAS</t>
        </r>
        <r>
          <rPr>
            <sz val="8"/>
            <color indexed="81"/>
            <rFont val="Tahoma"/>
            <family val="2"/>
          </rPr>
          <t xml:space="preserve">
</t>
        </r>
      </text>
    </comment>
    <comment ref="BA94" authorId="1" shapeId="0" xr:uid="{00000000-0006-0000-0000-000037010000}">
      <text>
        <r>
          <rPr>
            <b/>
            <sz val="9"/>
            <color indexed="81"/>
            <rFont val="Tahoma"/>
            <family val="2"/>
          </rPr>
          <t>MEDIO DE EVIDENCIA. INFORME, RESGISTRO FOTOGRAFICO, PLANILLA, ETC</t>
        </r>
      </text>
    </comment>
    <comment ref="R103" authorId="3" shapeId="0" xr:uid="{00000000-0006-0000-0000-000038010000}">
      <text>
        <r>
          <rPr>
            <b/>
            <sz val="9"/>
            <color indexed="81"/>
            <rFont val="Tahoma"/>
            <family val="2"/>
          </rPr>
          <t>COFINANCIACIÓN DEPARTAMENTO</t>
        </r>
        <r>
          <rPr>
            <sz val="9"/>
            <color indexed="81"/>
            <rFont val="Tahoma"/>
            <family val="2"/>
          </rPr>
          <t xml:space="preserve">
</t>
        </r>
      </text>
    </comment>
    <comment ref="S103" authorId="3" shapeId="0" xr:uid="{00000000-0006-0000-0000-000039010000}">
      <text>
        <r>
          <rPr>
            <b/>
            <sz val="9"/>
            <color indexed="81"/>
            <rFont val="Tahoma"/>
            <family val="2"/>
          </rPr>
          <t>COFINANCIACIÓN DEPARTAMENTO</t>
        </r>
        <r>
          <rPr>
            <sz val="9"/>
            <color indexed="81"/>
            <rFont val="Tahoma"/>
            <family val="2"/>
          </rPr>
          <t xml:space="preserve">
</t>
        </r>
      </text>
    </comment>
    <comment ref="T103" authorId="3" shapeId="0" xr:uid="{00000000-0006-0000-0000-00003A010000}">
      <text>
        <r>
          <rPr>
            <b/>
            <sz val="9"/>
            <color indexed="81"/>
            <rFont val="Tahoma"/>
            <family val="2"/>
          </rPr>
          <t>COFINACIACIÓN NACIÓN</t>
        </r>
      </text>
    </comment>
    <comment ref="U103" authorId="3" shapeId="0" xr:uid="{00000000-0006-0000-0000-00003B010000}">
      <text>
        <r>
          <rPr>
            <b/>
            <sz val="9"/>
            <color indexed="81"/>
            <rFont val="Tahoma"/>
            <family val="2"/>
          </rPr>
          <t>COFINACIACIÓN NACIÓN</t>
        </r>
      </text>
    </comment>
    <comment ref="V103" authorId="3" shapeId="0" xr:uid="{00000000-0006-0000-0000-00003C010000}">
      <text>
        <r>
          <rPr>
            <b/>
            <sz val="9"/>
            <color indexed="81"/>
            <rFont val="Tahoma"/>
            <family val="2"/>
          </rPr>
          <t>CRÉDITO</t>
        </r>
      </text>
    </comment>
    <comment ref="W103" authorId="3" shapeId="0" xr:uid="{00000000-0006-0000-0000-00003D010000}">
      <text>
        <r>
          <rPr>
            <b/>
            <sz val="9"/>
            <color indexed="81"/>
            <rFont val="Tahoma"/>
            <family val="2"/>
          </rPr>
          <t>CRÉDITO</t>
        </r>
      </text>
    </comment>
    <comment ref="X103" authorId="3" shapeId="0" xr:uid="{00000000-0006-0000-0000-00003E010000}">
      <text>
        <r>
          <rPr>
            <b/>
            <sz val="9"/>
            <color indexed="81"/>
            <rFont val="Tahoma"/>
            <family val="2"/>
          </rPr>
          <t>OTROS</t>
        </r>
      </text>
    </comment>
    <comment ref="Y103" authorId="3" shapeId="0" xr:uid="{00000000-0006-0000-0000-00003F010000}">
      <text>
        <r>
          <rPr>
            <b/>
            <sz val="9"/>
            <color indexed="81"/>
            <rFont val="Tahoma"/>
            <family val="2"/>
          </rPr>
          <t>OTROS</t>
        </r>
      </text>
    </comment>
    <comment ref="Z103" authorId="3" shapeId="0" xr:uid="{00000000-0006-0000-0000-000040010000}">
      <text>
        <r>
          <rPr>
            <b/>
            <sz val="9"/>
            <color indexed="81"/>
            <rFont val="Tahoma"/>
            <family val="2"/>
          </rPr>
          <t>RECURSOS PROPIOS</t>
        </r>
      </text>
    </comment>
    <comment ref="AA103" authorId="3" shapeId="0" xr:uid="{00000000-0006-0000-0000-000041010000}">
      <text>
        <r>
          <rPr>
            <b/>
            <sz val="9"/>
            <color indexed="81"/>
            <rFont val="Tahoma"/>
            <family val="2"/>
          </rPr>
          <t>RECURSOS PROPIOS</t>
        </r>
      </text>
    </comment>
    <comment ref="AB103" authorId="3" shapeId="0" xr:uid="{00000000-0006-0000-0000-000042010000}">
      <text>
        <r>
          <rPr>
            <b/>
            <sz val="9"/>
            <color indexed="81"/>
            <rFont val="Tahoma"/>
            <family val="2"/>
          </rPr>
          <t>SGP</t>
        </r>
      </text>
    </comment>
    <comment ref="AC103" authorId="3" shapeId="0" xr:uid="{00000000-0006-0000-0000-000043010000}">
      <text>
        <r>
          <rPr>
            <b/>
            <sz val="9"/>
            <color indexed="81"/>
            <rFont val="Tahoma"/>
            <family val="2"/>
          </rPr>
          <t>SGP</t>
        </r>
      </text>
    </comment>
    <comment ref="AD103" authorId="3" shapeId="0" xr:uid="{00000000-0006-0000-0000-000044010000}">
      <text>
        <r>
          <rPr>
            <b/>
            <sz val="9"/>
            <color indexed="81"/>
            <rFont val="Tahoma"/>
            <family val="2"/>
          </rPr>
          <t>REGALÍAS</t>
        </r>
      </text>
    </comment>
    <comment ref="AE103" authorId="3" shapeId="0" xr:uid="{00000000-0006-0000-0000-000045010000}">
      <text>
        <r>
          <rPr>
            <b/>
            <sz val="9"/>
            <color indexed="81"/>
            <rFont val="Tahoma"/>
            <family val="2"/>
          </rPr>
          <t>REGALÍAS</t>
        </r>
      </text>
    </comment>
    <comment ref="AF103" authorId="3" shapeId="0" xr:uid="{00000000-0006-0000-0000-000046010000}">
      <text>
        <r>
          <rPr>
            <b/>
            <sz val="9"/>
            <color indexed="81"/>
            <rFont val="Tahoma"/>
            <family val="2"/>
          </rPr>
          <t>RECURSOS FUNCIONAMIENTO</t>
        </r>
      </text>
    </comment>
    <comment ref="AG103" authorId="3" shapeId="0" xr:uid="{00000000-0006-0000-0000-000047010000}">
      <text>
        <r>
          <rPr>
            <b/>
            <sz val="9"/>
            <color indexed="81"/>
            <rFont val="Tahoma"/>
            <family val="2"/>
          </rPr>
          <t>RECURSOS FUNCIONAMIENTO</t>
        </r>
      </text>
    </comment>
    <comment ref="AH103" authorId="3" shapeId="0" xr:uid="{00000000-0006-0000-0000-000048010000}">
      <text>
        <r>
          <rPr>
            <b/>
            <sz val="9"/>
            <color indexed="81"/>
            <rFont val="Tahoma"/>
            <family val="2"/>
          </rPr>
          <t>RECURSOS GESTIONADOS</t>
        </r>
      </text>
    </comment>
    <comment ref="AI103" authorId="3" shapeId="0" xr:uid="{00000000-0006-0000-0000-000049010000}">
      <text>
        <r>
          <rPr>
            <b/>
            <sz val="9"/>
            <color indexed="81"/>
            <rFont val="Tahoma"/>
            <family val="2"/>
          </rPr>
          <t>RECURSOS GESTIONADOS</t>
        </r>
      </text>
    </comment>
    <comment ref="AJ103" authorId="3" shapeId="0" xr:uid="{00000000-0006-0000-0000-00004A010000}">
      <text>
        <r>
          <rPr>
            <b/>
            <sz val="9"/>
            <color indexed="81"/>
            <rFont val="Tahoma"/>
            <family val="2"/>
          </rPr>
          <t>TOTALES</t>
        </r>
        <r>
          <rPr>
            <sz val="9"/>
            <color indexed="81"/>
            <rFont val="Tahoma"/>
            <family val="2"/>
          </rPr>
          <t xml:space="preserve">
</t>
        </r>
      </text>
    </comment>
    <comment ref="AK103" authorId="3" shapeId="0" xr:uid="{00000000-0006-0000-0000-00004B010000}">
      <text>
        <r>
          <rPr>
            <b/>
            <sz val="9"/>
            <color indexed="81"/>
            <rFont val="Tahoma"/>
            <family val="2"/>
          </rPr>
          <t>TOTALES</t>
        </r>
        <r>
          <rPr>
            <sz val="9"/>
            <color indexed="81"/>
            <rFont val="Tahoma"/>
            <family val="2"/>
          </rPr>
          <t xml:space="preserve">
</t>
        </r>
      </text>
    </comment>
    <comment ref="AL103" authorId="2" shapeId="0" xr:uid="{00000000-0006-0000-0000-00004C010000}">
      <text>
        <r>
          <rPr>
            <b/>
            <sz val="8"/>
            <color indexed="81"/>
            <rFont val="Tahoma"/>
            <family val="2"/>
          </rPr>
          <t>PRIMERA INFANCIA (0 a 5 años)</t>
        </r>
        <r>
          <rPr>
            <sz val="8"/>
            <color indexed="81"/>
            <rFont val="Tahoma"/>
            <family val="2"/>
          </rPr>
          <t xml:space="preserve">
</t>
        </r>
      </text>
    </comment>
    <comment ref="AM103" authorId="2" shapeId="0" xr:uid="{00000000-0006-0000-0000-00004D010000}">
      <text>
        <r>
          <rPr>
            <b/>
            <sz val="8"/>
            <color indexed="81"/>
            <rFont val="Tahoma"/>
            <family val="2"/>
          </rPr>
          <t>INFANCIA (6 a 11 años)</t>
        </r>
        <r>
          <rPr>
            <sz val="8"/>
            <color indexed="81"/>
            <rFont val="Tahoma"/>
            <family val="2"/>
          </rPr>
          <t xml:space="preserve">
</t>
        </r>
      </text>
    </comment>
    <comment ref="AN103" authorId="2" shapeId="0" xr:uid="{00000000-0006-0000-0000-00004E010000}">
      <text>
        <r>
          <rPr>
            <b/>
            <sz val="8"/>
            <color indexed="81"/>
            <rFont val="Tahoma"/>
            <family val="2"/>
          </rPr>
          <t>ADOLESCENCIA (12 A 17 años)</t>
        </r>
      </text>
    </comment>
    <comment ref="AO103" authorId="2" shapeId="0" xr:uid="{00000000-0006-0000-0000-00004F010000}">
      <text>
        <r>
          <rPr>
            <b/>
            <sz val="8"/>
            <color indexed="81"/>
            <rFont val="Tahoma"/>
            <family val="2"/>
          </rPr>
          <t>JUVENTUD (18 a 28 años)</t>
        </r>
        <r>
          <rPr>
            <sz val="8"/>
            <color indexed="81"/>
            <rFont val="Tahoma"/>
            <family val="2"/>
          </rPr>
          <t xml:space="preserve">
</t>
        </r>
      </text>
    </comment>
    <comment ref="AP10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51010000}">
      <text>
        <r>
          <rPr>
            <b/>
            <sz val="8"/>
            <color indexed="81"/>
            <rFont val="Tahoma"/>
            <family val="2"/>
          </rPr>
          <t>ADULTO MAYOR  (61 años en adelante)</t>
        </r>
        <r>
          <rPr>
            <sz val="8"/>
            <color indexed="81"/>
            <rFont val="Tahoma"/>
            <family val="2"/>
          </rPr>
          <t xml:space="preserve">
</t>
        </r>
      </text>
    </comment>
    <comment ref="AS103" authorId="2" shapeId="0" xr:uid="{00000000-0006-0000-0000-000052010000}">
      <text>
        <r>
          <rPr>
            <b/>
            <sz val="8"/>
            <color indexed="81"/>
            <rFont val="Tahoma"/>
            <family val="2"/>
          </rPr>
          <t>MUJERES</t>
        </r>
        <r>
          <rPr>
            <sz val="8"/>
            <color indexed="81"/>
            <rFont val="Tahoma"/>
            <family val="2"/>
          </rPr>
          <t xml:space="preserve">
</t>
        </r>
      </text>
    </comment>
    <comment ref="AT103" authorId="2" shapeId="0" xr:uid="{00000000-0006-0000-0000-000053010000}">
      <text>
        <r>
          <rPr>
            <b/>
            <sz val="8"/>
            <color indexed="81"/>
            <rFont val="Tahoma"/>
            <family val="2"/>
          </rPr>
          <t>HOMBRES</t>
        </r>
      </text>
    </comment>
    <comment ref="AV103" authorId="2" shapeId="0" xr:uid="{00000000-0006-0000-0000-000054010000}">
      <text>
        <r>
          <rPr>
            <b/>
            <sz val="8"/>
            <color indexed="81"/>
            <rFont val="Tahoma"/>
            <family val="2"/>
          </rPr>
          <t>VÍCTIMAS CONFLICTO ARMADO</t>
        </r>
        <r>
          <rPr>
            <sz val="8"/>
            <color indexed="81"/>
            <rFont val="Tahoma"/>
            <family val="2"/>
          </rPr>
          <t xml:space="preserve">
</t>
        </r>
      </text>
    </comment>
    <comment ref="AX103" authorId="2" shapeId="0" xr:uid="{00000000-0006-0000-0000-000055010000}">
      <text>
        <r>
          <rPr>
            <b/>
            <sz val="8"/>
            <color indexed="81"/>
            <rFont val="Tahoma"/>
            <family val="2"/>
          </rPr>
          <t>DISCAPACITADOS</t>
        </r>
        <r>
          <rPr>
            <sz val="8"/>
            <color indexed="81"/>
            <rFont val="Tahoma"/>
            <family val="2"/>
          </rPr>
          <t xml:space="preserve">
</t>
        </r>
      </text>
    </comment>
    <comment ref="AY103" authorId="2" shapeId="0" xr:uid="{00000000-0006-0000-0000-000056010000}">
      <text>
        <r>
          <rPr>
            <b/>
            <sz val="8"/>
            <color indexed="81"/>
            <rFont val="Tahoma"/>
            <family val="2"/>
          </rPr>
          <t>AFROCOLOMBIANO O RAIZAL</t>
        </r>
      </text>
    </comment>
    <comment ref="AZ103" authorId="2" shapeId="0" xr:uid="{00000000-0006-0000-0000-000057010000}">
      <text>
        <r>
          <rPr>
            <b/>
            <sz val="8"/>
            <color indexed="81"/>
            <rFont val="Tahoma"/>
            <family val="2"/>
          </rPr>
          <t>INDÍGENAS</t>
        </r>
        <r>
          <rPr>
            <sz val="8"/>
            <color indexed="81"/>
            <rFont val="Tahoma"/>
            <family val="2"/>
          </rPr>
          <t xml:space="preserve">
</t>
        </r>
      </text>
    </comment>
    <comment ref="BA103" authorId="1" shapeId="0" xr:uid="{00000000-0006-0000-0000-000058010000}">
      <text>
        <r>
          <rPr>
            <b/>
            <sz val="9"/>
            <color indexed="81"/>
            <rFont val="Tahoma"/>
            <family val="2"/>
          </rPr>
          <t>MEDIO DE EVIDENCIA. INFORME, RESGISTRO FOTOGRAFICO, PLANILLA, ETC</t>
        </r>
      </text>
    </comment>
    <comment ref="R112" authorId="3" shapeId="0" xr:uid="{00000000-0006-0000-0000-000059010000}">
      <text>
        <r>
          <rPr>
            <b/>
            <sz val="9"/>
            <color indexed="81"/>
            <rFont val="Tahoma"/>
            <family val="2"/>
          </rPr>
          <t>COFINANCIACIÓN DEPARTAMENTO</t>
        </r>
        <r>
          <rPr>
            <sz val="9"/>
            <color indexed="81"/>
            <rFont val="Tahoma"/>
            <family val="2"/>
          </rPr>
          <t xml:space="preserve">
</t>
        </r>
      </text>
    </comment>
    <comment ref="S112" authorId="3" shapeId="0" xr:uid="{00000000-0006-0000-0000-00005A010000}">
      <text>
        <r>
          <rPr>
            <b/>
            <sz val="9"/>
            <color indexed="81"/>
            <rFont val="Tahoma"/>
            <family val="2"/>
          </rPr>
          <t>COFINANCIACIÓN DEPARTAMENTO</t>
        </r>
        <r>
          <rPr>
            <sz val="9"/>
            <color indexed="81"/>
            <rFont val="Tahoma"/>
            <family val="2"/>
          </rPr>
          <t xml:space="preserve">
</t>
        </r>
      </text>
    </comment>
    <comment ref="T112" authorId="3" shapeId="0" xr:uid="{00000000-0006-0000-0000-00005B010000}">
      <text>
        <r>
          <rPr>
            <b/>
            <sz val="9"/>
            <color indexed="81"/>
            <rFont val="Tahoma"/>
            <family val="2"/>
          </rPr>
          <t>COFINACIACIÓN NACIÓN</t>
        </r>
      </text>
    </comment>
    <comment ref="U112" authorId="3" shapeId="0" xr:uid="{00000000-0006-0000-0000-00005C010000}">
      <text>
        <r>
          <rPr>
            <b/>
            <sz val="9"/>
            <color indexed="81"/>
            <rFont val="Tahoma"/>
            <family val="2"/>
          </rPr>
          <t>COFINACIACIÓN NACIÓN</t>
        </r>
      </text>
    </comment>
    <comment ref="V112" authorId="3" shapeId="0" xr:uid="{00000000-0006-0000-0000-00005D010000}">
      <text>
        <r>
          <rPr>
            <b/>
            <sz val="9"/>
            <color indexed="81"/>
            <rFont val="Tahoma"/>
            <family val="2"/>
          </rPr>
          <t>CRÉDITO</t>
        </r>
      </text>
    </comment>
    <comment ref="W112" authorId="3" shapeId="0" xr:uid="{00000000-0006-0000-0000-00005E010000}">
      <text>
        <r>
          <rPr>
            <b/>
            <sz val="9"/>
            <color indexed="81"/>
            <rFont val="Tahoma"/>
            <family val="2"/>
          </rPr>
          <t>CRÉDITO</t>
        </r>
      </text>
    </comment>
    <comment ref="X112" authorId="3" shapeId="0" xr:uid="{00000000-0006-0000-0000-00005F010000}">
      <text>
        <r>
          <rPr>
            <b/>
            <sz val="9"/>
            <color indexed="81"/>
            <rFont val="Tahoma"/>
            <family val="2"/>
          </rPr>
          <t>OTROS</t>
        </r>
      </text>
    </comment>
    <comment ref="Y112" authorId="3" shapeId="0" xr:uid="{00000000-0006-0000-0000-000060010000}">
      <text>
        <r>
          <rPr>
            <b/>
            <sz val="9"/>
            <color indexed="81"/>
            <rFont val="Tahoma"/>
            <family val="2"/>
          </rPr>
          <t>OTROS</t>
        </r>
      </text>
    </comment>
    <comment ref="Z112" authorId="3" shapeId="0" xr:uid="{00000000-0006-0000-0000-000061010000}">
      <text>
        <r>
          <rPr>
            <b/>
            <sz val="9"/>
            <color indexed="81"/>
            <rFont val="Tahoma"/>
            <family val="2"/>
          </rPr>
          <t>RECURSOS PROPIOS</t>
        </r>
      </text>
    </comment>
    <comment ref="AA112" authorId="3" shapeId="0" xr:uid="{00000000-0006-0000-0000-000062010000}">
      <text>
        <r>
          <rPr>
            <b/>
            <sz val="9"/>
            <color indexed="81"/>
            <rFont val="Tahoma"/>
            <family val="2"/>
          </rPr>
          <t>RECURSOS PROPIOS</t>
        </r>
      </text>
    </comment>
    <comment ref="AB112" authorId="3" shapeId="0" xr:uid="{00000000-0006-0000-0000-000063010000}">
      <text>
        <r>
          <rPr>
            <b/>
            <sz val="9"/>
            <color indexed="81"/>
            <rFont val="Tahoma"/>
            <family val="2"/>
          </rPr>
          <t>SGP</t>
        </r>
      </text>
    </comment>
    <comment ref="AC112" authorId="3" shapeId="0" xr:uid="{00000000-0006-0000-0000-000064010000}">
      <text>
        <r>
          <rPr>
            <b/>
            <sz val="9"/>
            <color indexed="81"/>
            <rFont val="Tahoma"/>
            <family val="2"/>
          </rPr>
          <t>SGP</t>
        </r>
      </text>
    </comment>
    <comment ref="AD112" authorId="3" shapeId="0" xr:uid="{00000000-0006-0000-0000-000065010000}">
      <text>
        <r>
          <rPr>
            <b/>
            <sz val="9"/>
            <color indexed="81"/>
            <rFont val="Tahoma"/>
            <family val="2"/>
          </rPr>
          <t>REGALÍAS</t>
        </r>
      </text>
    </comment>
    <comment ref="AE112" authorId="3" shapeId="0" xr:uid="{00000000-0006-0000-0000-000066010000}">
      <text>
        <r>
          <rPr>
            <b/>
            <sz val="9"/>
            <color indexed="81"/>
            <rFont val="Tahoma"/>
            <family val="2"/>
          </rPr>
          <t>REGALÍAS</t>
        </r>
      </text>
    </comment>
    <comment ref="AF112" authorId="3" shapeId="0" xr:uid="{00000000-0006-0000-0000-000067010000}">
      <text>
        <r>
          <rPr>
            <b/>
            <sz val="9"/>
            <color indexed="81"/>
            <rFont val="Tahoma"/>
            <family val="2"/>
          </rPr>
          <t>RECURSOS FUNCIONAMIENTO</t>
        </r>
      </text>
    </comment>
    <comment ref="AG112" authorId="3" shapeId="0" xr:uid="{00000000-0006-0000-0000-000068010000}">
      <text>
        <r>
          <rPr>
            <b/>
            <sz val="9"/>
            <color indexed="81"/>
            <rFont val="Tahoma"/>
            <family val="2"/>
          </rPr>
          <t>RECURSOS FUNCIONAMIENTO</t>
        </r>
      </text>
    </comment>
    <comment ref="AH112" authorId="3" shapeId="0" xr:uid="{00000000-0006-0000-0000-000069010000}">
      <text>
        <r>
          <rPr>
            <b/>
            <sz val="9"/>
            <color indexed="81"/>
            <rFont val="Tahoma"/>
            <family val="2"/>
          </rPr>
          <t>RECURSOS GESTIONADOS</t>
        </r>
      </text>
    </comment>
    <comment ref="AI112" authorId="3" shapeId="0" xr:uid="{00000000-0006-0000-0000-00006A010000}">
      <text>
        <r>
          <rPr>
            <b/>
            <sz val="9"/>
            <color indexed="81"/>
            <rFont val="Tahoma"/>
            <family val="2"/>
          </rPr>
          <t>RECURSOS GESTIONADOS</t>
        </r>
      </text>
    </comment>
    <comment ref="AJ112" authorId="3" shapeId="0" xr:uid="{00000000-0006-0000-0000-00006B010000}">
      <text>
        <r>
          <rPr>
            <b/>
            <sz val="9"/>
            <color indexed="81"/>
            <rFont val="Tahoma"/>
            <family val="2"/>
          </rPr>
          <t>TOTALES</t>
        </r>
        <r>
          <rPr>
            <sz val="9"/>
            <color indexed="81"/>
            <rFont val="Tahoma"/>
            <family val="2"/>
          </rPr>
          <t xml:space="preserve">
</t>
        </r>
      </text>
    </comment>
    <comment ref="AK112" authorId="3" shapeId="0" xr:uid="{00000000-0006-0000-0000-00006C010000}">
      <text>
        <r>
          <rPr>
            <b/>
            <sz val="9"/>
            <color indexed="81"/>
            <rFont val="Tahoma"/>
            <family val="2"/>
          </rPr>
          <t>TOTALES</t>
        </r>
        <r>
          <rPr>
            <sz val="9"/>
            <color indexed="81"/>
            <rFont val="Tahoma"/>
            <family val="2"/>
          </rPr>
          <t xml:space="preserve">
</t>
        </r>
      </text>
    </comment>
    <comment ref="AL112" authorId="2" shapeId="0" xr:uid="{00000000-0006-0000-0000-00006D010000}">
      <text>
        <r>
          <rPr>
            <b/>
            <sz val="8"/>
            <color indexed="81"/>
            <rFont val="Tahoma"/>
            <family val="2"/>
          </rPr>
          <t>PRIMERA INFANCIA (0 a 5 años)</t>
        </r>
        <r>
          <rPr>
            <sz val="8"/>
            <color indexed="81"/>
            <rFont val="Tahoma"/>
            <family val="2"/>
          </rPr>
          <t xml:space="preserve">
</t>
        </r>
      </text>
    </comment>
    <comment ref="AM112" authorId="2" shapeId="0" xr:uid="{00000000-0006-0000-0000-00006E010000}">
      <text>
        <r>
          <rPr>
            <b/>
            <sz val="8"/>
            <color indexed="81"/>
            <rFont val="Tahoma"/>
            <family val="2"/>
          </rPr>
          <t>INFANCIA (6 a 11 años)</t>
        </r>
        <r>
          <rPr>
            <sz val="8"/>
            <color indexed="81"/>
            <rFont val="Tahoma"/>
            <family val="2"/>
          </rPr>
          <t xml:space="preserve">
</t>
        </r>
      </text>
    </comment>
    <comment ref="AN112" authorId="2" shapeId="0" xr:uid="{00000000-0006-0000-0000-00006F010000}">
      <text>
        <r>
          <rPr>
            <b/>
            <sz val="8"/>
            <color indexed="81"/>
            <rFont val="Tahoma"/>
            <family val="2"/>
          </rPr>
          <t>ADOLESCENCIA (12 A 17 años)</t>
        </r>
      </text>
    </comment>
    <comment ref="AO112" authorId="2" shapeId="0" xr:uid="{00000000-0006-0000-0000-000070010000}">
      <text>
        <r>
          <rPr>
            <b/>
            <sz val="8"/>
            <color indexed="81"/>
            <rFont val="Tahoma"/>
            <family val="2"/>
          </rPr>
          <t>JUVENTUD (18 a 28 años)</t>
        </r>
        <r>
          <rPr>
            <sz val="8"/>
            <color indexed="81"/>
            <rFont val="Tahoma"/>
            <family val="2"/>
          </rPr>
          <t xml:space="preserve">
</t>
        </r>
      </text>
    </comment>
    <comment ref="AP112"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72010000}">
      <text>
        <r>
          <rPr>
            <b/>
            <sz val="8"/>
            <color indexed="81"/>
            <rFont val="Tahoma"/>
            <family val="2"/>
          </rPr>
          <t>ADULTO MAYOR  (61 años en adelante)</t>
        </r>
        <r>
          <rPr>
            <sz val="8"/>
            <color indexed="81"/>
            <rFont val="Tahoma"/>
            <family val="2"/>
          </rPr>
          <t xml:space="preserve">
</t>
        </r>
      </text>
    </comment>
    <comment ref="AS112" authorId="2" shapeId="0" xr:uid="{00000000-0006-0000-0000-000073010000}">
      <text>
        <r>
          <rPr>
            <b/>
            <sz val="8"/>
            <color indexed="81"/>
            <rFont val="Tahoma"/>
            <family val="2"/>
          </rPr>
          <t>MUJERES</t>
        </r>
        <r>
          <rPr>
            <sz val="8"/>
            <color indexed="81"/>
            <rFont val="Tahoma"/>
            <family val="2"/>
          </rPr>
          <t xml:space="preserve">
</t>
        </r>
      </text>
    </comment>
    <comment ref="AT112" authorId="2" shapeId="0" xr:uid="{00000000-0006-0000-0000-000074010000}">
      <text>
        <r>
          <rPr>
            <b/>
            <sz val="8"/>
            <color indexed="81"/>
            <rFont val="Tahoma"/>
            <family val="2"/>
          </rPr>
          <t>HOMBRES</t>
        </r>
      </text>
    </comment>
    <comment ref="AV112" authorId="2" shapeId="0" xr:uid="{00000000-0006-0000-0000-000075010000}">
      <text>
        <r>
          <rPr>
            <b/>
            <sz val="8"/>
            <color indexed="81"/>
            <rFont val="Tahoma"/>
            <family val="2"/>
          </rPr>
          <t>VÍCTIMAS CONFLICTO ARMADO</t>
        </r>
        <r>
          <rPr>
            <sz val="8"/>
            <color indexed="81"/>
            <rFont val="Tahoma"/>
            <family val="2"/>
          </rPr>
          <t xml:space="preserve">
</t>
        </r>
      </text>
    </comment>
    <comment ref="AX112" authorId="2" shapeId="0" xr:uid="{00000000-0006-0000-0000-000076010000}">
      <text>
        <r>
          <rPr>
            <b/>
            <sz val="8"/>
            <color indexed="81"/>
            <rFont val="Tahoma"/>
            <family val="2"/>
          </rPr>
          <t>DISCAPACITADOS</t>
        </r>
        <r>
          <rPr>
            <sz val="8"/>
            <color indexed="81"/>
            <rFont val="Tahoma"/>
            <family val="2"/>
          </rPr>
          <t xml:space="preserve">
</t>
        </r>
      </text>
    </comment>
    <comment ref="AY112" authorId="2" shapeId="0" xr:uid="{00000000-0006-0000-0000-000077010000}">
      <text>
        <r>
          <rPr>
            <b/>
            <sz val="8"/>
            <color indexed="81"/>
            <rFont val="Tahoma"/>
            <family val="2"/>
          </rPr>
          <t>AFROCOLOMBIANO O RAIZAL</t>
        </r>
      </text>
    </comment>
    <comment ref="AZ112" authorId="2" shapeId="0" xr:uid="{00000000-0006-0000-0000-000078010000}">
      <text>
        <r>
          <rPr>
            <b/>
            <sz val="8"/>
            <color indexed="81"/>
            <rFont val="Tahoma"/>
            <family val="2"/>
          </rPr>
          <t>INDÍGENAS</t>
        </r>
        <r>
          <rPr>
            <sz val="8"/>
            <color indexed="81"/>
            <rFont val="Tahoma"/>
            <family val="2"/>
          </rPr>
          <t xml:space="preserve">
</t>
        </r>
      </text>
    </comment>
    <comment ref="BA112" authorId="1" shapeId="0" xr:uid="{00000000-0006-0000-0000-000079010000}">
      <text>
        <r>
          <rPr>
            <b/>
            <sz val="9"/>
            <color indexed="81"/>
            <rFont val="Tahoma"/>
            <family val="2"/>
          </rPr>
          <t>MEDIO DE EVIDENCIA. INFORME, RESGISTRO FOTOGRAFICO, PLANILLA, ETC</t>
        </r>
      </text>
    </comment>
    <comment ref="R121" authorId="3" shapeId="0" xr:uid="{00000000-0006-0000-0000-00007A010000}">
      <text>
        <r>
          <rPr>
            <b/>
            <sz val="9"/>
            <color indexed="81"/>
            <rFont val="Tahoma"/>
            <family val="2"/>
          </rPr>
          <t>COFINANCIACIÓN DEPARTAMENTO</t>
        </r>
        <r>
          <rPr>
            <sz val="9"/>
            <color indexed="81"/>
            <rFont val="Tahoma"/>
            <family val="2"/>
          </rPr>
          <t xml:space="preserve">
</t>
        </r>
      </text>
    </comment>
    <comment ref="S121" authorId="3" shapeId="0" xr:uid="{00000000-0006-0000-0000-00007B010000}">
      <text>
        <r>
          <rPr>
            <b/>
            <sz val="9"/>
            <color indexed="81"/>
            <rFont val="Tahoma"/>
            <family val="2"/>
          </rPr>
          <t>COFINANCIACIÓN DEPARTAMENTO</t>
        </r>
        <r>
          <rPr>
            <sz val="9"/>
            <color indexed="81"/>
            <rFont val="Tahoma"/>
            <family val="2"/>
          </rPr>
          <t xml:space="preserve">
</t>
        </r>
      </text>
    </comment>
    <comment ref="T121" authorId="3" shapeId="0" xr:uid="{00000000-0006-0000-0000-00007C010000}">
      <text>
        <r>
          <rPr>
            <b/>
            <sz val="9"/>
            <color indexed="81"/>
            <rFont val="Tahoma"/>
            <family val="2"/>
          </rPr>
          <t>COFINACIACIÓN NACIÓN</t>
        </r>
      </text>
    </comment>
    <comment ref="U121" authorId="3" shapeId="0" xr:uid="{00000000-0006-0000-0000-00007D010000}">
      <text>
        <r>
          <rPr>
            <b/>
            <sz val="9"/>
            <color indexed="81"/>
            <rFont val="Tahoma"/>
            <family val="2"/>
          </rPr>
          <t>COFINACIACIÓN NACIÓN</t>
        </r>
      </text>
    </comment>
    <comment ref="V121" authorId="3" shapeId="0" xr:uid="{00000000-0006-0000-0000-00007E010000}">
      <text>
        <r>
          <rPr>
            <b/>
            <sz val="9"/>
            <color indexed="81"/>
            <rFont val="Tahoma"/>
            <family val="2"/>
          </rPr>
          <t>CRÉDITO</t>
        </r>
      </text>
    </comment>
    <comment ref="W121" authorId="3" shapeId="0" xr:uid="{00000000-0006-0000-0000-00007F010000}">
      <text>
        <r>
          <rPr>
            <b/>
            <sz val="9"/>
            <color indexed="81"/>
            <rFont val="Tahoma"/>
            <family val="2"/>
          </rPr>
          <t>CRÉDITO</t>
        </r>
      </text>
    </comment>
    <comment ref="X121" authorId="3" shapeId="0" xr:uid="{00000000-0006-0000-0000-000080010000}">
      <text>
        <r>
          <rPr>
            <b/>
            <sz val="9"/>
            <color indexed="81"/>
            <rFont val="Tahoma"/>
            <family val="2"/>
          </rPr>
          <t>OTROS</t>
        </r>
      </text>
    </comment>
    <comment ref="Y121" authorId="3" shapeId="0" xr:uid="{00000000-0006-0000-0000-000081010000}">
      <text>
        <r>
          <rPr>
            <b/>
            <sz val="9"/>
            <color indexed="81"/>
            <rFont val="Tahoma"/>
            <family val="2"/>
          </rPr>
          <t>OTROS</t>
        </r>
      </text>
    </comment>
    <comment ref="Z121" authorId="3" shapeId="0" xr:uid="{00000000-0006-0000-0000-000082010000}">
      <text>
        <r>
          <rPr>
            <b/>
            <sz val="9"/>
            <color indexed="81"/>
            <rFont val="Tahoma"/>
            <family val="2"/>
          </rPr>
          <t>RECURSOS PROPIOS</t>
        </r>
      </text>
    </comment>
    <comment ref="AA121" authorId="3" shapeId="0" xr:uid="{00000000-0006-0000-0000-000083010000}">
      <text>
        <r>
          <rPr>
            <b/>
            <sz val="9"/>
            <color indexed="81"/>
            <rFont val="Tahoma"/>
            <family val="2"/>
          </rPr>
          <t>RECURSOS PROPIOS</t>
        </r>
      </text>
    </comment>
    <comment ref="AB121" authorId="3" shapeId="0" xr:uid="{00000000-0006-0000-0000-000084010000}">
      <text>
        <r>
          <rPr>
            <b/>
            <sz val="9"/>
            <color indexed="81"/>
            <rFont val="Tahoma"/>
            <family val="2"/>
          </rPr>
          <t>SGP</t>
        </r>
      </text>
    </comment>
    <comment ref="AC121" authorId="3" shapeId="0" xr:uid="{00000000-0006-0000-0000-000085010000}">
      <text>
        <r>
          <rPr>
            <b/>
            <sz val="9"/>
            <color indexed="81"/>
            <rFont val="Tahoma"/>
            <family val="2"/>
          </rPr>
          <t>SGP</t>
        </r>
      </text>
    </comment>
    <comment ref="AD121" authorId="3" shapeId="0" xr:uid="{00000000-0006-0000-0000-000086010000}">
      <text>
        <r>
          <rPr>
            <b/>
            <sz val="9"/>
            <color indexed="81"/>
            <rFont val="Tahoma"/>
            <family val="2"/>
          </rPr>
          <t>REGALÍAS</t>
        </r>
      </text>
    </comment>
    <comment ref="AE121" authorId="3" shapeId="0" xr:uid="{00000000-0006-0000-0000-000087010000}">
      <text>
        <r>
          <rPr>
            <b/>
            <sz val="9"/>
            <color indexed="81"/>
            <rFont val="Tahoma"/>
            <family val="2"/>
          </rPr>
          <t>REGALÍAS</t>
        </r>
      </text>
    </comment>
    <comment ref="AF121" authorId="3" shapeId="0" xr:uid="{00000000-0006-0000-0000-000088010000}">
      <text>
        <r>
          <rPr>
            <b/>
            <sz val="9"/>
            <color indexed="81"/>
            <rFont val="Tahoma"/>
            <family val="2"/>
          </rPr>
          <t>RECURSOS FUNCIONAMIENTO</t>
        </r>
      </text>
    </comment>
    <comment ref="AG121" authorId="3" shapeId="0" xr:uid="{00000000-0006-0000-0000-000089010000}">
      <text>
        <r>
          <rPr>
            <b/>
            <sz val="9"/>
            <color indexed="81"/>
            <rFont val="Tahoma"/>
            <family val="2"/>
          </rPr>
          <t>RECURSOS FUNCIONAMIENTO</t>
        </r>
      </text>
    </comment>
    <comment ref="AH121" authorId="3" shapeId="0" xr:uid="{00000000-0006-0000-0000-00008A010000}">
      <text>
        <r>
          <rPr>
            <b/>
            <sz val="9"/>
            <color indexed="81"/>
            <rFont val="Tahoma"/>
            <family val="2"/>
          </rPr>
          <t>RECURSOS GESTIONADOS</t>
        </r>
      </text>
    </comment>
    <comment ref="AI121" authorId="3" shapeId="0" xr:uid="{00000000-0006-0000-0000-00008B010000}">
      <text>
        <r>
          <rPr>
            <b/>
            <sz val="9"/>
            <color indexed="81"/>
            <rFont val="Tahoma"/>
            <family val="2"/>
          </rPr>
          <t>RECURSOS GESTIONADOS</t>
        </r>
      </text>
    </comment>
    <comment ref="AJ121" authorId="3" shapeId="0" xr:uid="{00000000-0006-0000-0000-00008C010000}">
      <text>
        <r>
          <rPr>
            <b/>
            <sz val="9"/>
            <color indexed="81"/>
            <rFont val="Tahoma"/>
            <family val="2"/>
          </rPr>
          <t>TOTALES</t>
        </r>
        <r>
          <rPr>
            <sz val="9"/>
            <color indexed="81"/>
            <rFont val="Tahoma"/>
            <family val="2"/>
          </rPr>
          <t xml:space="preserve">
</t>
        </r>
      </text>
    </comment>
    <comment ref="AK121" authorId="3" shapeId="0" xr:uid="{00000000-0006-0000-0000-00008D010000}">
      <text>
        <r>
          <rPr>
            <b/>
            <sz val="9"/>
            <color indexed="81"/>
            <rFont val="Tahoma"/>
            <family val="2"/>
          </rPr>
          <t>TOTALES</t>
        </r>
        <r>
          <rPr>
            <sz val="9"/>
            <color indexed="81"/>
            <rFont val="Tahoma"/>
            <family val="2"/>
          </rPr>
          <t xml:space="preserve">
</t>
        </r>
      </text>
    </comment>
    <comment ref="AL121" authorId="2" shapeId="0" xr:uid="{00000000-0006-0000-0000-00008E010000}">
      <text>
        <r>
          <rPr>
            <b/>
            <sz val="8"/>
            <color indexed="81"/>
            <rFont val="Tahoma"/>
            <family val="2"/>
          </rPr>
          <t>PRIMERA INFANCIA (0 a 5 años)</t>
        </r>
        <r>
          <rPr>
            <sz val="8"/>
            <color indexed="81"/>
            <rFont val="Tahoma"/>
            <family val="2"/>
          </rPr>
          <t xml:space="preserve">
</t>
        </r>
      </text>
    </comment>
    <comment ref="AM121" authorId="2" shapeId="0" xr:uid="{00000000-0006-0000-0000-00008F010000}">
      <text>
        <r>
          <rPr>
            <b/>
            <sz val="8"/>
            <color indexed="81"/>
            <rFont val="Tahoma"/>
            <family val="2"/>
          </rPr>
          <t>INFANCIA (6 a 11 años)</t>
        </r>
        <r>
          <rPr>
            <sz val="8"/>
            <color indexed="81"/>
            <rFont val="Tahoma"/>
            <family val="2"/>
          </rPr>
          <t xml:space="preserve">
</t>
        </r>
      </text>
    </comment>
    <comment ref="AN121" authorId="2" shapeId="0" xr:uid="{00000000-0006-0000-0000-000090010000}">
      <text>
        <r>
          <rPr>
            <b/>
            <sz val="8"/>
            <color indexed="81"/>
            <rFont val="Tahoma"/>
            <family val="2"/>
          </rPr>
          <t>ADOLESCENCIA (12 A 17 años)</t>
        </r>
      </text>
    </comment>
    <comment ref="AO121" authorId="2" shapeId="0" xr:uid="{00000000-0006-0000-0000-000091010000}">
      <text>
        <r>
          <rPr>
            <b/>
            <sz val="8"/>
            <color indexed="81"/>
            <rFont val="Tahoma"/>
            <family val="2"/>
          </rPr>
          <t>JUVENTUD (18 a 28 años)</t>
        </r>
        <r>
          <rPr>
            <sz val="8"/>
            <color indexed="81"/>
            <rFont val="Tahoma"/>
            <family val="2"/>
          </rPr>
          <t xml:space="preserve">
</t>
        </r>
      </text>
    </comment>
    <comment ref="AP121"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93010000}">
      <text>
        <r>
          <rPr>
            <b/>
            <sz val="8"/>
            <color indexed="81"/>
            <rFont val="Tahoma"/>
            <family val="2"/>
          </rPr>
          <t>ADULTO MAYOR  (61 años en adelante)</t>
        </r>
        <r>
          <rPr>
            <sz val="8"/>
            <color indexed="81"/>
            <rFont val="Tahoma"/>
            <family val="2"/>
          </rPr>
          <t xml:space="preserve">
</t>
        </r>
      </text>
    </comment>
    <comment ref="AS121" authorId="2" shapeId="0" xr:uid="{00000000-0006-0000-0000-000094010000}">
      <text>
        <r>
          <rPr>
            <b/>
            <sz val="8"/>
            <color indexed="81"/>
            <rFont val="Tahoma"/>
            <family val="2"/>
          </rPr>
          <t>MUJERES</t>
        </r>
        <r>
          <rPr>
            <sz val="8"/>
            <color indexed="81"/>
            <rFont val="Tahoma"/>
            <family val="2"/>
          </rPr>
          <t xml:space="preserve">
</t>
        </r>
      </text>
    </comment>
    <comment ref="AT121" authorId="2" shapeId="0" xr:uid="{00000000-0006-0000-0000-000095010000}">
      <text>
        <r>
          <rPr>
            <b/>
            <sz val="8"/>
            <color indexed="81"/>
            <rFont val="Tahoma"/>
            <family val="2"/>
          </rPr>
          <t>HOMBRES</t>
        </r>
      </text>
    </comment>
    <comment ref="AV121" authorId="2" shapeId="0" xr:uid="{00000000-0006-0000-0000-000096010000}">
      <text>
        <r>
          <rPr>
            <b/>
            <sz val="8"/>
            <color indexed="81"/>
            <rFont val="Tahoma"/>
            <family val="2"/>
          </rPr>
          <t>VÍCTIMAS CONFLICTO ARMADO</t>
        </r>
        <r>
          <rPr>
            <sz val="8"/>
            <color indexed="81"/>
            <rFont val="Tahoma"/>
            <family val="2"/>
          </rPr>
          <t xml:space="preserve">
</t>
        </r>
      </text>
    </comment>
    <comment ref="AX121" authorId="2" shapeId="0" xr:uid="{00000000-0006-0000-0000-000097010000}">
      <text>
        <r>
          <rPr>
            <b/>
            <sz val="8"/>
            <color indexed="81"/>
            <rFont val="Tahoma"/>
            <family val="2"/>
          </rPr>
          <t>DISCAPACITADOS</t>
        </r>
        <r>
          <rPr>
            <sz val="8"/>
            <color indexed="81"/>
            <rFont val="Tahoma"/>
            <family val="2"/>
          </rPr>
          <t xml:space="preserve">
</t>
        </r>
      </text>
    </comment>
    <comment ref="AY121" authorId="2" shapeId="0" xr:uid="{00000000-0006-0000-0000-000098010000}">
      <text>
        <r>
          <rPr>
            <b/>
            <sz val="8"/>
            <color indexed="81"/>
            <rFont val="Tahoma"/>
            <family val="2"/>
          </rPr>
          <t>AFROCOLOMBIANO O RAIZAL</t>
        </r>
      </text>
    </comment>
    <comment ref="AZ121" authorId="2" shapeId="0" xr:uid="{00000000-0006-0000-0000-000099010000}">
      <text>
        <r>
          <rPr>
            <b/>
            <sz val="8"/>
            <color indexed="81"/>
            <rFont val="Tahoma"/>
            <family val="2"/>
          </rPr>
          <t>INDÍGENAS</t>
        </r>
        <r>
          <rPr>
            <sz val="8"/>
            <color indexed="81"/>
            <rFont val="Tahoma"/>
            <family val="2"/>
          </rPr>
          <t xml:space="preserve">
</t>
        </r>
      </text>
    </comment>
    <comment ref="BA121" authorId="1" shapeId="0" xr:uid="{00000000-0006-0000-0000-00009A010000}">
      <text>
        <r>
          <rPr>
            <b/>
            <sz val="9"/>
            <color indexed="81"/>
            <rFont val="Tahoma"/>
            <family val="2"/>
          </rPr>
          <t>MEDIO DE EVIDENCIA. INFORME, RESGISTRO FOTOGRAFICO, PLANILLA, ETC</t>
        </r>
      </text>
    </comment>
    <comment ref="R130" authorId="3" shapeId="0" xr:uid="{00000000-0006-0000-0000-00009B010000}">
      <text>
        <r>
          <rPr>
            <b/>
            <sz val="9"/>
            <color indexed="81"/>
            <rFont val="Tahoma"/>
            <family val="2"/>
          </rPr>
          <t>COFINANCIACIÓN DEPARTAMENTO</t>
        </r>
        <r>
          <rPr>
            <sz val="9"/>
            <color indexed="81"/>
            <rFont val="Tahoma"/>
            <family val="2"/>
          </rPr>
          <t xml:space="preserve">
</t>
        </r>
      </text>
    </comment>
    <comment ref="S130" authorId="3" shapeId="0" xr:uid="{00000000-0006-0000-0000-00009C010000}">
      <text>
        <r>
          <rPr>
            <b/>
            <sz val="9"/>
            <color indexed="81"/>
            <rFont val="Tahoma"/>
            <family val="2"/>
          </rPr>
          <t>COFINANCIACIÓN DEPARTAMENTO</t>
        </r>
        <r>
          <rPr>
            <sz val="9"/>
            <color indexed="81"/>
            <rFont val="Tahoma"/>
            <family val="2"/>
          </rPr>
          <t xml:space="preserve">
</t>
        </r>
      </text>
    </comment>
    <comment ref="T130" authorId="3" shapeId="0" xr:uid="{00000000-0006-0000-0000-00009D010000}">
      <text>
        <r>
          <rPr>
            <b/>
            <sz val="9"/>
            <color indexed="81"/>
            <rFont val="Tahoma"/>
            <family val="2"/>
          </rPr>
          <t>COFINACIACIÓN NACIÓN</t>
        </r>
      </text>
    </comment>
    <comment ref="U130" authorId="3" shapeId="0" xr:uid="{00000000-0006-0000-0000-00009E010000}">
      <text>
        <r>
          <rPr>
            <b/>
            <sz val="9"/>
            <color indexed="81"/>
            <rFont val="Tahoma"/>
            <family val="2"/>
          </rPr>
          <t>COFINACIACIÓN NACIÓN</t>
        </r>
      </text>
    </comment>
    <comment ref="V130" authorId="3" shapeId="0" xr:uid="{00000000-0006-0000-0000-00009F010000}">
      <text>
        <r>
          <rPr>
            <b/>
            <sz val="9"/>
            <color indexed="81"/>
            <rFont val="Tahoma"/>
            <family val="2"/>
          </rPr>
          <t>CRÉDITO</t>
        </r>
      </text>
    </comment>
    <comment ref="W130" authorId="3" shapeId="0" xr:uid="{00000000-0006-0000-0000-0000A0010000}">
      <text>
        <r>
          <rPr>
            <b/>
            <sz val="9"/>
            <color indexed="81"/>
            <rFont val="Tahoma"/>
            <family val="2"/>
          </rPr>
          <t>CRÉDITO</t>
        </r>
      </text>
    </comment>
    <comment ref="X130" authorId="3" shapeId="0" xr:uid="{00000000-0006-0000-0000-0000A1010000}">
      <text>
        <r>
          <rPr>
            <b/>
            <sz val="9"/>
            <color indexed="81"/>
            <rFont val="Tahoma"/>
            <family val="2"/>
          </rPr>
          <t>OTROS</t>
        </r>
      </text>
    </comment>
    <comment ref="Y130" authorId="3" shapeId="0" xr:uid="{00000000-0006-0000-0000-0000A2010000}">
      <text>
        <r>
          <rPr>
            <b/>
            <sz val="9"/>
            <color indexed="81"/>
            <rFont val="Tahoma"/>
            <family val="2"/>
          </rPr>
          <t>OTROS</t>
        </r>
      </text>
    </comment>
    <comment ref="Z130" authorId="3" shapeId="0" xr:uid="{00000000-0006-0000-0000-0000A3010000}">
      <text>
        <r>
          <rPr>
            <b/>
            <sz val="9"/>
            <color indexed="81"/>
            <rFont val="Tahoma"/>
            <family val="2"/>
          </rPr>
          <t>RECURSOS PROPIOS</t>
        </r>
      </text>
    </comment>
    <comment ref="AA130" authorId="3" shapeId="0" xr:uid="{00000000-0006-0000-0000-0000A4010000}">
      <text>
        <r>
          <rPr>
            <b/>
            <sz val="9"/>
            <color indexed="81"/>
            <rFont val="Tahoma"/>
            <family val="2"/>
          </rPr>
          <t>RECURSOS PROPIOS</t>
        </r>
      </text>
    </comment>
    <comment ref="AB130" authorId="3" shapeId="0" xr:uid="{00000000-0006-0000-0000-0000A5010000}">
      <text>
        <r>
          <rPr>
            <b/>
            <sz val="9"/>
            <color indexed="81"/>
            <rFont val="Tahoma"/>
            <family val="2"/>
          </rPr>
          <t>SGP</t>
        </r>
      </text>
    </comment>
    <comment ref="AC130" authorId="3" shapeId="0" xr:uid="{00000000-0006-0000-0000-0000A6010000}">
      <text>
        <r>
          <rPr>
            <b/>
            <sz val="9"/>
            <color indexed="81"/>
            <rFont val="Tahoma"/>
            <family val="2"/>
          </rPr>
          <t>SGP</t>
        </r>
      </text>
    </comment>
    <comment ref="AD130" authorId="3" shapeId="0" xr:uid="{00000000-0006-0000-0000-0000A7010000}">
      <text>
        <r>
          <rPr>
            <b/>
            <sz val="9"/>
            <color indexed="81"/>
            <rFont val="Tahoma"/>
            <family val="2"/>
          </rPr>
          <t>REGALÍAS</t>
        </r>
      </text>
    </comment>
    <comment ref="AE130" authorId="3" shapeId="0" xr:uid="{00000000-0006-0000-0000-0000A8010000}">
      <text>
        <r>
          <rPr>
            <b/>
            <sz val="9"/>
            <color indexed="81"/>
            <rFont val="Tahoma"/>
            <family val="2"/>
          </rPr>
          <t>REGALÍAS</t>
        </r>
      </text>
    </comment>
    <comment ref="AF130" authorId="3" shapeId="0" xr:uid="{00000000-0006-0000-0000-0000A9010000}">
      <text>
        <r>
          <rPr>
            <b/>
            <sz val="9"/>
            <color indexed="81"/>
            <rFont val="Tahoma"/>
            <family val="2"/>
          </rPr>
          <t>RECURSOS FUNCIONAMIENTO</t>
        </r>
      </text>
    </comment>
    <comment ref="AG130" authorId="3" shapeId="0" xr:uid="{00000000-0006-0000-0000-0000AA010000}">
      <text>
        <r>
          <rPr>
            <b/>
            <sz val="9"/>
            <color indexed="81"/>
            <rFont val="Tahoma"/>
            <family val="2"/>
          </rPr>
          <t>RECURSOS FUNCIONAMIENTO</t>
        </r>
      </text>
    </comment>
    <comment ref="AH130" authorId="3" shapeId="0" xr:uid="{00000000-0006-0000-0000-0000AB010000}">
      <text>
        <r>
          <rPr>
            <b/>
            <sz val="9"/>
            <color indexed="81"/>
            <rFont val="Tahoma"/>
            <family val="2"/>
          </rPr>
          <t>RECURSOS GESTIONADOS</t>
        </r>
      </text>
    </comment>
    <comment ref="AI130" authorId="3" shapeId="0" xr:uid="{00000000-0006-0000-0000-0000AC010000}">
      <text>
        <r>
          <rPr>
            <b/>
            <sz val="9"/>
            <color indexed="81"/>
            <rFont val="Tahoma"/>
            <family val="2"/>
          </rPr>
          <t>RECURSOS GESTIONADOS</t>
        </r>
      </text>
    </comment>
    <comment ref="AJ130" authorId="3" shapeId="0" xr:uid="{00000000-0006-0000-0000-0000AD010000}">
      <text>
        <r>
          <rPr>
            <b/>
            <sz val="9"/>
            <color indexed="81"/>
            <rFont val="Tahoma"/>
            <family val="2"/>
          </rPr>
          <t>TOTALES</t>
        </r>
        <r>
          <rPr>
            <sz val="9"/>
            <color indexed="81"/>
            <rFont val="Tahoma"/>
            <family val="2"/>
          </rPr>
          <t xml:space="preserve">
</t>
        </r>
      </text>
    </comment>
    <comment ref="AK130" authorId="3" shapeId="0" xr:uid="{00000000-0006-0000-0000-0000AE010000}">
      <text>
        <r>
          <rPr>
            <b/>
            <sz val="9"/>
            <color indexed="81"/>
            <rFont val="Tahoma"/>
            <family val="2"/>
          </rPr>
          <t>TOTALES</t>
        </r>
        <r>
          <rPr>
            <sz val="9"/>
            <color indexed="81"/>
            <rFont val="Tahoma"/>
            <family val="2"/>
          </rPr>
          <t xml:space="preserve">
</t>
        </r>
      </text>
    </comment>
    <comment ref="AL130" authorId="2" shapeId="0" xr:uid="{00000000-0006-0000-0000-0000AF010000}">
      <text>
        <r>
          <rPr>
            <b/>
            <sz val="8"/>
            <color indexed="81"/>
            <rFont val="Tahoma"/>
            <family val="2"/>
          </rPr>
          <t>PRIMERA INFANCIA (0 a 5 años)</t>
        </r>
        <r>
          <rPr>
            <sz val="8"/>
            <color indexed="81"/>
            <rFont val="Tahoma"/>
            <family val="2"/>
          </rPr>
          <t xml:space="preserve">
</t>
        </r>
      </text>
    </comment>
    <comment ref="AM130" authorId="2" shapeId="0" xr:uid="{00000000-0006-0000-0000-0000B0010000}">
      <text>
        <r>
          <rPr>
            <b/>
            <sz val="8"/>
            <color indexed="81"/>
            <rFont val="Tahoma"/>
            <family val="2"/>
          </rPr>
          <t>INFANCIA (6 a 11 años)</t>
        </r>
        <r>
          <rPr>
            <sz val="8"/>
            <color indexed="81"/>
            <rFont val="Tahoma"/>
            <family val="2"/>
          </rPr>
          <t xml:space="preserve">
</t>
        </r>
      </text>
    </comment>
    <comment ref="AN130" authorId="2" shapeId="0" xr:uid="{00000000-0006-0000-0000-0000B1010000}">
      <text>
        <r>
          <rPr>
            <b/>
            <sz val="8"/>
            <color indexed="81"/>
            <rFont val="Tahoma"/>
            <family val="2"/>
          </rPr>
          <t>ADOLESCENCIA (12 A 17 años)</t>
        </r>
      </text>
    </comment>
    <comment ref="AO130" authorId="2" shapeId="0" xr:uid="{00000000-0006-0000-0000-0000B2010000}">
      <text>
        <r>
          <rPr>
            <b/>
            <sz val="8"/>
            <color indexed="81"/>
            <rFont val="Tahoma"/>
            <family val="2"/>
          </rPr>
          <t>JUVENTUD (18 a 28 años)</t>
        </r>
        <r>
          <rPr>
            <sz val="8"/>
            <color indexed="81"/>
            <rFont val="Tahoma"/>
            <family val="2"/>
          </rPr>
          <t xml:space="preserve">
</t>
        </r>
      </text>
    </comment>
    <comment ref="AP130"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B4010000}">
      <text>
        <r>
          <rPr>
            <b/>
            <sz val="8"/>
            <color indexed="81"/>
            <rFont val="Tahoma"/>
            <family val="2"/>
          </rPr>
          <t>ADULTO MAYOR  (61 años en adelante)</t>
        </r>
        <r>
          <rPr>
            <sz val="8"/>
            <color indexed="81"/>
            <rFont val="Tahoma"/>
            <family val="2"/>
          </rPr>
          <t xml:space="preserve">
</t>
        </r>
      </text>
    </comment>
    <comment ref="AS130" authorId="2" shapeId="0" xr:uid="{00000000-0006-0000-0000-0000B5010000}">
      <text>
        <r>
          <rPr>
            <b/>
            <sz val="8"/>
            <color indexed="81"/>
            <rFont val="Tahoma"/>
            <family val="2"/>
          </rPr>
          <t>MUJERES</t>
        </r>
        <r>
          <rPr>
            <sz val="8"/>
            <color indexed="81"/>
            <rFont val="Tahoma"/>
            <family val="2"/>
          </rPr>
          <t xml:space="preserve">
</t>
        </r>
      </text>
    </comment>
    <comment ref="AT130" authorId="2" shapeId="0" xr:uid="{00000000-0006-0000-0000-0000B6010000}">
      <text>
        <r>
          <rPr>
            <b/>
            <sz val="8"/>
            <color indexed="81"/>
            <rFont val="Tahoma"/>
            <family val="2"/>
          </rPr>
          <t>HOMBRES</t>
        </r>
      </text>
    </comment>
    <comment ref="AV130" authorId="2" shapeId="0" xr:uid="{00000000-0006-0000-0000-0000B7010000}">
      <text>
        <r>
          <rPr>
            <b/>
            <sz val="8"/>
            <color indexed="81"/>
            <rFont val="Tahoma"/>
            <family val="2"/>
          </rPr>
          <t>VÍCTIMAS CONFLICTO ARMADO</t>
        </r>
        <r>
          <rPr>
            <sz val="8"/>
            <color indexed="81"/>
            <rFont val="Tahoma"/>
            <family val="2"/>
          </rPr>
          <t xml:space="preserve">
</t>
        </r>
      </text>
    </comment>
    <comment ref="AX130" authorId="2" shapeId="0" xr:uid="{00000000-0006-0000-0000-0000B8010000}">
      <text>
        <r>
          <rPr>
            <b/>
            <sz val="8"/>
            <color indexed="81"/>
            <rFont val="Tahoma"/>
            <family val="2"/>
          </rPr>
          <t>DISCAPACITADOS</t>
        </r>
        <r>
          <rPr>
            <sz val="8"/>
            <color indexed="81"/>
            <rFont val="Tahoma"/>
            <family val="2"/>
          </rPr>
          <t xml:space="preserve">
</t>
        </r>
      </text>
    </comment>
    <comment ref="AY130" authorId="2" shapeId="0" xr:uid="{00000000-0006-0000-0000-0000B9010000}">
      <text>
        <r>
          <rPr>
            <b/>
            <sz val="8"/>
            <color indexed="81"/>
            <rFont val="Tahoma"/>
            <family val="2"/>
          </rPr>
          <t>AFROCOLOMBIANO O RAIZAL</t>
        </r>
      </text>
    </comment>
    <comment ref="AZ130" authorId="2" shapeId="0" xr:uid="{00000000-0006-0000-0000-0000BA010000}">
      <text>
        <r>
          <rPr>
            <b/>
            <sz val="8"/>
            <color indexed="81"/>
            <rFont val="Tahoma"/>
            <family val="2"/>
          </rPr>
          <t>INDÍGENAS</t>
        </r>
        <r>
          <rPr>
            <sz val="8"/>
            <color indexed="81"/>
            <rFont val="Tahoma"/>
            <family val="2"/>
          </rPr>
          <t xml:space="preserve">
</t>
        </r>
      </text>
    </comment>
    <comment ref="BA130" authorId="1" shapeId="0" xr:uid="{00000000-0006-0000-0000-0000BB010000}">
      <text>
        <r>
          <rPr>
            <b/>
            <sz val="9"/>
            <color indexed="81"/>
            <rFont val="Tahoma"/>
            <family val="2"/>
          </rPr>
          <t>MEDIO DE EVIDENCIA. INFORME, RESGISTRO FOTOGRAFICO, PLANILLA, ETC</t>
        </r>
      </text>
    </comment>
    <comment ref="R139" authorId="3" shapeId="0" xr:uid="{00000000-0006-0000-0000-0000BC010000}">
      <text>
        <r>
          <rPr>
            <b/>
            <sz val="9"/>
            <color indexed="81"/>
            <rFont val="Tahoma"/>
            <family val="2"/>
          </rPr>
          <t>COFINANCIACIÓN DEPARTAMENTO</t>
        </r>
        <r>
          <rPr>
            <sz val="9"/>
            <color indexed="81"/>
            <rFont val="Tahoma"/>
            <family val="2"/>
          </rPr>
          <t xml:space="preserve">
</t>
        </r>
      </text>
    </comment>
    <comment ref="S139" authorId="3" shapeId="0" xr:uid="{00000000-0006-0000-0000-0000BD010000}">
      <text>
        <r>
          <rPr>
            <b/>
            <sz val="9"/>
            <color indexed="81"/>
            <rFont val="Tahoma"/>
            <family val="2"/>
          </rPr>
          <t>COFINANCIACIÓN DEPARTAMENTO</t>
        </r>
        <r>
          <rPr>
            <sz val="9"/>
            <color indexed="81"/>
            <rFont val="Tahoma"/>
            <family val="2"/>
          </rPr>
          <t xml:space="preserve">
</t>
        </r>
      </text>
    </comment>
    <comment ref="T139" authorId="3" shapeId="0" xr:uid="{00000000-0006-0000-0000-0000BE010000}">
      <text>
        <r>
          <rPr>
            <b/>
            <sz val="9"/>
            <color indexed="81"/>
            <rFont val="Tahoma"/>
            <family val="2"/>
          </rPr>
          <t>COFINACIACIÓN NACIÓN</t>
        </r>
      </text>
    </comment>
    <comment ref="U139" authorId="3" shapeId="0" xr:uid="{00000000-0006-0000-0000-0000BF010000}">
      <text>
        <r>
          <rPr>
            <b/>
            <sz val="9"/>
            <color indexed="81"/>
            <rFont val="Tahoma"/>
            <family val="2"/>
          </rPr>
          <t>COFINACIACIÓN NACIÓN</t>
        </r>
      </text>
    </comment>
    <comment ref="V139" authorId="3" shapeId="0" xr:uid="{00000000-0006-0000-0000-0000C0010000}">
      <text>
        <r>
          <rPr>
            <b/>
            <sz val="9"/>
            <color indexed="81"/>
            <rFont val="Tahoma"/>
            <family val="2"/>
          </rPr>
          <t>CRÉDITO</t>
        </r>
      </text>
    </comment>
    <comment ref="W139" authorId="3" shapeId="0" xr:uid="{00000000-0006-0000-0000-0000C1010000}">
      <text>
        <r>
          <rPr>
            <b/>
            <sz val="9"/>
            <color indexed="81"/>
            <rFont val="Tahoma"/>
            <family val="2"/>
          </rPr>
          <t>CRÉDITO</t>
        </r>
      </text>
    </comment>
    <comment ref="X139" authorId="3" shapeId="0" xr:uid="{00000000-0006-0000-0000-0000C2010000}">
      <text>
        <r>
          <rPr>
            <b/>
            <sz val="9"/>
            <color indexed="81"/>
            <rFont val="Tahoma"/>
            <family val="2"/>
          </rPr>
          <t>OTROS</t>
        </r>
      </text>
    </comment>
    <comment ref="Y139" authorId="3" shapeId="0" xr:uid="{00000000-0006-0000-0000-0000C3010000}">
      <text>
        <r>
          <rPr>
            <b/>
            <sz val="9"/>
            <color indexed="81"/>
            <rFont val="Tahoma"/>
            <family val="2"/>
          </rPr>
          <t>OTROS</t>
        </r>
      </text>
    </comment>
    <comment ref="Z139" authorId="3" shapeId="0" xr:uid="{00000000-0006-0000-0000-0000C4010000}">
      <text>
        <r>
          <rPr>
            <b/>
            <sz val="9"/>
            <color indexed="81"/>
            <rFont val="Tahoma"/>
            <family val="2"/>
          </rPr>
          <t>RECURSOS PROPIOS</t>
        </r>
      </text>
    </comment>
    <comment ref="AA139" authorId="3" shapeId="0" xr:uid="{00000000-0006-0000-0000-0000C5010000}">
      <text>
        <r>
          <rPr>
            <b/>
            <sz val="9"/>
            <color indexed="81"/>
            <rFont val="Tahoma"/>
            <family val="2"/>
          </rPr>
          <t>RECURSOS PROPIOS</t>
        </r>
      </text>
    </comment>
    <comment ref="AB139" authorId="3" shapeId="0" xr:uid="{00000000-0006-0000-0000-0000C6010000}">
      <text>
        <r>
          <rPr>
            <b/>
            <sz val="9"/>
            <color indexed="81"/>
            <rFont val="Tahoma"/>
            <family val="2"/>
          </rPr>
          <t>SGP</t>
        </r>
      </text>
    </comment>
    <comment ref="AC139" authorId="3" shapeId="0" xr:uid="{00000000-0006-0000-0000-0000C7010000}">
      <text>
        <r>
          <rPr>
            <b/>
            <sz val="9"/>
            <color indexed="81"/>
            <rFont val="Tahoma"/>
            <family val="2"/>
          </rPr>
          <t>SGP</t>
        </r>
      </text>
    </comment>
    <comment ref="AD139" authorId="3" shapeId="0" xr:uid="{00000000-0006-0000-0000-0000C8010000}">
      <text>
        <r>
          <rPr>
            <b/>
            <sz val="9"/>
            <color indexed="81"/>
            <rFont val="Tahoma"/>
            <family val="2"/>
          </rPr>
          <t>REGALÍAS</t>
        </r>
      </text>
    </comment>
    <comment ref="AE139" authorId="3" shapeId="0" xr:uid="{00000000-0006-0000-0000-0000C9010000}">
      <text>
        <r>
          <rPr>
            <b/>
            <sz val="9"/>
            <color indexed="81"/>
            <rFont val="Tahoma"/>
            <family val="2"/>
          </rPr>
          <t>REGALÍAS</t>
        </r>
      </text>
    </comment>
    <comment ref="AF139" authorId="3" shapeId="0" xr:uid="{00000000-0006-0000-0000-0000CA010000}">
      <text>
        <r>
          <rPr>
            <b/>
            <sz val="9"/>
            <color indexed="81"/>
            <rFont val="Tahoma"/>
            <family val="2"/>
          </rPr>
          <t>RECURSOS FUNCIONAMIENTO</t>
        </r>
      </text>
    </comment>
    <comment ref="AG139" authorId="3" shapeId="0" xr:uid="{00000000-0006-0000-0000-0000CB010000}">
      <text>
        <r>
          <rPr>
            <b/>
            <sz val="9"/>
            <color indexed="81"/>
            <rFont val="Tahoma"/>
            <family val="2"/>
          </rPr>
          <t>RECURSOS FUNCIONAMIENTO</t>
        </r>
      </text>
    </comment>
    <comment ref="AH139" authorId="3" shapeId="0" xr:uid="{00000000-0006-0000-0000-0000CC010000}">
      <text>
        <r>
          <rPr>
            <b/>
            <sz val="9"/>
            <color indexed="81"/>
            <rFont val="Tahoma"/>
            <family val="2"/>
          </rPr>
          <t>RECURSOS GESTIONADOS</t>
        </r>
      </text>
    </comment>
    <comment ref="AI139" authorId="3" shapeId="0" xr:uid="{00000000-0006-0000-0000-0000CD010000}">
      <text>
        <r>
          <rPr>
            <b/>
            <sz val="9"/>
            <color indexed="81"/>
            <rFont val="Tahoma"/>
            <family val="2"/>
          </rPr>
          <t>RECURSOS GESTIONADOS</t>
        </r>
      </text>
    </comment>
    <comment ref="AJ139" authorId="3" shapeId="0" xr:uid="{00000000-0006-0000-0000-0000CE010000}">
      <text>
        <r>
          <rPr>
            <b/>
            <sz val="9"/>
            <color indexed="81"/>
            <rFont val="Tahoma"/>
            <family val="2"/>
          </rPr>
          <t>TOTALES</t>
        </r>
        <r>
          <rPr>
            <sz val="9"/>
            <color indexed="81"/>
            <rFont val="Tahoma"/>
            <family val="2"/>
          </rPr>
          <t xml:space="preserve">
</t>
        </r>
      </text>
    </comment>
    <comment ref="AK139" authorId="3" shapeId="0" xr:uid="{00000000-0006-0000-0000-0000CF010000}">
      <text>
        <r>
          <rPr>
            <b/>
            <sz val="9"/>
            <color indexed="81"/>
            <rFont val="Tahoma"/>
            <family val="2"/>
          </rPr>
          <t>TOTALES</t>
        </r>
        <r>
          <rPr>
            <sz val="9"/>
            <color indexed="81"/>
            <rFont val="Tahoma"/>
            <family val="2"/>
          </rPr>
          <t xml:space="preserve">
</t>
        </r>
      </text>
    </comment>
    <comment ref="AL139" authorId="2" shapeId="0" xr:uid="{00000000-0006-0000-0000-0000D0010000}">
      <text>
        <r>
          <rPr>
            <b/>
            <sz val="8"/>
            <color indexed="81"/>
            <rFont val="Tahoma"/>
            <family val="2"/>
          </rPr>
          <t>PRIMERA INFANCIA (0 a 5 años)</t>
        </r>
        <r>
          <rPr>
            <sz val="8"/>
            <color indexed="81"/>
            <rFont val="Tahoma"/>
            <family val="2"/>
          </rPr>
          <t xml:space="preserve">
</t>
        </r>
      </text>
    </comment>
    <comment ref="AM139" authorId="2" shapeId="0" xr:uid="{00000000-0006-0000-0000-0000D1010000}">
      <text>
        <r>
          <rPr>
            <b/>
            <sz val="8"/>
            <color indexed="81"/>
            <rFont val="Tahoma"/>
            <family val="2"/>
          </rPr>
          <t>INFANCIA (6 a 11 años)</t>
        </r>
        <r>
          <rPr>
            <sz val="8"/>
            <color indexed="81"/>
            <rFont val="Tahoma"/>
            <family val="2"/>
          </rPr>
          <t xml:space="preserve">
</t>
        </r>
      </text>
    </comment>
    <comment ref="AN139" authorId="2" shapeId="0" xr:uid="{00000000-0006-0000-0000-0000D2010000}">
      <text>
        <r>
          <rPr>
            <b/>
            <sz val="8"/>
            <color indexed="81"/>
            <rFont val="Tahoma"/>
            <family val="2"/>
          </rPr>
          <t>ADOLESCENCIA (12 A 17 años)</t>
        </r>
      </text>
    </comment>
    <comment ref="AO139" authorId="2" shapeId="0" xr:uid="{00000000-0006-0000-0000-0000D3010000}">
      <text>
        <r>
          <rPr>
            <b/>
            <sz val="8"/>
            <color indexed="81"/>
            <rFont val="Tahoma"/>
            <family val="2"/>
          </rPr>
          <t>JUVENTUD (18 a 28 años)</t>
        </r>
        <r>
          <rPr>
            <sz val="8"/>
            <color indexed="81"/>
            <rFont val="Tahoma"/>
            <family val="2"/>
          </rPr>
          <t xml:space="preserve">
</t>
        </r>
      </text>
    </comment>
    <comment ref="AP139" authorId="2" shapeId="0" xr:uid="{00000000-0006-0000-0000-0000D4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D5010000}">
      <text>
        <r>
          <rPr>
            <b/>
            <sz val="8"/>
            <color indexed="81"/>
            <rFont val="Tahoma"/>
            <family val="2"/>
          </rPr>
          <t>ADULTO MAYOR  (61 años en adelante)</t>
        </r>
        <r>
          <rPr>
            <sz val="8"/>
            <color indexed="81"/>
            <rFont val="Tahoma"/>
            <family val="2"/>
          </rPr>
          <t xml:space="preserve">
</t>
        </r>
      </text>
    </comment>
    <comment ref="AS139" authorId="2" shapeId="0" xr:uid="{00000000-0006-0000-0000-0000D6010000}">
      <text>
        <r>
          <rPr>
            <b/>
            <sz val="8"/>
            <color indexed="81"/>
            <rFont val="Tahoma"/>
            <family val="2"/>
          </rPr>
          <t>MUJERES</t>
        </r>
        <r>
          <rPr>
            <sz val="8"/>
            <color indexed="81"/>
            <rFont val="Tahoma"/>
            <family val="2"/>
          </rPr>
          <t xml:space="preserve">
</t>
        </r>
      </text>
    </comment>
    <comment ref="AT139" authorId="2" shapeId="0" xr:uid="{00000000-0006-0000-0000-0000D7010000}">
      <text>
        <r>
          <rPr>
            <b/>
            <sz val="8"/>
            <color indexed="81"/>
            <rFont val="Tahoma"/>
            <family val="2"/>
          </rPr>
          <t>HOMBRES</t>
        </r>
      </text>
    </comment>
    <comment ref="AV139" authorId="2" shapeId="0" xr:uid="{00000000-0006-0000-0000-0000D8010000}">
      <text>
        <r>
          <rPr>
            <b/>
            <sz val="8"/>
            <color indexed="81"/>
            <rFont val="Tahoma"/>
            <family val="2"/>
          </rPr>
          <t>VÍCTIMAS CONFLICTO ARMADO</t>
        </r>
        <r>
          <rPr>
            <sz val="8"/>
            <color indexed="81"/>
            <rFont val="Tahoma"/>
            <family val="2"/>
          </rPr>
          <t xml:space="preserve">
</t>
        </r>
      </text>
    </comment>
    <comment ref="AX139" authorId="2" shapeId="0" xr:uid="{00000000-0006-0000-0000-0000D9010000}">
      <text>
        <r>
          <rPr>
            <b/>
            <sz val="8"/>
            <color indexed="81"/>
            <rFont val="Tahoma"/>
            <family val="2"/>
          </rPr>
          <t>DISCAPACITADOS</t>
        </r>
        <r>
          <rPr>
            <sz val="8"/>
            <color indexed="81"/>
            <rFont val="Tahoma"/>
            <family val="2"/>
          </rPr>
          <t xml:space="preserve">
</t>
        </r>
      </text>
    </comment>
    <comment ref="AY139" authorId="2" shapeId="0" xr:uid="{00000000-0006-0000-0000-0000DA010000}">
      <text>
        <r>
          <rPr>
            <b/>
            <sz val="8"/>
            <color indexed="81"/>
            <rFont val="Tahoma"/>
            <family val="2"/>
          </rPr>
          <t>AFROCOLOMBIANO O RAIZAL</t>
        </r>
      </text>
    </comment>
    <comment ref="AZ139" authorId="2" shapeId="0" xr:uid="{00000000-0006-0000-0000-0000DB010000}">
      <text>
        <r>
          <rPr>
            <b/>
            <sz val="8"/>
            <color indexed="81"/>
            <rFont val="Tahoma"/>
            <family val="2"/>
          </rPr>
          <t>INDÍGENAS</t>
        </r>
        <r>
          <rPr>
            <sz val="8"/>
            <color indexed="81"/>
            <rFont val="Tahoma"/>
            <family val="2"/>
          </rPr>
          <t xml:space="preserve">
</t>
        </r>
      </text>
    </comment>
    <comment ref="BA139" authorId="1" shapeId="0" xr:uid="{00000000-0006-0000-0000-0000DC010000}">
      <text>
        <r>
          <rPr>
            <b/>
            <sz val="9"/>
            <color indexed="81"/>
            <rFont val="Tahoma"/>
            <family val="2"/>
          </rPr>
          <t>MEDIO DE EVIDENCIA. INFORME, RESGISTRO FOTOGRAFICO, PLANILLA, ETC</t>
        </r>
      </text>
    </comment>
    <comment ref="R148" authorId="3" shapeId="0" xr:uid="{00000000-0006-0000-0000-0000DD010000}">
      <text>
        <r>
          <rPr>
            <b/>
            <sz val="9"/>
            <color indexed="81"/>
            <rFont val="Tahoma"/>
            <family val="2"/>
          </rPr>
          <t>COFINANCIACIÓN DEPARTAMENTO</t>
        </r>
        <r>
          <rPr>
            <sz val="9"/>
            <color indexed="81"/>
            <rFont val="Tahoma"/>
            <family val="2"/>
          </rPr>
          <t xml:space="preserve">
</t>
        </r>
      </text>
    </comment>
    <comment ref="S148" authorId="3" shapeId="0" xr:uid="{00000000-0006-0000-0000-0000DE010000}">
      <text>
        <r>
          <rPr>
            <b/>
            <sz val="9"/>
            <color indexed="81"/>
            <rFont val="Tahoma"/>
            <family val="2"/>
          </rPr>
          <t>COFINANCIACIÓN DEPARTAMENTO</t>
        </r>
        <r>
          <rPr>
            <sz val="9"/>
            <color indexed="81"/>
            <rFont val="Tahoma"/>
            <family val="2"/>
          </rPr>
          <t xml:space="preserve">
</t>
        </r>
      </text>
    </comment>
    <comment ref="T148" authorId="3" shapeId="0" xr:uid="{00000000-0006-0000-0000-0000DF010000}">
      <text>
        <r>
          <rPr>
            <b/>
            <sz val="9"/>
            <color indexed="81"/>
            <rFont val="Tahoma"/>
            <family val="2"/>
          </rPr>
          <t>COFINACIACIÓN NACIÓN</t>
        </r>
      </text>
    </comment>
    <comment ref="U148" authorId="3" shapeId="0" xr:uid="{00000000-0006-0000-0000-0000E0010000}">
      <text>
        <r>
          <rPr>
            <b/>
            <sz val="9"/>
            <color indexed="81"/>
            <rFont val="Tahoma"/>
            <family val="2"/>
          </rPr>
          <t>COFINACIACIÓN NACIÓN</t>
        </r>
      </text>
    </comment>
    <comment ref="V148" authorId="3" shapeId="0" xr:uid="{00000000-0006-0000-0000-0000E1010000}">
      <text>
        <r>
          <rPr>
            <b/>
            <sz val="9"/>
            <color indexed="81"/>
            <rFont val="Tahoma"/>
            <family val="2"/>
          </rPr>
          <t>CRÉDITO</t>
        </r>
      </text>
    </comment>
    <comment ref="W148" authorId="3" shapeId="0" xr:uid="{00000000-0006-0000-0000-0000E2010000}">
      <text>
        <r>
          <rPr>
            <b/>
            <sz val="9"/>
            <color indexed="81"/>
            <rFont val="Tahoma"/>
            <family val="2"/>
          </rPr>
          <t>CRÉDITO</t>
        </r>
      </text>
    </comment>
    <comment ref="X148" authorId="3" shapeId="0" xr:uid="{00000000-0006-0000-0000-0000E3010000}">
      <text>
        <r>
          <rPr>
            <b/>
            <sz val="9"/>
            <color indexed="81"/>
            <rFont val="Tahoma"/>
            <family val="2"/>
          </rPr>
          <t>OTROS</t>
        </r>
      </text>
    </comment>
    <comment ref="Y148" authorId="3" shapeId="0" xr:uid="{00000000-0006-0000-0000-0000E4010000}">
      <text>
        <r>
          <rPr>
            <b/>
            <sz val="9"/>
            <color indexed="81"/>
            <rFont val="Tahoma"/>
            <family val="2"/>
          </rPr>
          <t>OTROS</t>
        </r>
      </text>
    </comment>
    <comment ref="Z148" authorId="3" shapeId="0" xr:uid="{00000000-0006-0000-0000-0000E5010000}">
      <text>
        <r>
          <rPr>
            <b/>
            <sz val="9"/>
            <color indexed="81"/>
            <rFont val="Tahoma"/>
            <family val="2"/>
          </rPr>
          <t>RECURSOS PROPIOS</t>
        </r>
      </text>
    </comment>
    <comment ref="AA148" authorId="3" shapeId="0" xr:uid="{00000000-0006-0000-0000-0000E6010000}">
      <text>
        <r>
          <rPr>
            <b/>
            <sz val="9"/>
            <color indexed="81"/>
            <rFont val="Tahoma"/>
            <family val="2"/>
          </rPr>
          <t>RECURSOS PROPIOS</t>
        </r>
      </text>
    </comment>
    <comment ref="AB148" authorId="3" shapeId="0" xr:uid="{00000000-0006-0000-0000-0000E7010000}">
      <text>
        <r>
          <rPr>
            <b/>
            <sz val="9"/>
            <color indexed="81"/>
            <rFont val="Tahoma"/>
            <family val="2"/>
          </rPr>
          <t>SGP</t>
        </r>
      </text>
    </comment>
    <comment ref="AC148" authorId="3" shapeId="0" xr:uid="{00000000-0006-0000-0000-0000E8010000}">
      <text>
        <r>
          <rPr>
            <b/>
            <sz val="9"/>
            <color indexed="81"/>
            <rFont val="Tahoma"/>
            <family val="2"/>
          </rPr>
          <t>SGP</t>
        </r>
      </text>
    </comment>
    <comment ref="AD148" authorId="3" shapeId="0" xr:uid="{00000000-0006-0000-0000-0000E9010000}">
      <text>
        <r>
          <rPr>
            <b/>
            <sz val="9"/>
            <color indexed="81"/>
            <rFont val="Tahoma"/>
            <family val="2"/>
          </rPr>
          <t>REGALÍAS</t>
        </r>
      </text>
    </comment>
    <comment ref="AE148" authorId="3" shapeId="0" xr:uid="{00000000-0006-0000-0000-0000EA010000}">
      <text>
        <r>
          <rPr>
            <b/>
            <sz val="9"/>
            <color indexed="81"/>
            <rFont val="Tahoma"/>
            <family val="2"/>
          </rPr>
          <t>REGALÍAS</t>
        </r>
      </text>
    </comment>
    <comment ref="AF148" authorId="3" shapeId="0" xr:uid="{00000000-0006-0000-0000-0000EB010000}">
      <text>
        <r>
          <rPr>
            <b/>
            <sz val="9"/>
            <color indexed="81"/>
            <rFont val="Tahoma"/>
            <family val="2"/>
          </rPr>
          <t>RECURSOS FUNCIONAMIENTO</t>
        </r>
      </text>
    </comment>
    <comment ref="AG148" authorId="3" shapeId="0" xr:uid="{00000000-0006-0000-0000-0000EC010000}">
      <text>
        <r>
          <rPr>
            <b/>
            <sz val="9"/>
            <color indexed="81"/>
            <rFont val="Tahoma"/>
            <family val="2"/>
          </rPr>
          <t>RECURSOS FUNCIONAMIENTO</t>
        </r>
      </text>
    </comment>
    <comment ref="AH148" authorId="3" shapeId="0" xr:uid="{00000000-0006-0000-0000-0000ED010000}">
      <text>
        <r>
          <rPr>
            <b/>
            <sz val="9"/>
            <color indexed="81"/>
            <rFont val="Tahoma"/>
            <family val="2"/>
          </rPr>
          <t>RECURSOS GESTIONADOS</t>
        </r>
      </text>
    </comment>
    <comment ref="AI148" authorId="3" shapeId="0" xr:uid="{00000000-0006-0000-0000-0000EE010000}">
      <text>
        <r>
          <rPr>
            <b/>
            <sz val="9"/>
            <color indexed="81"/>
            <rFont val="Tahoma"/>
            <family val="2"/>
          </rPr>
          <t>RECURSOS GESTIONADOS</t>
        </r>
      </text>
    </comment>
    <comment ref="AJ148" authorId="3" shapeId="0" xr:uid="{00000000-0006-0000-0000-0000EF010000}">
      <text>
        <r>
          <rPr>
            <b/>
            <sz val="9"/>
            <color indexed="81"/>
            <rFont val="Tahoma"/>
            <family val="2"/>
          </rPr>
          <t>TOTALES</t>
        </r>
        <r>
          <rPr>
            <sz val="9"/>
            <color indexed="81"/>
            <rFont val="Tahoma"/>
            <family val="2"/>
          </rPr>
          <t xml:space="preserve">
</t>
        </r>
      </text>
    </comment>
    <comment ref="AK148" authorId="3" shapeId="0" xr:uid="{00000000-0006-0000-0000-0000F0010000}">
      <text>
        <r>
          <rPr>
            <b/>
            <sz val="9"/>
            <color indexed="81"/>
            <rFont val="Tahoma"/>
            <family val="2"/>
          </rPr>
          <t>TOTALES</t>
        </r>
        <r>
          <rPr>
            <sz val="9"/>
            <color indexed="81"/>
            <rFont val="Tahoma"/>
            <family val="2"/>
          </rPr>
          <t xml:space="preserve">
</t>
        </r>
      </text>
    </comment>
    <comment ref="AL148" authorId="2" shapeId="0" xr:uid="{00000000-0006-0000-0000-0000F1010000}">
      <text>
        <r>
          <rPr>
            <b/>
            <sz val="8"/>
            <color indexed="81"/>
            <rFont val="Tahoma"/>
            <family val="2"/>
          </rPr>
          <t>PRIMERA INFANCIA (0 a 5 años)</t>
        </r>
        <r>
          <rPr>
            <sz val="8"/>
            <color indexed="81"/>
            <rFont val="Tahoma"/>
            <family val="2"/>
          </rPr>
          <t xml:space="preserve">
</t>
        </r>
      </text>
    </comment>
    <comment ref="AM148" authorId="2" shapeId="0" xr:uid="{00000000-0006-0000-0000-0000F2010000}">
      <text>
        <r>
          <rPr>
            <b/>
            <sz val="8"/>
            <color indexed="81"/>
            <rFont val="Tahoma"/>
            <family val="2"/>
          </rPr>
          <t>INFANCIA (6 a 11 años)</t>
        </r>
        <r>
          <rPr>
            <sz val="8"/>
            <color indexed="81"/>
            <rFont val="Tahoma"/>
            <family val="2"/>
          </rPr>
          <t xml:space="preserve">
</t>
        </r>
      </text>
    </comment>
    <comment ref="AN148" authorId="2" shapeId="0" xr:uid="{00000000-0006-0000-0000-0000F3010000}">
      <text>
        <r>
          <rPr>
            <b/>
            <sz val="8"/>
            <color indexed="81"/>
            <rFont val="Tahoma"/>
            <family val="2"/>
          </rPr>
          <t>ADOLESCENCIA (12 A 17 años)</t>
        </r>
      </text>
    </comment>
    <comment ref="AO148" authorId="2" shapeId="0" xr:uid="{00000000-0006-0000-0000-0000F4010000}">
      <text>
        <r>
          <rPr>
            <b/>
            <sz val="8"/>
            <color indexed="81"/>
            <rFont val="Tahoma"/>
            <family val="2"/>
          </rPr>
          <t>JUVENTUD (18 a 28 años)</t>
        </r>
        <r>
          <rPr>
            <sz val="8"/>
            <color indexed="81"/>
            <rFont val="Tahoma"/>
            <family val="2"/>
          </rPr>
          <t xml:space="preserve">
</t>
        </r>
      </text>
    </comment>
    <comment ref="AP148" authorId="2" shapeId="0" xr:uid="{00000000-0006-0000-0000-0000F5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F6010000}">
      <text>
        <r>
          <rPr>
            <b/>
            <sz val="8"/>
            <color indexed="81"/>
            <rFont val="Tahoma"/>
            <family val="2"/>
          </rPr>
          <t>ADULTO MAYOR  (61 años en adelante)</t>
        </r>
        <r>
          <rPr>
            <sz val="8"/>
            <color indexed="81"/>
            <rFont val="Tahoma"/>
            <family val="2"/>
          </rPr>
          <t xml:space="preserve">
</t>
        </r>
      </text>
    </comment>
    <comment ref="AS148" authorId="2" shapeId="0" xr:uid="{00000000-0006-0000-0000-0000F7010000}">
      <text>
        <r>
          <rPr>
            <b/>
            <sz val="8"/>
            <color indexed="81"/>
            <rFont val="Tahoma"/>
            <family val="2"/>
          </rPr>
          <t>MUJERES</t>
        </r>
        <r>
          <rPr>
            <sz val="8"/>
            <color indexed="81"/>
            <rFont val="Tahoma"/>
            <family val="2"/>
          </rPr>
          <t xml:space="preserve">
</t>
        </r>
      </text>
    </comment>
    <comment ref="AT148" authorId="2" shapeId="0" xr:uid="{00000000-0006-0000-0000-0000F8010000}">
      <text>
        <r>
          <rPr>
            <b/>
            <sz val="8"/>
            <color indexed="81"/>
            <rFont val="Tahoma"/>
            <family val="2"/>
          </rPr>
          <t>HOMBRES</t>
        </r>
      </text>
    </comment>
    <comment ref="AV148" authorId="2" shapeId="0" xr:uid="{00000000-0006-0000-0000-0000F9010000}">
      <text>
        <r>
          <rPr>
            <b/>
            <sz val="8"/>
            <color indexed="81"/>
            <rFont val="Tahoma"/>
            <family val="2"/>
          </rPr>
          <t>VÍCTIMAS CONFLICTO ARMADO</t>
        </r>
        <r>
          <rPr>
            <sz val="8"/>
            <color indexed="81"/>
            <rFont val="Tahoma"/>
            <family val="2"/>
          </rPr>
          <t xml:space="preserve">
</t>
        </r>
      </text>
    </comment>
    <comment ref="AX148" authorId="2" shapeId="0" xr:uid="{00000000-0006-0000-0000-0000FA010000}">
      <text>
        <r>
          <rPr>
            <b/>
            <sz val="8"/>
            <color indexed="81"/>
            <rFont val="Tahoma"/>
            <family val="2"/>
          </rPr>
          <t>DISCAPACITADOS</t>
        </r>
        <r>
          <rPr>
            <sz val="8"/>
            <color indexed="81"/>
            <rFont val="Tahoma"/>
            <family val="2"/>
          </rPr>
          <t xml:space="preserve">
</t>
        </r>
      </text>
    </comment>
    <comment ref="AY148" authorId="2" shapeId="0" xr:uid="{00000000-0006-0000-0000-0000FB010000}">
      <text>
        <r>
          <rPr>
            <b/>
            <sz val="8"/>
            <color indexed="81"/>
            <rFont val="Tahoma"/>
            <family val="2"/>
          </rPr>
          <t>AFROCOLOMBIANO O RAIZAL</t>
        </r>
      </text>
    </comment>
    <comment ref="AZ148" authorId="2" shapeId="0" xr:uid="{00000000-0006-0000-0000-0000FC010000}">
      <text>
        <r>
          <rPr>
            <b/>
            <sz val="8"/>
            <color indexed="81"/>
            <rFont val="Tahoma"/>
            <family val="2"/>
          </rPr>
          <t>INDÍGENAS</t>
        </r>
        <r>
          <rPr>
            <sz val="8"/>
            <color indexed="81"/>
            <rFont val="Tahoma"/>
            <family val="2"/>
          </rPr>
          <t xml:space="preserve">
</t>
        </r>
      </text>
    </comment>
    <comment ref="BA148" authorId="1" shapeId="0" xr:uid="{00000000-0006-0000-0000-0000FD010000}">
      <text>
        <r>
          <rPr>
            <b/>
            <sz val="9"/>
            <color indexed="81"/>
            <rFont val="Tahoma"/>
            <family val="2"/>
          </rPr>
          <t>MEDIO DE EVIDENCIA. INFORME, RESGISTRO FOTOGRAFICO, PLANILLA, ETC</t>
        </r>
      </text>
    </comment>
    <comment ref="R157" authorId="3" shapeId="0" xr:uid="{00000000-0006-0000-0000-0000FE010000}">
      <text>
        <r>
          <rPr>
            <b/>
            <sz val="9"/>
            <color indexed="81"/>
            <rFont val="Tahoma"/>
            <family val="2"/>
          </rPr>
          <t>COFINANCIACIÓN DEPARTAMENTO</t>
        </r>
        <r>
          <rPr>
            <sz val="9"/>
            <color indexed="81"/>
            <rFont val="Tahoma"/>
            <family val="2"/>
          </rPr>
          <t xml:space="preserve">
</t>
        </r>
      </text>
    </comment>
    <comment ref="S157" authorId="3" shapeId="0" xr:uid="{00000000-0006-0000-0000-0000FF010000}">
      <text>
        <r>
          <rPr>
            <b/>
            <sz val="9"/>
            <color indexed="81"/>
            <rFont val="Tahoma"/>
            <family val="2"/>
          </rPr>
          <t>COFINANCIACIÓN DEPARTAMENTO</t>
        </r>
        <r>
          <rPr>
            <sz val="9"/>
            <color indexed="81"/>
            <rFont val="Tahoma"/>
            <family val="2"/>
          </rPr>
          <t xml:space="preserve">
</t>
        </r>
      </text>
    </comment>
    <comment ref="T157" authorId="3" shapeId="0" xr:uid="{00000000-0006-0000-0000-000000020000}">
      <text>
        <r>
          <rPr>
            <b/>
            <sz val="9"/>
            <color indexed="81"/>
            <rFont val="Tahoma"/>
            <family val="2"/>
          </rPr>
          <t>COFINACIACIÓN NACIÓN</t>
        </r>
      </text>
    </comment>
    <comment ref="U157" authorId="3" shapeId="0" xr:uid="{00000000-0006-0000-0000-000001020000}">
      <text>
        <r>
          <rPr>
            <b/>
            <sz val="9"/>
            <color indexed="81"/>
            <rFont val="Tahoma"/>
            <family val="2"/>
          </rPr>
          <t>COFINACIACIÓN NACIÓN</t>
        </r>
      </text>
    </comment>
    <comment ref="V157" authorId="3" shapeId="0" xr:uid="{00000000-0006-0000-0000-000002020000}">
      <text>
        <r>
          <rPr>
            <b/>
            <sz val="9"/>
            <color indexed="81"/>
            <rFont val="Tahoma"/>
            <family val="2"/>
          </rPr>
          <t>CRÉDITO</t>
        </r>
      </text>
    </comment>
    <comment ref="W157" authorId="3" shapeId="0" xr:uid="{00000000-0006-0000-0000-000003020000}">
      <text>
        <r>
          <rPr>
            <b/>
            <sz val="9"/>
            <color indexed="81"/>
            <rFont val="Tahoma"/>
            <family val="2"/>
          </rPr>
          <t>CRÉDITO</t>
        </r>
      </text>
    </comment>
    <comment ref="X157" authorId="3" shapeId="0" xr:uid="{00000000-0006-0000-0000-000004020000}">
      <text>
        <r>
          <rPr>
            <b/>
            <sz val="9"/>
            <color indexed="81"/>
            <rFont val="Tahoma"/>
            <family val="2"/>
          </rPr>
          <t>OTROS</t>
        </r>
      </text>
    </comment>
    <comment ref="Y157" authorId="3" shapeId="0" xr:uid="{00000000-0006-0000-0000-000005020000}">
      <text>
        <r>
          <rPr>
            <b/>
            <sz val="9"/>
            <color indexed="81"/>
            <rFont val="Tahoma"/>
            <family val="2"/>
          </rPr>
          <t>OTROS</t>
        </r>
      </text>
    </comment>
    <comment ref="Z157" authorId="3" shapeId="0" xr:uid="{00000000-0006-0000-0000-000006020000}">
      <text>
        <r>
          <rPr>
            <b/>
            <sz val="9"/>
            <color indexed="81"/>
            <rFont val="Tahoma"/>
            <family val="2"/>
          </rPr>
          <t>RECURSOS PROPIOS</t>
        </r>
      </text>
    </comment>
    <comment ref="AA157" authorId="3" shapeId="0" xr:uid="{00000000-0006-0000-0000-000007020000}">
      <text>
        <r>
          <rPr>
            <b/>
            <sz val="9"/>
            <color indexed="81"/>
            <rFont val="Tahoma"/>
            <family val="2"/>
          </rPr>
          <t>RECURSOS PROPIOS</t>
        </r>
      </text>
    </comment>
    <comment ref="AB157" authorId="3" shapeId="0" xr:uid="{00000000-0006-0000-0000-000008020000}">
      <text>
        <r>
          <rPr>
            <b/>
            <sz val="9"/>
            <color indexed="81"/>
            <rFont val="Tahoma"/>
            <family val="2"/>
          </rPr>
          <t>SGP</t>
        </r>
      </text>
    </comment>
    <comment ref="AC157" authorId="3" shapeId="0" xr:uid="{00000000-0006-0000-0000-000009020000}">
      <text>
        <r>
          <rPr>
            <b/>
            <sz val="9"/>
            <color indexed="81"/>
            <rFont val="Tahoma"/>
            <family val="2"/>
          </rPr>
          <t>SGP</t>
        </r>
      </text>
    </comment>
    <comment ref="AD157" authorId="3" shapeId="0" xr:uid="{00000000-0006-0000-0000-00000A020000}">
      <text>
        <r>
          <rPr>
            <b/>
            <sz val="9"/>
            <color indexed="81"/>
            <rFont val="Tahoma"/>
            <family val="2"/>
          </rPr>
          <t>REGALÍAS</t>
        </r>
      </text>
    </comment>
    <comment ref="AE157" authorId="3" shapeId="0" xr:uid="{00000000-0006-0000-0000-00000B020000}">
      <text>
        <r>
          <rPr>
            <b/>
            <sz val="9"/>
            <color indexed="81"/>
            <rFont val="Tahoma"/>
            <family val="2"/>
          </rPr>
          <t>REGALÍAS</t>
        </r>
      </text>
    </comment>
    <comment ref="AF157" authorId="3" shapeId="0" xr:uid="{00000000-0006-0000-0000-00000C020000}">
      <text>
        <r>
          <rPr>
            <b/>
            <sz val="9"/>
            <color indexed="81"/>
            <rFont val="Tahoma"/>
            <family val="2"/>
          </rPr>
          <t>RECURSOS FUNCIONAMIENTO</t>
        </r>
      </text>
    </comment>
    <comment ref="AG157" authorId="3" shapeId="0" xr:uid="{00000000-0006-0000-0000-00000D020000}">
      <text>
        <r>
          <rPr>
            <b/>
            <sz val="9"/>
            <color indexed="81"/>
            <rFont val="Tahoma"/>
            <family val="2"/>
          </rPr>
          <t>RECURSOS FUNCIONAMIENTO</t>
        </r>
      </text>
    </comment>
    <comment ref="AH157" authorId="3" shapeId="0" xr:uid="{00000000-0006-0000-0000-00000E020000}">
      <text>
        <r>
          <rPr>
            <b/>
            <sz val="9"/>
            <color indexed="81"/>
            <rFont val="Tahoma"/>
            <family val="2"/>
          </rPr>
          <t>RECURSOS GESTIONADOS</t>
        </r>
      </text>
    </comment>
    <comment ref="AI157" authorId="3" shapeId="0" xr:uid="{00000000-0006-0000-0000-00000F020000}">
      <text>
        <r>
          <rPr>
            <b/>
            <sz val="9"/>
            <color indexed="81"/>
            <rFont val="Tahoma"/>
            <family val="2"/>
          </rPr>
          <t>RECURSOS GESTIONADOS</t>
        </r>
      </text>
    </comment>
    <comment ref="AJ157" authorId="3" shapeId="0" xr:uid="{00000000-0006-0000-0000-000010020000}">
      <text>
        <r>
          <rPr>
            <b/>
            <sz val="9"/>
            <color indexed="81"/>
            <rFont val="Tahoma"/>
            <family val="2"/>
          </rPr>
          <t>TOTALES</t>
        </r>
        <r>
          <rPr>
            <sz val="9"/>
            <color indexed="81"/>
            <rFont val="Tahoma"/>
            <family val="2"/>
          </rPr>
          <t xml:space="preserve">
</t>
        </r>
      </text>
    </comment>
    <comment ref="AK157" authorId="3" shapeId="0" xr:uid="{00000000-0006-0000-0000-000011020000}">
      <text>
        <r>
          <rPr>
            <b/>
            <sz val="9"/>
            <color indexed="81"/>
            <rFont val="Tahoma"/>
            <family val="2"/>
          </rPr>
          <t>TOTALES</t>
        </r>
        <r>
          <rPr>
            <sz val="9"/>
            <color indexed="81"/>
            <rFont val="Tahoma"/>
            <family val="2"/>
          </rPr>
          <t xml:space="preserve">
</t>
        </r>
      </text>
    </comment>
    <comment ref="AL157" authorId="2" shapeId="0" xr:uid="{00000000-0006-0000-0000-000012020000}">
      <text>
        <r>
          <rPr>
            <b/>
            <sz val="8"/>
            <color indexed="81"/>
            <rFont val="Tahoma"/>
            <family val="2"/>
          </rPr>
          <t>PRIMERA INFANCIA (0 a 5 años)</t>
        </r>
        <r>
          <rPr>
            <sz val="8"/>
            <color indexed="81"/>
            <rFont val="Tahoma"/>
            <family val="2"/>
          </rPr>
          <t xml:space="preserve">
</t>
        </r>
      </text>
    </comment>
    <comment ref="AM157" authorId="2" shapeId="0" xr:uid="{00000000-0006-0000-0000-000013020000}">
      <text>
        <r>
          <rPr>
            <b/>
            <sz val="8"/>
            <color indexed="81"/>
            <rFont val="Tahoma"/>
            <family val="2"/>
          </rPr>
          <t>INFANCIA (6 a 11 años)</t>
        </r>
        <r>
          <rPr>
            <sz val="8"/>
            <color indexed="81"/>
            <rFont val="Tahoma"/>
            <family val="2"/>
          </rPr>
          <t xml:space="preserve">
</t>
        </r>
      </text>
    </comment>
    <comment ref="AN157" authorId="2" shapeId="0" xr:uid="{00000000-0006-0000-0000-000014020000}">
      <text>
        <r>
          <rPr>
            <b/>
            <sz val="8"/>
            <color indexed="81"/>
            <rFont val="Tahoma"/>
            <family val="2"/>
          </rPr>
          <t>ADOLESCENCIA (12 A 17 años)</t>
        </r>
      </text>
    </comment>
    <comment ref="AO157" authorId="2" shapeId="0" xr:uid="{00000000-0006-0000-0000-000015020000}">
      <text>
        <r>
          <rPr>
            <b/>
            <sz val="8"/>
            <color indexed="81"/>
            <rFont val="Tahoma"/>
            <family val="2"/>
          </rPr>
          <t>JUVENTUD (18 a 28 años)</t>
        </r>
        <r>
          <rPr>
            <sz val="8"/>
            <color indexed="81"/>
            <rFont val="Tahoma"/>
            <family val="2"/>
          </rPr>
          <t xml:space="preserve">
</t>
        </r>
      </text>
    </comment>
    <comment ref="AP157" authorId="2" shapeId="0" xr:uid="{00000000-0006-0000-0000-00001602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17020000}">
      <text>
        <r>
          <rPr>
            <b/>
            <sz val="8"/>
            <color indexed="81"/>
            <rFont val="Tahoma"/>
            <family val="2"/>
          </rPr>
          <t>ADULTO MAYOR  (61 años en adelante)</t>
        </r>
        <r>
          <rPr>
            <sz val="8"/>
            <color indexed="81"/>
            <rFont val="Tahoma"/>
            <family val="2"/>
          </rPr>
          <t xml:space="preserve">
</t>
        </r>
      </text>
    </comment>
    <comment ref="AS157" authorId="2" shapeId="0" xr:uid="{00000000-0006-0000-0000-000018020000}">
      <text>
        <r>
          <rPr>
            <b/>
            <sz val="8"/>
            <color indexed="81"/>
            <rFont val="Tahoma"/>
            <family val="2"/>
          </rPr>
          <t>MUJERES</t>
        </r>
        <r>
          <rPr>
            <sz val="8"/>
            <color indexed="81"/>
            <rFont val="Tahoma"/>
            <family val="2"/>
          </rPr>
          <t xml:space="preserve">
</t>
        </r>
      </text>
    </comment>
    <comment ref="AT157" authorId="2" shapeId="0" xr:uid="{00000000-0006-0000-0000-000019020000}">
      <text>
        <r>
          <rPr>
            <b/>
            <sz val="8"/>
            <color indexed="81"/>
            <rFont val="Tahoma"/>
            <family val="2"/>
          </rPr>
          <t>HOMBRES</t>
        </r>
      </text>
    </comment>
    <comment ref="AV157" authorId="2" shapeId="0" xr:uid="{00000000-0006-0000-0000-00001A020000}">
      <text>
        <r>
          <rPr>
            <b/>
            <sz val="8"/>
            <color indexed="81"/>
            <rFont val="Tahoma"/>
            <family val="2"/>
          </rPr>
          <t>VÍCTIMAS CONFLICTO ARMADO</t>
        </r>
        <r>
          <rPr>
            <sz val="8"/>
            <color indexed="81"/>
            <rFont val="Tahoma"/>
            <family val="2"/>
          </rPr>
          <t xml:space="preserve">
</t>
        </r>
      </text>
    </comment>
    <comment ref="AX157" authorId="2" shapeId="0" xr:uid="{00000000-0006-0000-0000-00001B020000}">
      <text>
        <r>
          <rPr>
            <b/>
            <sz val="8"/>
            <color indexed="81"/>
            <rFont val="Tahoma"/>
            <family val="2"/>
          </rPr>
          <t>DISCAPACITADOS</t>
        </r>
        <r>
          <rPr>
            <sz val="8"/>
            <color indexed="81"/>
            <rFont val="Tahoma"/>
            <family val="2"/>
          </rPr>
          <t xml:space="preserve">
</t>
        </r>
      </text>
    </comment>
    <comment ref="AY157" authorId="2" shapeId="0" xr:uid="{00000000-0006-0000-0000-00001C020000}">
      <text>
        <r>
          <rPr>
            <b/>
            <sz val="8"/>
            <color indexed="81"/>
            <rFont val="Tahoma"/>
            <family val="2"/>
          </rPr>
          <t>AFROCOLOMBIANO O RAIZAL</t>
        </r>
      </text>
    </comment>
    <comment ref="AZ157" authorId="2" shapeId="0" xr:uid="{00000000-0006-0000-0000-00001D020000}">
      <text>
        <r>
          <rPr>
            <b/>
            <sz val="8"/>
            <color indexed="81"/>
            <rFont val="Tahoma"/>
            <family val="2"/>
          </rPr>
          <t>INDÍGENAS</t>
        </r>
        <r>
          <rPr>
            <sz val="8"/>
            <color indexed="81"/>
            <rFont val="Tahoma"/>
            <family val="2"/>
          </rPr>
          <t xml:space="preserve">
</t>
        </r>
      </text>
    </comment>
    <comment ref="BA157" authorId="1" shapeId="0" xr:uid="{00000000-0006-0000-0000-00001E020000}">
      <text>
        <r>
          <rPr>
            <b/>
            <sz val="9"/>
            <color indexed="81"/>
            <rFont val="Tahoma"/>
            <family val="2"/>
          </rPr>
          <t>MEDIO DE EVIDENCIA. INFORME, RESGISTRO FOTOGRAFICO, PLANILLA, ETC</t>
        </r>
      </text>
    </comment>
    <comment ref="AL166" authorId="2" shapeId="0" xr:uid="{00000000-0006-0000-0000-00001F020000}">
      <text>
        <r>
          <rPr>
            <b/>
            <sz val="8"/>
            <color indexed="81"/>
            <rFont val="Tahoma"/>
            <family val="2"/>
          </rPr>
          <t>PRIMERA INFANCIA (0 a 5 años)</t>
        </r>
        <r>
          <rPr>
            <sz val="8"/>
            <color indexed="81"/>
            <rFont val="Tahoma"/>
            <family val="2"/>
          </rPr>
          <t xml:space="preserve">
</t>
        </r>
      </text>
    </comment>
    <comment ref="AM166" authorId="2" shapeId="0" xr:uid="{00000000-0006-0000-0000-000020020000}">
      <text>
        <r>
          <rPr>
            <b/>
            <sz val="8"/>
            <color indexed="81"/>
            <rFont val="Tahoma"/>
            <family val="2"/>
          </rPr>
          <t>INFANCIA (6 a 11 años)</t>
        </r>
        <r>
          <rPr>
            <sz val="8"/>
            <color indexed="81"/>
            <rFont val="Tahoma"/>
            <family val="2"/>
          </rPr>
          <t xml:space="preserve">
</t>
        </r>
      </text>
    </comment>
    <comment ref="AN166" authorId="2" shapeId="0" xr:uid="{00000000-0006-0000-0000-000021020000}">
      <text>
        <r>
          <rPr>
            <b/>
            <sz val="8"/>
            <color indexed="81"/>
            <rFont val="Tahoma"/>
            <family val="2"/>
          </rPr>
          <t>ADOLESCENCIA (12 A 17 años)</t>
        </r>
      </text>
    </comment>
    <comment ref="AO166" authorId="2" shapeId="0" xr:uid="{00000000-0006-0000-0000-000022020000}">
      <text>
        <r>
          <rPr>
            <b/>
            <sz val="8"/>
            <color indexed="81"/>
            <rFont val="Tahoma"/>
            <family val="2"/>
          </rPr>
          <t>JUVENTUD (18 a 28 años)</t>
        </r>
        <r>
          <rPr>
            <sz val="8"/>
            <color indexed="81"/>
            <rFont val="Tahoma"/>
            <family val="2"/>
          </rPr>
          <t xml:space="preserve">
</t>
        </r>
      </text>
    </comment>
    <comment ref="AP166" authorId="2" shapeId="0" xr:uid="{00000000-0006-0000-0000-00002302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24020000}">
      <text>
        <r>
          <rPr>
            <b/>
            <sz val="8"/>
            <color indexed="81"/>
            <rFont val="Tahoma"/>
            <family val="2"/>
          </rPr>
          <t>ADULTO MAYOR  (61 años en adelante)</t>
        </r>
        <r>
          <rPr>
            <sz val="8"/>
            <color indexed="81"/>
            <rFont val="Tahoma"/>
            <family val="2"/>
          </rPr>
          <t xml:space="preserve">
</t>
        </r>
      </text>
    </comment>
    <comment ref="AS166" authorId="2" shapeId="0" xr:uid="{00000000-0006-0000-0000-000025020000}">
      <text>
        <r>
          <rPr>
            <b/>
            <sz val="8"/>
            <color indexed="81"/>
            <rFont val="Tahoma"/>
            <family val="2"/>
          </rPr>
          <t>MUJERES</t>
        </r>
        <r>
          <rPr>
            <sz val="8"/>
            <color indexed="81"/>
            <rFont val="Tahoma"/>
            <family val="2"/>
          </rPr>
          <t xml:space="preserve">
</t>
        </r>
      </text>
    </comment>
    <comment ref="AT166" authorId="2" shapeId="0" xr:uid="{00000000-0006-0000-0000-000026020000}">
      <text>
        <r>
          <rPr>
            <b/>
            <sz val="8"/>
            <color indexed="81"/>
            <rFont val="Tahoma"/>
            <family val="2"/>
          </rPr>
          <t>HOMBRES</t>
        </r>
      </text>
    </comment>
    <comment ref="AV166" authorId="2" shapeId="0" xr:uid="{00000000-0006-0000-0000-000027020000}">
      <text>
        <r>
          <rPr>
            <b/>
            <sz val="8"/>
            <color indexed="81"/>
            <rFont val="Tahoma"/>
            <family val="2"/>
          </rPr>
          <t>VÍCTIMAS CONFLICTO ARMADO</t>
        </r>
        <r>
          <rPr>
            <sz val="8"/>
            <color indexed="81"/>
            <rFont val="Tahoma"/>
            <family val="2"/>
          </rPr>
          <t xml:space="preserve">
</t>
        </r>
      </text>
    </comment>
    <comment ref="AX166" authorId="2" shapeId="0" xr:uid="{00000000-0006-0000-0000-000028020000}">
      <text>
        <r>
          <rPr>
            <b/>
            <sz val="8"/>
            <color indexed="81"/>
            <rFont val="Tahoma"/>
            <family val="2"/>
          </rPr>
          <t>DISCAPACITADOS</t>
        </r>
        <r>
          <rPr>
            <sz val="8"/>
            <color indexed="81"/>
            <rFont val="Tahoma"/>
            <family val="2"/>
          </rPr>
          <t xml:space="preserve">
</t>
        </r>
      </text>
    </comment>
    <comment ref="AY166" authorId="2" shapeId="0" xr:uid="{00000000-0006-0000-0000-000029020000}">
      <text>
        <r>
          <rPr>
            <b/>
            <sz val="8"/>
            <color indexed="81"/>
            <rFont val="Tahoma"/>
            <family val="2"/>
          </rPr>
          <t>AFROCOLOMBIANO O RAIZAL</t>
        </r>
      </text>
    </comment>
    <comment ref="AZ166" authorId="2" shapeId="0" xr:uid="{00000000-0006-0000-0000-00002A020000}">
      <text>
        <r>
          <rPr>
            <b/>
            <sz val="8"/>
            <color indexed="81"/>
            <rFont val="Tahoma"/>
            <family val="2"/>
          </rPr>
          <t>INDÍGENAS</t>
        </r>
        <r>
          <rPr>
            <sz val="8"/>
            <color indexed="81"/>
            <rFont val="Tahoma"/>
            <family val="2"/>
          </rPr>
          <t xml:space="preserve">
</t>
        </r>
      </text>
    </comment>
    <comment ref="BA166" authorId="1" shapeId="0" xr:uid="{00000000-0006-0000-0000-00002B020000}">
      <text>
        <r>
          <rPr>
            <b/>
            <sz val="9"/>
            <color indexed="81"/>
            <rFont val="Tahoma"/>
            <family val="2"/>
          </rPr>
          <t>MEDIO DE EVIDENCIA. INFORME, RESGISTRO FOTOGRAFICO, PLANILLA, ETC</t>
        </r>
      </text>
    </comment>
    <comment ref="AL175" authorId="2" shapeId="0" xr:uid="{00000000-0006-0000-0000-00002C020000}">
      <text>
        <r>
          <rPr>
            <b/>
            <sz val="8"/>
            <color indexed="81"/>
            <rFont val="Tahoma"/>
            <family val="2"/>
          </rPr>
          <t>PRIMERA INFANCIA (0 a 5 años)</t>
        </r>
        <r>
          <rPr>
            <sz val="8"/>
            <color indexed="81"/>
            <rFont val="Tahoma"/>
            <family val="2"/>
          </rPr>
          <t xml:space="preserve">
</t>
        </r>
      </text>
    </comment>
    <comment ref="AM175" authorId="2" shapeId="0" xr:uid="{00000000-0006-0000-0000-00002D020000}">
      <text>
        <r>
          <rPr>
            <b/>
            <sz val="8"/>
            <color indexed="81"/>
            <rFont val="Tahoma"/>
            <family val="2"/>
          </rPr>
          <t>INFANCIA (6 a 11 años)</t>
        </r>
        <r>
          <rPr>
            <sz val="8"/>
            <color indexed="81"/>
            <rFont val="Tahoma"/>
            <family val="2"/>
          </rPr>
          <t xml:space="preserve">
</t>
        </r>
      </text>
    </comment>
    <comment ref="AN175" authorId="2" shapeId="0" xr:uid="{00000000-0006-0000-0000-00002E020000}">
      <text>
        <r>
          <rPr>
            <b/>
            <sz val="8"/>
            <color indexed="81"/>
            <rFont val="Tahoma"/>
            <family val="2"/>
          </rPr>
          <t>ADOLESCENCIA (12 A 17 años)</t>
        </r>
      </text>
    </comment>
    <comment ref="AO175" authorId="2" shapeId="0" xr:uid="{00000000-0006-0000-0000-00002F020000}">
      <text>
        <r>
          <rPr>
            <b/>
            <sz val="8"/>
            <color indexed="81"/>
            <rFont val="Tahoma"/>
            <family val="2"/>
          </rPr>
          <t>JUVENTUD (18 a 28 años)</t>
        </r>
        <r>
          <rPr>
            <sz val="8"/>
            <color indexed="81"/>
            <rFont val="Tahoma"/>
            <family val="2"/>
          </rPr>
          <t xml:space="preserve">
</t>
        </r>
      </text>
    </comment>
    <comment ref="AP175" authorId="2" shapeId="0" xr:uid="{00000000-0006-0000-0000-00003002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31020000}">
      <text>
        <r>
          <rPr>
            <b/>
            <sz val="8"/>
            <color indexed="81"/>
            <rFont val="Tahoma"/>
            <family val="2"/>
          </rPr>
          <t>ADULTO MAYOR  (61 años en adelante)</t>
        </r>
        <r>
          <rPr>
            <sz val="8"/>
            <color indexed="81"/>
            <rFont val="Tahoma"/>
            <family val="2"/>
          </rPr>
          <t xml:space="preserve">
</t>
        </r>
      </text>
    </comment>
    <comment ref="AS175" authorId="2" shapeId="0" xr:uid="{00000000-0006-0000-0000-000032020000}">
      <text>
        <r>
          <rPr>
            <b/>
            <sz val="8"/>
            <color indexed="81"/>
            <rFont val="Tahoma"/>
            <family val="2"/>
          </rPr>
          <t>MUJERES</t>
        </r>
        <r>
          <rPr>
            <sz val="8"/>
            <color indexed="81"/>
            <rFont val="Tahoma"/>
            <family val="2"/>
          </rPr>
          <t xml:space="preserve">
</t>
        </r>
      </text>
    </comment>
    <comment ref="AT175" authorId="2" shapeId="0" xr:uid="{00000000-0006-0000-0000-000033020000}">
      <text>
        <r>
          <rPr>
            <b/>
            <sz val="8"/>
            <color indexed="81"/>
            <rFont val="Tahoma"/>
            <family val="2"/>
          </rPr>
          <t>HOMBRES</t>
        </r>
      </text>
    </comment>
    <comment ref="AV175" authorId="2" shapeId="0" xr:uid="{00000000-0006-0000-0000-000034020000}">
      <text>
        <r>
          <rPr>
            <b/>
            <sz val="8"/>
            <color indexed="81"/>
            <rFont val="Tahoma"/>
            <family val="2"/>
          </rPr>
          <t>VÍCTIMAS CONFLICTO ARMADO</t>
        </r>
        <r>
          <rPr>
            <sz val="8"/>
            <color indexed="81"/>
            <rFont val="Tahoma"/>
            <family val="2"/>
          </rPr>
          <t xml:space="preserve">
</t>
        </r>
      </text>
    </comment>
    <comment ref="AX175" authorId="2" shapeId="0" xr:uid="{00000000-0006-0000-0000-000035020000}">
      <text>
        <r>
          <rPr>
            <b/>
            <sz val="8"/>
            <color indexed="81"/>
            <rFont val="Tahoma"/>
            <family val="2"/>
          </rPr>
          <t>DISCAPACITADOS</t>
        </r>
        <r>
          <rPr>
            <sz val="8"/>
            <color indexed="81"/>
            <rFont val="Tahoma"/>
            <family val="2"/>
          </rPr>
          <t xml:space="preserve">
</t>
        </r>
      </text>
    </comment>
    <comment ref="AY175" authorId="2" shapeId="0" xr:uid="{00000000-0006-0000-0000-000036020000}">
      <text>
        <r>
          <rPr>
            <b/>
            <sz val="8"/>
            <color indexed="81"/>
            <rFont val="Tahoma"/>
            <family val="2"/>
          </rPr>
          <t>AFROCOLOMBIANO O RAIZAL</t>
        </r>
      </text>
    </comment>
    <comment ref="AZ175" authorId="2" shapeId="0" xr:uid="{00000000-0006-0000-0000-000037020000}">
      <text>
        <r>
          <rPr>
            <b/>
            <sz val="8"/>
            <color indexed="81"/>
            <rFont val="Tahoma"/>
            <family val="2"/>
          </rPr>
          <t>INDÍGENAS</t>
        </r>
        <r>
          <rPr>
            <sz val="8"/>
            <color indexed="81"/>
            <rFont val="Tahoma"/>
            <family val="2"/>
          </rPr>
          <t xml:space="preserve">
</t>
        </r>
      </text>
    </comment>
    <comment ref="BA175" authorId="1" shapeId="0" xr:uid="{00000000-0006-0000-0000-000038020000}">
      <text>
        <r>
          <rPr>
            <b/>
            <sz val="9"/>
            <color indexed="81"/>
            <rFont val="Tahoma"/>
            <family val="2"/>
          </rPr>
          <t>MEDIO DE EVIDENCIA. INFORME, RESGISTRO FOTOGRAFICO, PLANILLA, ETC</t>
        </r>
      </text>
    </comment>
    <comment ref="AL184" authorId="2" shapeId="0" xr:uid="{00000000-0006-0000-0000-000039020000}">
      <text>
        <r>
          <rPr>
            <b/>
            <sz val="8"/>
            <color indexed="81"/>
            <rFont val="Tahoma"/>
            <family val="2"/>
          </rPr>
          <t>PRIMERA INFANCIA (0 a 5 años)</t>
        </r>
        <r>
          <rPr>
            <sz val="8"/>
            <color indexed="81"/>
            <rFont val="Tahoma"/>
            <family val="2"/>
          </rPr>
          <t xml:space="preserve">
</t>
        </r>
      </text>
    </comment>
    <comment ref="AM184" authorId="2" shapeId="0" xr:uid="{00000000-0006-0000-0000-00003A020000}">
      <text>
        <r>
          <rPr>
            <b/>
            <sz val="8"/>
            <color indexed="81"/>
            <rFont val="Tahoma"/>
            <family val="2"/>
          </rPr>
          <t>INFANCIA (6 a 11 años)</t>
        </r>
        <r>
          <rPr>
            <sz val="8"/>
            <color indexed="81"/>
            <rFont val="Tahoma"/>
            <family val="2"/>
          </rPr>
          <t xml:space="preserve">
</t>
        </r>
      </text>
    </comment>
    <comment ref="AN184" authorId="2" shapeId="0" xr:uid="{00000000-0006-0000-0000-00003B020000}">
      <text>
        <r>
          <rPr>
            <b/>
            <sz val="8"/>
            <color indexed="81"/>
            <rFont val="Tahoma"/>
            <family val="2"/>
          </rPr>
          <t>ADOLESCENCIA (12 A 17 años)</t>
        </r>
      </text>
    </comment>
    <comment ref="AO184" authorId="2" shapeId="0" xr:uid="{00000000-0006-0000-0000-00003C020000}">
      <text>
        <r>
          <rPr>
            <b/>
            <sz val="8"/>
            <color indexed="81"/>
            <rFont val="Tahoma"/>
            <family val="2"/>
          </rPr>
          <t>JUVENTUD (18 a 28 años)</t>
        </r>
        <r>
          <rPr>
            <sz val="8"/>
            <color indexed="81"/>
            <rFont val="Tahoma"/>
            <family val="2"/>
          </rPr>
          <t xml:space="preserve">
</t>
        </r>
      </text>
    </comment>
    <comment ref="AP184" authorId="2" shapeId="0" xr:uid="{00000000-0006-0000-0000-00003D02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3E020000}">
      <text>
        <r>
          <rPr>
            <b/>
            <sz val="8"/>
            <color indexed="81"/>
            <rFont val="Tahoma"/>
            <family val="2"/>
          </rPr>
          <t>ADULTO MAYOR  (61 años en adelante)</t>
        </r>
        <r>
          <rPr>
            <sz val="8"/>
            <color indexed="81"/>
            <rFont val="Tahoma"/>
            <family val="2"/>
          </rPr>
          <t xml:space="preserve">
</t>
        </r>
      </text>
    </comment>
    <comment ref="AS184" authorId="2" shapeId="0" xr:uid="{00000000-0006-0000-0000-00003F020000}">
      <text>
        <r>
          <rPr>
            <b/>
            <sz val="8"/>
            <color indexed="81"/>
            <rFont val="Tahoma"/>
            <family val="2"/>
          </rPr>
          <t>MUJERES</t>
        </r>
        <r>
          <rPr>
            <sz val="8"/>
            <color indexed="81"/>
            <rFont val="Tahoma"/>
            <family val="2"/>
          </rPr>
          <t xml:space="preserve">
</t>
        </r>
      </text>
    </comment>
    <comment ref="AT184" authorId="2" shapeId="0" xr:uid="{00000000-0006-0000-0000-000040020000}">
      <text>
        <r>
          <rPr>
            <b/>
            <sz val="8"/>
            <color indexed="81"/>
            <rFont val="Tahoma"/>
            <family val="2"/>
          </rPr>
          <t>HOMBRES</t>
        </r>
      </text>
    </comment>
    <comment ref="AV184" authorId="2" shapeId="0" xr:uid="{00000000-0006-0000-0000-000041020000}">
      <text>
        <r>
          <rPr>
            <b/>
            <sz val="8"/>
            <color indexed="81"/>
            <rFont val="Tahoma"/>
            <family val="2"/>
          </rPr>
          <t>VÍCTIMAS CONFLICTO ARMADO</t>
        </r>
        <r>
          <rPr>
            <sz val="8"/>
            <color indexed="81"/>
            <rFont val="Tahoma"/>
            <family val="2"/>
          </rPr>
          <t xml:space="preserve">
</t>
        </r>
      </text>
    </comment>
    <comment ref="AX184" authorId="2" shapeId="0" xr:uid="{00000000-0006-0000-0000-000042020000}">
      <text>
        <r>
          <rPr>
            <b/>
            <sz val="8"/>
            <color indexed="81"/>
            <rFont val="Tahoma"/>
            <family val="2"/>
          </rPr>
          <t>DISCAPACITADOS</t>
        </r>
        <r>
          <rPr>
            <sz val="8"/>
            <color indexed="81"/>
            <rFont val="Tahoma"/>
            <family val="2"/>
          </rPr>
          <t xml:space="preserve">
</t>
        </r>
      </text>
    </comment>
    <comment ref="AY184" authorId="2" shapeId="0" xr:uid="{00000000-0006-0000-0000-000043020000}">
      <text>
        <r>
          <rPr>
            <b/>
            <sz val="8"/>
            <color indexed="81"/>
            <rFont val="Tahoma"/>
            <family val="2"/>
          </rPr>
          <t>AFROCOLOMBIANO O RAIZAL</t>
        </r>
      </text>
    </comment>
    <comment ref="AZ184" authorId="2" shapeId="0" xr:uid="{00000000-0006-0000-0000-000044020000}">
      <text>
        <r>
          <rPr>
            <b/>
            <sz val="8"/>
            <color indexed="81"/>
            <rFont val="Tahoma"/>
            <family val="2"/>
          </rPr>
          <t>INDÍGENAS</t>
        </r>
        <r>
          <rPr>
            <sz val="8"/>
            <color indexed="81"/>
            <rFont val="Tahoma"/>
            <family val="2"/>
          </rPr>
          <t xml:space="preserve">
</t>
        </r>
      </text>
    </comment>
    <comment ref="BA184" authorId="1" shapeId="0" xr:uid="{00000000-0006-0000-0000-000045020000}">
      <text>
        <r>
          <rPr>
            <b/>
            <sz val="9"/>
            <color indexed="81"/>
            <rFont val="Tahoma"/>
            <family val="2"/>
          </rPr>
          <t>MEDIO DE EVIDENCIA. INFORME, RESGISTRO FOTOGRAFICO, PLANILLA, ETC</t>
        </r>
      </text>
    </comment>
    <comment ref="AL193" authorId="2" shapeId="0" xr:uid="{00000000-0006-0000-0000-000046020000}">
      <text>
        <r>
          <rPr>
            <b/>
            <sz val="8"/>
            <color indexed="81"/>
            <rFont val="Tahoma"/>
            <family val="2"/>
          </rPr>
          <t>PRIMERA INFANCIA (0 a 5 años)</t>
        </r>
        <r>
          <rPr>
            <sz val="8"/>
            <color indexed="81"/>
            <rFont val="Tahoma"/>
            <family val="2"/>
          </rPr>
          <t xml:space="preserve">
</t>
        </r>
      </text>
    </comment>
    <comment ref="AM193" authorId="2" shapeId="0" xr:uid="{00000000-0006-0000-0000-000047020000}">
      <text>
        <r>
          <rPr>
            <b/>
            <sz val="8"/>
            <color indexed="81"/>
            <rFont val="Tahoma"/>
            <family val="2"/>
          </rPr>
          <t>INFANCIA (6 a 11 años)</t>
        </r>
        <r>
          <rPr>
            <sz val="8"/>
            <color indexed="81"/>
            <rFont val="Tahoma"/>
            <family val="2"/>
          </rPr>
          <t xml:space="preserve">
</t>
        </r>
      </text>
    </comment>
    <comment ref="AN193" authorId="2" shapeId="0" xr:uid="{00000000-0006-0000-0000-000048020000}">
      <text>
        <r>
          <rPr>
            <b/>
            <sz val="8"/>
            <color indexed="81"/>
            <rFont val="Tahoma"/>
            <family val="2"/>
          </rPr>
          <t>ADOLESCENCIA (12 A 17 años)</t>
        </r>
      </text>
    </comment>
    <comment ref="AO193" authorId="2" shapeId="0" xr:uid="{00000000-0006-0000-0000-000049020000}">
      <text>
        <r>
          <rPr>
            <b/>
            <sz val="8"/>
            <color indexed="81"/>
            <rFont val="Tahoma"/>
            <family val="2"/>
          </rPr>
          <t>JUVENTUD (18 a 28 años)</t>
        </r>
        <r>
          <rPr>
            <sz val="8"/>
            <color indexed="81"/>
            <rFont val="Tahoma"/>
            <family val="2"/>
          </rPr>
          <t xml:space="preserve">
</t>
        </r>
      </text>
    </comment>
    <comment ref="AP193" authorId="2" shapeId="0" xr:uid="{00000000-0006-0000-0000-00004A020000}">
      <text>
        <r>
          <rPr>
            <b/>
            <sz val="8"/>
            <color indexed="81"/>
            <rFont val="Tahoma"/>
            <family val="2"/>
          </rPr>
          <t xml:space="preserve"> ADULTO (29 a 60 años)</t>
        </r>
        <r>
          <rPr>
            <sz val="8"/>
            <color indexed="81"/>
            <rFont val="Tahoma"/>
            <family val="2"/>
          </rPr>
          <t xml:space="preserve">
</t>
        </r>
      </text>
    </comment>
    <comment ref="AQ193" authorId="2" shapeId="0" xr:uid="{00000000-0006-0000-0000-00004B020000}">
      <text>
        <r>
          <rPr>
            <b/>
            <sz val="8"/>
            <color indexed="81"/>
            <rFont val="Tahoma"/>
            <family val="2"/>
          </rPr>
          <t>ADULTO MAYOR  (61 años en adelante)</t>
        </r>
        <r>
          <rPr>
            <sz val="8"/>
            <color indexed="81"/>
            <rFont val="Tahoma"/>
            <family val="2"/>
          </rPr>
          <t xml:space="preserve">
</t>
        </r>
      </text>
    </comment>
    <comment ref="AS193" authorId="2" shapeId="0" xr:uid="{00000000-0006-0000-0000-00004C020000}">
      <text>
        <r>
          <rPr>
            <b/>
            <sz val="8"/>
            <color indexed="81"/>
            <rFont val="Tahoma"/>
            <family val="2"/>
          </rPr>
          <t>MUJERES</t>
        </r>
        <r>
          <rPr>
            <sz val="8"/>
            <color indexed="81"/>
            <rFont val="Tahoma"/>
            <family val="2"/>
          </rPr>
          <t xml:space="preserve">
</t>
        </r>
      </text>
    </comment>
    <comment ref="AT193" authorId="2" shapeId="0" xr:uid="{00000000-0006-0000-0000-00004D020000}">
      <text>
        <r>
          <rPr>
            <b/>
            <sz val="8"/>
            <color indexed="81"/>
            <rFont val="Tahoma"/>
            <family val="2"/>
          </rPr>
          <t>HOMBRES</t>
        </r>
      </text>
    </comment>
    <comment ref="AV193" authorId="2" shapeId="0" xr:uid="{00000000-0006-0000-0000-00004E020000}">
      <text>
        <r>
          <rPr>
            <b/>
            <sz val="8"/>
            <color indexed="81"/>
            <rFont val="Tahoma"/>
            <family val="2"/>
          </rPr>
          <t>VÍCTIMAS CONFLICTO ARMADO</t>
        </r>
        <r>
          <rPr>
            <sz val="8"/>
            <color indexed="81"/>
            <rFont val="Tahoma"/>
            <family val="2"/>
          </rPr>
          <t xml:space="preserve">
</t>
        </r>
      </text>
    </comment>
    <comment ref="AX193" authorId="2" shapeId="0" xr:uid="{00000000-0006-0000-0000-00004F020000}">
      <text>
        <r>
          <rPr>
            <b/>
            <sz val="8"/>
            <color indexed="81"/>
            <rFont val="Tahoma"/>
            <family val="2"/>
          </rPr>
          <t>DISCAPACITADOS</t>
        </r>
        <r>
          <rPr>
            <sz val="8"/>
            <color indexed="81"/>
            <rFont val="Tahoma"/>
            <family val="2"/>
          </rPr>
          <t xml:space="preserve">
</t>
        </r>
      </text>
    </comment>
    <comment ref="AY193" authorId="2" shapeId="0" xr:uid="{00000000-0006-0000-0000-000050020000}">
      <text>
        <r>
          <rPr>
            <b/>
            <sz val="8"/>
            <color indexed="81"/>
            <rFont val="Tahoma"/>
            <family val="2"/>
          </rPr>
          <t>AFROCOLOMBIANO O RAIZAL</t>
        </r>
      </text>
    </comment>
    <comment ref="AZ193" authorId="2" shapeId="0" xr:uid="{00000000-0006-0000-0000-000051020000}">
      <text>
        <r>
          <rPr>
            <b/>
            <sz val="8"/>
            <color indexed="81"/>
            <rFont val="Tahoma"/>
            <family val="2"/>
          </rPr>
          <t>INDÍGENAS</t>
        </r>
        <r>
          <rPr>
            <sz val="8"/>
            <color indexed="81"/>
            <rFont val="Tahoma"/>
            <family val="2"/>
          </rPr>
          <t xml:space="preserve">
</t>
        </r>
      </text>
    </comment>
    <comment ref="BA193" authorId="1" shapeId="0" xr:uid="{00000000-0006-0000-0000-000052020000}">
      <text>
        <r>
          <rPr>
            <b/>
            <sz val="9"/>
            <color indexed="81"/>
            <rFont val="Tahoma"/>
            <family val="2"/>
          </rPr>
          <t>MEDIO DE EVIDENCIA. INFORME, RESGISTRO FOTOGRAFICO, PLANILLA, ETC</t>
        </r>
      </text>
    </comment>
    <comment ref="AL202" authorId="2" shapeId="0" xr:uid="{00000000-0006-0000-0000-000053020000}">
      <text>
        <r>
          <rPr>
            <b/>
            <sz val="8"/>
            <color indexed="81"/>
            <rFont val="Tahoma"/>
            <family val="2"/>
          </rPr>
          <t>PRIMERA INFANCIA (0 a 5 años)</t>
        </r>
        <r>
          <rPr>
            <sz val="8"/>
            <color indexed="81"/>
            <rFont val="Tahoma"/>
            <family val="2"/>
          </rPr>
          <t xml:space="preserve">
</t>
        </r>
      </text>
    </comment>
    <comment ref="AM202" authorId="2" shapeId="0" xr:uid="{00000000-0006-0000-0000-000054020000}">
      <text>
        <r>
          <rPr>
            <b/>
            <sz val="8"/>
            <color indexed="81"/>
            <rFont val="Tahoma"/>
            <family val="2"/>
          </rPr>
          <t>INFANCIA (6 a 11 años)</t>
        </r>
        <r>
          <rPr>
            <sz val="8"/>
            <color indexed="81"/>
            <rFont val="Tahoma"/>
            <family val="2"/>
          </rPr>
          <t xml:space="preserve">
</t>
        </r>
      </text>
    </comment>
    <comment ref="AN202" authorId="2" shapeId="0" xr:uid="{00000000-0006-0000-0000-000055020000}">
      <text>
        <r>
          <rPr>
            <b/>
            <sz val="8"/>
            <color indexed="81"/>
            <rFont val="Tahoma"/>
            <family val="2"/>
          </rPr>
          <t>ADOLESCENCIA (12 A 17 años)</t>
        </r>
      </text>
    </comment>
    <comment ref="AO202" authorId="2" shapeId="0" xr:uid="{00000000-0006-0000-0000-000056020000}">
      <text>
        <r>
          <rPr>
            <b/>
            <sz val="8"/>
            <color indexed="81"/>
            <rFont val="Tahoma"/>
            <family val="2"/>
          </rPr>
          <t>JUVENTUD (18 a 28 años)</t>
        </r>
        <r>
          <rPr>
            <sz val="8"/>
            <color indexed="81"/>
            <rFont val="Tahoma"/>
            <family val="2"/>
          </rPr>
          <t xml:space="preserve">
</t>
        </r>
      </text>
    </comment>
    <comment ref="AP202" authorId="2" shapeId="0" xr:uid="{00000000-0006-0000-0000-000057020000}">
      <text>
        <r>
          <rPr>
            <b/>
            <sz val="8"/>
            <color indexed="81"/>
            <rFont val="Tahoma"/>
            <family val="2"/>
          </rPr>
          <t xml:space="preserve"> ADULTO (29 a 60 años)</t>
        </r>
        <r>
          <rPr>
            <sz val="8"/>
            <color indexed="81"/>
            <rFont val="Tahoma"/>
            <family val="2"/>
          </rPr>
          <t xml:space="preserve">
</t>
        </r>
      </text>
    </comment>
    <comment ref="AQ202" authorId="2" shapeId="0" xr:uid="{00000000-0006-0000-0000-000058020000}">
      <text>
        <r>
          <rPr>
            <b/>
            <sz val="8"/>
            <color indexed="81"/>
            <rFont val="Tahoma"/>
            <family val="2"/>
          </rPr>
          <t>ADULTO MAYOR  (61 años en adelante)</t>
        </r>
        <r>
          <rPr>
            <sz val="8"/>
            <color indexed="81"/>
            <rFont val="Tahoma"/>
            <family val="2"/>
          </rPr>
          <t xml:space="preserve">
</t>
        </r>
      </text>
    </comment>
    <comment ref="AS202" authorId="2" shapeId="0" xr:uid="{00000000-0006-0000-0000-000059020000}">
      <text>
        <r>
          <rPr>
            <b/>
            <sz val="8"/>
            <color indexed="81"/>
            <rFont val="Tahoma"/>
            <family val="2"/>
          </rPr>
          <t>MUJERES</t>
        </r>
        <r>
          <rPr>
            <sz val="8"/>
            <color indexed="81"/>
            <rFont val="Tahoma"/>
            <family val="2"/>
          </rPr>
          <t xml:space="preserve">
</t>
        </r>
      </text>
    </comment>
    <comment ref="AT202" authorId="2" shapeId="0" xr:uid="{00000000-0006-0000-0000-00005A020000}">
      <text>
        <r>
          <rPr>
            <b/>
            <sz val="8"/>
            <color indexed="81"/>
            <rFont val="Tahoma"/>
            <family val="2"/>
          </rPr>
          <t>HOMBRES</t>
        </r>
      </text>
    </comment>
    <comment ref="AV202" authorId="2" shapeId="0" xr:uid="{00000000-0006-0000-0000-00005B020000}">
      <text>
        <r>
          <rPr>
            <b/>
            <sz val="8"/>
            <color indexed="81"/>
            <rFont val="Tahoma"/>
            <family val="2"/>
          </rPr>
          <t>VÍCTIMAS CONFLICTO ARMADO</t>
        </r>
        <r>
          <rPr>
            <sz val="8"/>
            <color indexed="81"/>
            <rFont val="Tahoma"/>
            <family val="2"/>
          </rPr>
          <t xml:space="preserve">
</t>
        </r>
      </text>
    </comment>
    <comment ref="AX202" authorId="2" shapeId="0" xr:uid="{00000000-0006-0000-0000-00005C020000}">
      <text>
        <r>
          <rPr>
            <b/>
            <sz val="8"/>
            <color indexed="81"/>
            <rFont val="Tahoma"/>
            <family val="2"/>
          </rPr>
          <t>DISCAPACITADOS</t>
        </r>
        <r>
          <rPr>
            <sz val="8"/>
            <color indexed="81"/>
            <rFont val="Tahoma"/>
            <family val="2"/>
          </rPr>
          <t xml:space="preserve">
</t>
        </r>
      </text>
    </comment>
    <comment ref="AY202" authorId="2" shapeId="0" xr:uid="{00000000-0006-0000-0000-00005D020000}">
      <text>
        <r>
          <rPr>
            <b/>
            <sz val="8"/>
            <color indexed="81"/>
            <rFont val="Tahoma"/>
            <family val="2"/>
          </rPr>
          <t>AFROCOLOMBIANO O RAIZAL</t>
        </r>
      </text>
    </comment>
    <comment ref="AZ202" authorId="2" shapeId="0" xr:uid="{00000000-0006-0000-0000-00005E020000}">
      <text>
        <r>
          <rPr>
            <b/>
            <sz val="8"/>
            <color indexed="81"/>
            <rFont val="Tahoma"/>
            <family val="2"/>
          </rPr>
          <t>INDÍGENAS</t>
        </r>
        <r>
          <rPr>
            <sz val="8"/>
            <color indexed="81"/>
            <rFont val="Tahoma"/>
            <family val="2"/>
          </rPr>
          <t xml:space="preserve">
</t>
        </r>
      </text>
    </comment>
    <comment ref="BA202" authorId="1" shapeId="0" xr:uid="{00000000-0006-0000-0000-00005F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<sst xmlns="http://schemas.openxmlformats.org/spreadsheetml/2006/main" count="10614" uniqueCount="2001">
  <si>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</si>
  <si>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</si>
  <si>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</si>
  <si>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</si>
  <si>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</si>
  <si>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</si>
  <si>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</si>
  <si>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</si>
  <si>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</si>
  <si>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</si>
  <si>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</si>
  <si>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</si>
  <si>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</si>
  <si>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</si>
  <si>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</si>
  <si>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</si>
  <si>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</si>
  <si>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</si>
  <si>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</si>
  <si>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</si>
  <si>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</si>
  <si>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</si>
  <si>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</si>
  <si>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</si>
  <si>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</si>
  <si>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</si>
  <si>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</si>
  <si>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</si>
  <si>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</si>
  <si>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</si>
  <si>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</si>
  <si>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</si>
  <si>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</si>
  <si>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</si>
  <si>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</si>
  <si>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</si>
  <si>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</si>
  <si>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</si>
  <si>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</si>
  <si>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</si>
  <si>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</si>
  <si>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</si>
  <si>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</si>
  <si>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</si>
  <si>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</si>
  <si>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</si>
  <si>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</si>
  <si>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</si>
  <si>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</si>
  <si>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</si>
  <si>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</si>
  <si>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</si>
  <si>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</si>
  <si>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</si>
  <si>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</si>
  <si>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</si>
  <si>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</si>
  <si>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</si>
  <si>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</si>
  <si>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</si>
  <si>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</si>
  <si>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</si>
  <si>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</si>
  <si>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</si>
  <si>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</si>
  <si>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</si>
  <si>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</si>
  <si>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</si>
  <si>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</si>
  <si>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</si>
  <si>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</si>
  <si>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</si>
  <si>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</si>
  <si>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</si>
  <si>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</si>
  <si>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</si>
  <si>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</si>
  <si>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</si>
  <si>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</si>
  <si>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</si>
  <si>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</si>
  <si>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</si>
  <si>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</si>
  <si>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</si>
  <si>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</si>
  <si>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</si>
  <si>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</si>
  <si>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</si>
  <si>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</si>
  <si>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</si>
  <si>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</si>
  <si>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</si>
  <si>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</si>
  <si>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</si>
  <si>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</si>
  <si>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</si>
  <si>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</si>
  <si>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</si>
  <si>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</si>
  <si>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</si>
  <si>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</si>
  <si>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</si>
  <si>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</si>
  <si>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</si>
  <si>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</si>
  <si>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</si>
  <si>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</si>
  <si>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</si>
  <si>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</si>
  <si>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</si>
  <si>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</si>
  <si>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</si>
  <si>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</si>
  <si>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</si>
  <si>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</si>
  <si>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</si>
  <si>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</si>
  <si>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</si>
  <si>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</si>
  <si>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</si>
  <si>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</si>
  <si>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</si>
  <si>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</si>
  <si>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</si>
  <si>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</si>
  <si>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</si>
  <si>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</si>
  <si>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</si>
  <si>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</si>
  <si>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</si>
  <si>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</si>
  <si>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</si>
  <si>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</si>
  <si>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</si>
  <si>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</si>
  <si>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</si>
  <si>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</si>
  <si>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</si>
  <si>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</si>
  <si>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</si>
  <si>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</si>
  <si>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</si>
  <si>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</si>
  <si>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</si>
  <si>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</si>
  <si>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</si>
  <si>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</si>
  <si>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</si>
  <si>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</si>
  <si>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</si>
  <si>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</si>
  <si>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</si>
  <si>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</si>
  <si>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</si>
  <si>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</si>
  <si>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</si>
  <si>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</si>
  <si>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</si>
  <si>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</si>
  <si>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</si>
  <si>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</si>
  <si>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</si>
  <si>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</si>
  <si>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</si>
  <si>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</si>
  <si>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</si>
  <si>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</si>
  <si>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</si>
  <si>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</si>
  <si>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</si>
  <si>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</si>
  <si>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</si>
  <si>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</si>
  <si>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</si>
  <si>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</si>
  <si>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</si>
  <si>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</si>
  <si>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</si>
  <si>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</si>
  <si>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</si>
  <si>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</si>
  <si>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</si>
  <si>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</si>
  <si>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</si>
  <si>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</si>
  <si>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</si>
  <si>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</si>
  <si>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</si>
  <si>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</si>
  <si>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</si>
  <si>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</si>
  <si>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</si>
  <si>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</si>
  <si>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</si>
  <si>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</si>
  <si>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</si>
  <si>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</si>
  <si>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</si>
  <si>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</si>
  <si>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</si>
  <si>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</si>
  <si>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</si>
  <si>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</si>
  <si>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</si>
  <si>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</si>
  <si>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</si>
  <si>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</si>
  <si>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</si>
  <si>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</si>
  <si>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</si>
  <si>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</si>
  <si>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</si>
  <si>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</si>
  <si>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</si>
  <si>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</si>
  <si>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</si>
  <si>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</si>
  <si>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</si>
  <si>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</si>
  <si>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</si>
  <si>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</si>
  <si>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</si>
  <si>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</si>
  <si>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</si>
  <si>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</si>
  <si>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</si>
  <si>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</si>
  <si>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</si>
  <si>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</si>
  <si>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</si>
  <si>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</si>
  <si>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</si>
  <si>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</si>
  <si>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</si>
  <si>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</si>
  <si>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</si>
  <si>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</si>
  <si>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</si>
  <si>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</si>
  <si>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</si>
  <si>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</si>
  <si>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</si>
  <si>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</si>
  <si>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</si>
  <si>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</si>
  <si>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</si>
  <si>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</si>
  <si>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</si>
  <si>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</si>
  <si>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</si>
  <si>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</si>
  <si>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</si>
  <si>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</si>
  <si>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</si>
  <si>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</si>
  <si>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</si>
  <si>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</si>
  <si>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</si>
  <si>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</si>
  <si>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</si>
  <si>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</si>
  <si>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</si>
  <si>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</si>
  <si>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</si>
  <si>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</si>
  <si>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</si>
  <si>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</si>
  <si>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</si>
  <si>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</si>
  <si>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</si>
  <si>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</si>
  <si>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</si>
  <si>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</si>
  <si>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</si>
  <si>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</si>
  <si>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</si>
  <si>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</si>
  <si>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</si>
  <si>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</si>
  <si>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</si>
  <si>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</si>
  <si>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</si>
  <si>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</si>
  <si>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</si>
  <si>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</si>
  <si>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</si>
  <si>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</si>
  <si>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</si>
  <si>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</si>
  <si>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</si>
  <si>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</si>
  <si>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</si>
  <si>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</si>
  <si>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</si>
  <si>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</si>
  <si>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</si>
  <si>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</si>
  <si>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</si>
  <si>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</si>
  <si>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</si>
  <si>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</si>
  <si>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</si>
  <si>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</si>
  <si>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</si>
  <si>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</si>
  <si>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</si>
  <si>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</si>
  <si>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</si>
  <si>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</si>
  <si>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</si>
  <si>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</si>
  <si>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</si>
  <si>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</si>
  <si>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</si>
  <si>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</si>
  <si>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</si>
  <si>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</si>
  <si>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</si>
  <si>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</si>
  <si>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</si>
  <si>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</si>
  <si>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</si>
  <si>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</si>
  <si>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</si>
  <si>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</si>
  <si>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</si>
  <si>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</si>
  <si>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</si>
  <si>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</si>
  <si>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</si>
  <si>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</si>
  <si>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</si>
  <si>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</si>
  <si>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</si>
  <si>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</si>
  <si>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</si>
  <si>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</si>
  <si>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</si>
  <si>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</si>
  <si>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</si>
  <si>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</si>
  <si>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</si>
  <si>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</si>
  <si>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</si>
  <si>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</si>
  <si>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</si>
  <si>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</si>
  <si>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</si>
  <si>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</si>
  <si>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</si>
  <si>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</si>
  <si>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</si>
  <si>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</si>
  <si>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</si>
  <si>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</si>
  <si>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</si>
  <si>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</si>
  <si>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</si>
  <si>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</si>
  <si>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</si>
  <si>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</si>
  <si>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</si>
  <si>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</si>
  <si>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</si>
  <si>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</si>
  <si>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</si>
  <si>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</si>
  <si>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</si>
  <si>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</si>
  <si>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</si>
  <si>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</si>
  <si>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</si>
  <si>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</si>
  <si>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</si>
  <si>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</si>
  <si>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</si>
  <si>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</si>
  <si>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</si>
  <si>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</si>
  <si>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</si>
  <si>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</si>
  <si>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</si>
  <si>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</si>
  <si>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</si>
  <si>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</si>
  <si>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</si>
  <si>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</si>
  <si>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</si>
  <si>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</si>
  <si>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</si>
  <si>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</si>
  <si>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</si>
  <si>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</si>
  <si>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</si>
  <si>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</si>
  <si>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</si>
  <si>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</si>
  <si>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</si>
  <si>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</si>
  <si>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</si>
  <si>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</si>
  <si>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</si>
  <si>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</si>
  <si>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</si>
  <si>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</si>
  <si>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</si>
  <si>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</si>
  <si>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</si>
  <si>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</si>
  <si>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</si>
  <si>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</si>
  <si>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</si>
  <si>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</si>
  <si>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</si>
  <si>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</si>
  <si>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</si>
  <si>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</si>
  <si>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</si>
  <si>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</si>
  <si>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</si>
  <si>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</si>
  <si>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</si>
  <si>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</si>
  <si>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</si>
  <si>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</si>
  <si>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</si>
  <si>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</si>
  <si>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</si>
  <si>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</si>
  <si>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</si>
  <si>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</si>
  <si>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</si>
  <si>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</si>
  <si>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</si>
  <si>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</si>
  <si>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</si>
  <si>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</si>
  <si>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</si>
  <si>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</si>
  <si>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</si>
  <si>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</si>
  <si>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</si>
  <si>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</si>
  <si>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</si>
  <si>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</si>
  <si>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</si>
  <si>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</si>
  <si>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</si>
  <si>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</si>
  <si>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</si>
  <si>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</si>
  <si>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</si>
  <si>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</si>
  <si>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</si>
  <si>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</si>
  <si>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</si>
  <si>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</si>
  <si>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</si>
  <si>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</si>
  <si>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</si>
  <si>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</si>
  <si>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</si>
  <si>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</si>
  <si>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</si>
  <si>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</si>
  <si>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</si>
  <si>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</si>
  <si>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</si>
  <si>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</si>
  <si>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</si>
  <si>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</si>
  <si>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</si>
  <si>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</si>
  <si>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</si>
  <si>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</si>
  <si>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</si>
  <si>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</si>
  <si>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</si>
  <si>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</si>
  <si>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</si>
  <si>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</si>
  <si>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</si>
  <si>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</si>
  <si>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</si>
  <si>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</si>
  <si>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</si>
  <si>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</si>
  <si>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</si>
  <si>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</si>
  <si>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</si>
  <si>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</si>
  <si>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</si>
  <si>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</si>
  <si>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</si>
  <si>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</si>
  <si>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</si>
  <si>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</si>
  <si>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</si>
  <si>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</si>
  <si>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</si>
  <si>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</si>
  <si>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</si>
  <si>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</si>
  <si>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</si>
  <si>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</si>
  <si>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</si>
  <si>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</si>
  <si>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</si>
  <si>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</si>
  <si>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</si>
  <si>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</si>
  <si>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</si>
  <si>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</si>
  <si>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</si>
  <si>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</si>
  <si>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</si>
  <si>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</si>
  <si>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</si>
  <si>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</si>
  <si>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</si>
  <si>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</si>
  <si>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</si>
  <si>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</si>
  <si>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</si>
  <si>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</si>
  <si>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</si>
  <si>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</si>
  <si>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</si>
  <si>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</si>
  <si>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</si>
  <si>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</si>
  <si>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</si>
  <si>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</si>
  <si>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</si>
  <si>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</si>
  <si>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</si>
  <si>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</si>
  <si>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</si>
  <si>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</si>
  <si>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</si>
  <si>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</si>
  <si>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</si>
  <si>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</si>
  <si>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</si>
  <si>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</si>
  <si>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</si>
  <si>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</si>
  <si>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</si>
  <si>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</si>
  <si>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</si>
  <si>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</si>
  <si>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</si>
  <si>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</si>
  <si>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</si>
  <si>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</si>
  <si>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</si>
  <si>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</si>
  <si>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</si>
  <si>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</si>
  <si>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</si>
  <si>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</si>
  <si>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</si>
  <si>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</si>
  <si>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</si>
  <si>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</si>
  <si>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</si>
  <si>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</si>
  <si>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</si>
  <si>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</si>
  <si>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</si>
  <si>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</si>
  <si>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</si>
  <si>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</si>
  <si>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</si>
  <si>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</si>
  <si>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</si>
  <si>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</si>
  <si>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</si>
  <si>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</si>
  <si>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</si>
  <si>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</si>
  <si>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</si>
  <si>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</si>
  <si>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</si>
  <si>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</si>
  <si>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</si>
  <si>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</si>
  <si>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</si>
  <si>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</si>
  <si>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</si>
  <si>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</si>
  <si>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</si>
  <si>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</si>
  <si>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</si>
  <si>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</si>
  <si>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</si>
  <si>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</si>
  <si>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</si>
  <si>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</si>
  <si>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</si>
  <si>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</si>
  <si>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</si>
  <si>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</si>
  <si>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</si>
  <si>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</si>
  <si>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</si>
  <si>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</si>
  <si>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</si>
  <si>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</si>
  <si>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</si>
  <si>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</si>
  <si>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</si>
  <si>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</si>
  <si>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</si>
  <si>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</si>
  <si>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</si>
  <si>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</si>
  <si>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</si>
  <si>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</si>
  <si>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</si>
  <si>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</si>
  <si>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</si>
  <si>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</si>
  <si>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</si>
  <si>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</si>
  <si>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</si>
  <si>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</si>
  <si>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</si>
  <si>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</si>
  <si>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</si>
  <si>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</si>
  <si>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</si>
  <si>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</si>
  <si>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</si>
  <si>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</si>
  <si>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</si>
  <si>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</si>
  <si>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</si>
  <si>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</si>
  <si>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</si>
  <si>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</si>
  <si>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</si>
  <si>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</si>
  <si>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</si>
  <si>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</si>
  <si>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</si>
  <si>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</si>
  <si>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</si>
  <si>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</si>
  <si>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</si>
  <si>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</si>
  <si>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</si>
  <si>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</si>
  <si>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</si>
  <si>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</si>
  <si>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</si>
  <si>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</si>
  <si>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</si>
  <si>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</si>
  <si>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</si>
  <si>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</si>
  <si>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</si>
  <si>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</si>
  <si>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</si>
  <si>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</si>
  <si>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</si>
  <si>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</si>
  <si>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</si>
  <si>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</si>
  <si>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</si>
  <si>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</si>
  <si>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</si>
  <si>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</si>
  <si>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</si>
  <si>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</si>
  <si>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</si>
  <si>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</si>
  <si>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</si>
  <si>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</si>
  <si>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</si>
  <si>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</si>
  <si>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</si>
  <si>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</si>
  <si>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</si>
  <si>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</si>
  <si>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</si>
  <si>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</si>
  <si>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</si>
  <si>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</si>
  <si>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</si>
  <si>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</si>
  <si>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</si>
  <si>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</si>
  <si>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</si>
  <si>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</si>
  <si>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</si>
  <si>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</si>
  <si>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</si>
  <si>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</si>
  <si>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</si>
  <si>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</si>
  <si>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</si>
  <si>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</si>
  <si>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</si>
  <si>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</si>
  <si>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</si>
  <si>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</si>
  <si>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</si>
  <si>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</si>
  <si>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</si>
  <si>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</si>
  <si>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</si>
  <si>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</si>
  <si>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</si>
  <si>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</si>
  <si>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</si>
  <si>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</si>
  <si>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</si>
  <si>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</si>
  <si>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</si>
  <si>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</si>
  <si>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</si>
  <si>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</si>
  <si>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</si>
  <si>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</si>
  <si>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</si>
  <si>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</si>
  <si>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</si>
  <si>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</si>
  <si>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</si>
  <si>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</si>
  <si>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</si>
  <si>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</si>
  <si>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</si>
  <si>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</si>
  <si>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</si>
  <si>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</si>
  <si>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</si>
  <si>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</si>
  <si>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</si>
  <si>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</si>
  <si>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</si>
  <si>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</si>
  <si>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</si>
  <si>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</si>
  <si>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</si>
  <si>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</si>
  <si>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</si>
  <si>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</si>
  <si>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</si>
  <si>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</si>
  <si>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</si>
  <si>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</si>
  <si>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</si>
  <si>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</si>
  <si>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</si>
  <si>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</si>
  <si>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</si>
  <si>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</si>
  <si>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</si>
  <si>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</si>
  <si>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</si>
  <si>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</si>
  <si>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</si>
  <si>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</si>
  <si>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</si>
  <si>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</si>
  <si>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</si>
  <si>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</si>
  <si>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</si>
  <si>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</si>
  <si>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</si>
  <si>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</si>
  <si>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</si>
  <si>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</si>
  <si>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</si>
  <si>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</si>
  <si>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</si>
  <si>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</si>
  <si>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</si>
  <si>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</si>
  <si>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</si>
  <si>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</si>
  <si>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</si>
  <si>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</si>
  <si>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</si>
  <si>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</si>
  <si>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</si>
  <si>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</si>
  <si>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</si>
  <si>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</si>
  <si>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</si>
  <si>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</si>
  <si>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</si>
  <si>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</si>
  <si>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</si>
  <si>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</si>
  <si>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</si>
  <si>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</si>
  <si>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</si>
  <si>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</si>
  <si>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</si>
  <si>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</si>
  <si>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</si>
  <si>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</si>
  <si>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</si>
  <si>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</si>
  <si>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</si>
  <si>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</si>
  <si>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</si>
  <si>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</si>
  <si>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</si>
  <si>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</si>
  <si>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</si>
  <si>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</si>
  <si>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</si>
  <si>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</si>
  <si>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</si>
  <si>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</si>
  <si>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</si>
  <si>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</si>
  <si>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</si>
  <si>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</si>
  <si>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</si>
  <si>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</si>
  <si>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</si>
  <si>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</si>
  <si>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</si>
  <si>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</si>
  <si>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</si>
  <si>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</si>
  <si>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</si>
  <si>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</si>
  <si>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</si>
  <si>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</si>
  <si>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</si>
  <si>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</si>
  <si>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</si>
  <si>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</si>
  <si>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</si>
  <si>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</si>
  <si>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</si>
  <si>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</si>
  <si>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</si>
  <si>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</si>
  <si>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</si>
  <si>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</si>
  <si>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</si>
  <si>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</si>
  <si>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</si>
  <si>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</si>
  <si>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</si>
  <si>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</si>
  <si>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</si>
  <si>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</si>
  <si>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</si>
  <si>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</si>
  <si>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</si>
  <si>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</si>
  <si>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</si>
  <si>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</si>
  <si>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</si>
  <si>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</si>
  <si>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</si>
  <si>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</si>
  <si>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</si>
  <si>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</si>
  <si>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</si>
  <si>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</si>
  <si>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</si>
  <si>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</si>
  <si>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</si>
  <si>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</si>
  <si>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</si>
  <si>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</si>
  <si>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</si>
  <si>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</si>
  <si>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</si>
  <si>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</si>
  <si>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</si>
  <si>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</si>
  <si>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</si>
  <si>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</si>
  <si>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</si>
  <si>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</si>
  <si>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</si>
  <si>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</si>
  <si>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</si>
  <si>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</si>
  <si>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</si>
  <si>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</si>
  <si>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</si>
  <si>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</si>
  <si>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</si>
  <si>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</si>
  <si>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</si>
  <si>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</si>
  <si>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</si>
  <si>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</si>
  <si>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</si>
  <si>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</si>
  <si>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</si>
  <si>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</si>
  <si>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</si>
  <si>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</si>
  <si>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</si>
  <si>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</si>
  <si>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</si>
  <si>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</si>
  <si>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</si>
  <si>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</si>
  <si>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</si>
  <si>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</si>
  <si>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</si>
  <si>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</si>
  <si>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</si>
  <si>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</si>
  <si>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</si>
  <si>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</si>
  <si>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</si>
  <si>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</si>
  <si>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</si>
  <si>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</si>
  <si>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</si>
  <si>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</si>
  <si>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</si>
  <si>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</si>
  <si>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</si>
  <si>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</si>
  <si>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</si>
  <si>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</si>
  <si>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</si>
  <si>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</si>
  <si>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</si>
  <si>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</si>
  <si>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</si>
  <si>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</si>
  <si>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</si>
  <si>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</si>
  <si>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</si>
  <si>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</si>
  <si>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</si>
  <si>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</si>
  <si>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</si>
  <si>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</si>
  <si>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</si>
  <si>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</si>
  <si>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</si>
  <si>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</si>
  <si>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</si>
  <si>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</si>
  <si>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</si>
  <si>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</si>
  <si>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</si>
  <si>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</si>
  <si>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</si>
  <si>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</si>
  <si>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</si>
  <si>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</si>
  <si>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</si>
  <si>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</si>
  <si>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</si>
  <si>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</si>
  <si>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</si>
  <si>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</si>
  <si>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</si>
  <si>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</si>
  <si>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</si>
  <si>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</si>
  <si>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</si>
  <si>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</si>
  <si>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</si>
  <si>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</si>
  <si>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</si>
  <si>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</si>
  <si>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</si>
  <si>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</si>
  <si>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</si>
  <si>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</si>
  <si>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</si>
  <si>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</si>
  <si>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</si>
  <si>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</si>
  <si>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</si>
  <si>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</si>
  <si>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</si>
  <si>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</si>
  <si>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</si>
  <si>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</si>
  <si>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</si>
  <si>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</si>
  <si>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</si>
  <si>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</si>
  <si>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</si>
  <si>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</si>
  <si>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</si>
  <si>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</si>
  <si>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</si>
  <si>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</si>
  <si>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</si>
  <si>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</si>
  <si>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</si>
  <si>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</si>
  <si>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</si>
  <si>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</si>
  <si>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</si>
  <si>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</si>
  <si>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</si>
  <si>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</si>
  <si>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</si>
  <si>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</si>
  <si>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</si>
  <si>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</si>
  <si>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</si>
  <si>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</si>
  <si>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</si>
  <si>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</si>
  <si>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</si>
  <si>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</si>
  <si>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</si>
  <si>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</si>
  <si>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</si>
  <si>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</si>
  <si>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</si>
  <si>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</si>
  <si>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</si>
  <si>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</si>
  <si>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</si>
  <si>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</si>
  <si>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</si>
  <si>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</si>
  <si>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</si>
  <si>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</si>
  <si>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</si>
  <si>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</si>
  <si>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</si>
  <si>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</si>
  <si>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</si>
  <si>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</si>
  <si>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</si>
  <si>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</si>
  <si>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</si>
  <si>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</si>
  <si>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</si>
  <si>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</si>
  <si>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</si>
  <si>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</si>
  <si>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</si>
  <si>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</si>
  <si>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</si>
  <si>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</si>
  <si>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</si>
  <si>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</si>
  <si>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</si>
  <si>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</si>
  <si>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</si>
  <si>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</si>
  <si>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</si>
  <si>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</si>
  <si>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</si>
  <si>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</si>
  <si>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</si>
  <si>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</si>
  <si>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</si>
  <si>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</si>
  <si>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</si>
  <si>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</si>
  <si>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</si>
  <si>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</si>
  <si>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</si>
  <si>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</si>
  <si>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</si>
  <si>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</si>
  <si>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</si>
  <si>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</si>
  <si>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</si>
  <si>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</si>
  <si>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</si>
  <si>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</si>
  <si>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</si>
  <si>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</si>
  <si>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</si>
  <si>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</si>
  <si>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</si>
  <si>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</si>
  <si>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</si>
  <si>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</si>
  <si>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</si>
  <si>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</si>
  <si>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</si>
  <si>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</si>
  <si>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</si>
  <si>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</si>
  <si>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</si>
  <si>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</si>
  <si>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</si>
  <si>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</si>
  <si>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</si>
  <si>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</si>
  <si>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</si>
  <si>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</si>
  <si>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</si>
  <si>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</si>
  <si>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</si>
  <si>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</si>
  <si>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</si>
  <si>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</si>
  <si>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</si>
  <si>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</si>
  <si>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</si>
  <si>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</si>
  <si>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</si>
  <si>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</si>
  <si>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</si>
  <si>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</si>
  <si>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</si>
  <si>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</si>
  <si>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</si>
  <si>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</si>
  <si>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</si>
  <si>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</si>
  <si>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</si>
  <si>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</si>
  <si>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</si>
  <si>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</si>
  <si>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</si>
  <si>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</si>
  <si>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</si>
  <si>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</si>
  <si>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</si>
  <si>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</si>
  <si>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</si>
  <si>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</si>
  <si>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</si>
  <si>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</si>
  <si>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</si>
  <si>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</si>
  <si>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</si>
  <si>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</si>
  <si>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</si>
  <si>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</si>
  <si>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</si>
  <si>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</si>
  <si>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</si>
  <si>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</si>
  <si>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</si>
  <si>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</si>
  <si>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</si>
  <si>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</si>
  <si>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</si>
  <si>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</si>
  <si>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</si>
  <si>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</si>
  <si>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</si>
  <si>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</si>
  <si>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</si>
  <si>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</si>
  <si>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</si>
  <si>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</si>
  <si>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</si>
  <si>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</si>
  <si>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</si>
  <si>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</si>
  <si>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</si>
  <si>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</si>
  <si>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</si>
  <si>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</si>
  <si>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</si>
  <si>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</si>
  <si>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</si>
  <si>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</si>
  <si>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</si>
  <si>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</si>
  <si>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</si>
  <si>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</si>
  <si>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</si>
  <si>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</si>
  <si>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</si>
  <si>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</si>
  <si>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</si>
  <si>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</si>
  <si>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</si>
  <si>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</si>
  <si>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</si>
  <si>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</si>
  <si>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</si>
  <si>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</si>
  <si>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</si>
  <si>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</si>
  <si>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</si>
  <si>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</si>
  <si>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</si>
  <si>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</si>
  <si>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</si>
  <si>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</si>
  <si>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</si>
  <si>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</si>
  <si>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</si>
  <si>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</si>
  <si>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</si>
  <si>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</si>
  <si>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</si>
  <si>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</si>
  <si>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</si>
  <si>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</si>
  <si>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</si>
  <si>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</si>
  <si>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</si>
  <si>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</si>
  <si>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</si>
  <si>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</si>
  <si>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</si>
  <si>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</si>
  <si>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</si>
  <si>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</si>
  <si>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</si>
  <si>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</si>
  <si>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</si>
  <si>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</si>
  <si>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</si>
  <si>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</si>
  <si>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</si>
  <si>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</si>
  <si>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</si>
  <si>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</si>
  <si>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</si>
  <si>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</si>
  <si>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</si>
  <si>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</si>
  <si>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</si>
  <si>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</si>
  <si>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</si>
  <si>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</si>
  <si>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</si>
  <si>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</si>
  <si>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</si>
  <si>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</si>
  <si>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</si>
  <si>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</si>
  <si>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</si>
  <si>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</si>
  <si>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</si>
  <si>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</si>
  <si>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</si>
  <si>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</si>
  <si>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</si>
  <si>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</si>
  <si>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</si>
  <si>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</si>
  <si>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</si>
  <si>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</si>
  <si>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</si>
  <si>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</si>
  <si>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</si>
  <si>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</si>
  <si>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</si>
  <si>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</si>
  <si>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</si>
  <si>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</si>
  <si>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</si>
  <si>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</si>
  <si>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</si>
  <si>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</si>
  <si>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</si>
  <si>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</si>
  <si>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</si>
  <si>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</si>
  <si>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</si>
  <si>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</si>
  <si>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</si>
  <si>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</si>
  <si>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</si>
  <si>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</si>
  <si>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</si>
  <si>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</si>
  <si>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</si>
  <si>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</si>
  <si>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</si>
  <si>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</si>
  <si>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</si>
  <si>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</si>
  <si>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</si>
  <si>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</si>
  <si>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</si>
  <si>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</si>
  <si>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</si>
  <si>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</si>
  <si>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</si>
  <si>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</si>
  <si>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</si>
  <si>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</si>
  <si>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</si>
  <si>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</si>
  <si>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</si>
  <si>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</si>
  <si>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</si>
  <si>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</si>
  <si>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</si>
  <si>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</si>
  <si>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</si>
  <si>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</si>
  <si>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</si>
  <si>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</si>
  <si>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</si>
  <si>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</si>
  <si>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</si>
  <si>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</si>
  <si>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</si>
  <si>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</si>
  <si>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</si>
  <si>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</si>
  <si>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</si>
  <si>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</si>
  <si>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</si>
  <si>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</si>
  <si>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</si>
  <si>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</si>
  <si>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</si>
  <si>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</si>
  <si>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</si>
  <si>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</si>
  <si>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</si>
  <si>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</si>
  <si>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</si>
  <si>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</si>
  <si>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</si>
  <si>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</si>
  <si>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</si>
  <si>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</si>
  <si>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</si>
  <si>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</si>
  <si>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</si>
  <si>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</si>
  <si>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</si>
  <si>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</si>
  <si>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</si>
  <si>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</si>
  <si>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</si>
  <si>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</si>
  <si>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</si>
  <si>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</si>
  <si>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</si>
  <si>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</si>
  <si>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</si>
  <si>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</si>
  <si>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</si>
  <si>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</si>
  <si>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</si>
  <si>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</si>
  <si>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</si>
  <si>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</si>
  <si>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</si>
  <si>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</si>
  <si>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</si>
  <si>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</si>
  <si>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</si>
  <si>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</si>
  <si>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</si>
  <si>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</si>
  <si>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</si>
  <si>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</si>
  <si>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</si>
  <si>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</si>
  <si>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</si>
  <si>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</si>
  <si>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</si>
  <si>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</si>
  <si>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</si>
  <si>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</si>
  <si>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</si>
  <si>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</si>
  <si>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</si>
  <si>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</si>
  <si>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</si>
  <si>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</si>
  <si>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</si>
  <si>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</si>
  <si>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</si>
  <si>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</si>
  <si>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</si>
  <si>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</si>
  <si>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</si>
  <si>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</si>
  <si>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</si>
  <si>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</si>
  <si>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</si>
  <si>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</si>
  <si>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</si>
  <si>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</si>
  <si>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</si>
  <si>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</si>
  <si>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</si>
  <si>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</si>
  <si>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</si>
  <si>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</si>
  <si>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</si>
  <si>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</si>
  <si>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</si>
  <si>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</si>
  <si>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</si>
  <si>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</si>
  <si>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</si>
  <si>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</si>
  <si>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</si>
  <si>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</si>
  <si>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</si>
  <si>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</si>
  <si>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</si>
  <si>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</si>
  <si>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</si>
  <si>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</si>
  <si>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</si>
  <si>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</si>
  <si>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</si>
  <si>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</si>
  <si>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</si>
  <si>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</si>
  <si>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</si>
  <si>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</si>
  <si>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</si>
  <si>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</si>
  <si>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</si>
  <si>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</si>
  <si>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</si>
  <si>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</si>
  <si>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</si>
  <si>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</si>
  <si>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</si>
  <si>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</si>
  <si>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</si>
  <si>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</si>
  <si>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</si>
  <si>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</si>
  <si>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</si>
  <si>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</si>
  <si>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</si>
  <si>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</si>
  <si>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</si>
  <si>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</si>
  <si>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</si>
  <si>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</si>
  <si>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</si>
  <si>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</si>
  <si>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</si>
  <si>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</si>
  <si>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</si>
  <si>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</si>
  <si>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</si>
  <si>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</si>
  <si>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</si>
  <si>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</si>
  <si>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</si>
  <si>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</si>
  <si>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</si>
  <si>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</si>
  <si>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</si>
  <si>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</si>
  <si>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</si>
  <si>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</si>
  <si>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</si>
  <si>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</si>
  <si>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</si>
  <si>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</si>
  <si>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</si>
  <si>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</si>
  <si>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</si>
  <si>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</si>
  <si>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</si>
  <si>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</si>
  <si>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</si>
  <si>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</si>
  <si>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</si>
  <si>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</si>
  <si>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</si>
  <si>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</si>
  <si>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</si>
  <si>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</si>
  <si>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</si>
  <si>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</si>
  <si>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</si>
  <si>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</si>
  <si>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</si>
  <si>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</si>
  <si>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</si>
  <si>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</si>
  <si>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</si>
  <si>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</si>
  <si>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</si>
  <si>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</si>
  <si>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</si>
  <si>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</si>
  <si>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</si>
  <si>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</si>
  <si>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</si>
  <si>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</si>
  <si>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</si>
  <si>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</si>
  <si>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</si>
  <si>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</si>
  <si>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</si>
  <si>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</si>
  <si>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</si>
  <si>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</si>
  <si>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</si>
  <si>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</si>
  <si>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</si>
  <si>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</si>
  <si>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</si>
  <si>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</si>
  <si>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</si>
  <si>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</si>
  <si>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</si>
  <si>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</si>
  <si>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</si>
  <si>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</si>
  <si>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</si>
  <si>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</si>
  <si>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</si>
  <si>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</si>
  <si>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</si>
  <si>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</si>
  <si>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</si>
  <si>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</si>
  <si>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</si>
  <si>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</si>
  <si>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</si>
  <si>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</si>
  <si>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</si>
  <si>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</si>
  <si>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</si>
  <si>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</si>
  <si>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</si>
  <si>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</si>
  <si>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</si>
  <si>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</si>
  <si>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</si>
  <si>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</si>
  <si>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</si>
  <si>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</si>
  <si>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</si>
  <si>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</si>
  <si>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</si>
  <si>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</si>
  <si>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</si>
  <si>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</si>
  <si>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</si>
  <si>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</si>
  <si>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</si>
  <si>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</si>
  <si>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</si>
  <si>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</si>
  <si>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</si>
  <si>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</si>
  <si>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</si>
  <si>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</si>
  <si>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</si>
  <si>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</si>
  <si>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</si>
  <si>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</si>
  <si>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</si>
  <si>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</si>
  <si>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</si>
  <si>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</si>
  <si>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</si>
  <si>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</si>
  <si>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</si>
  <si>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</si>
  <si>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</si>
  <si>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</si>
  <si>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</si>
  <si>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</si>
  <si>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</si>
  <si>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</si>
  <si>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</si>
  <si>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</si>
  <si>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</si>
  <si>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</si>
  <si>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</si>
  <si>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</si>
  <si>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</si>
  <si>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</si>
  <si>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</si>
  <si>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</si>
  <si>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</si>
  <si>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</si>
  <si>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</si>
  <si>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</si>
  <si>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</si>
  <si>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</si>
  <si>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</si>
  <si>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</si>
  <si>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</si>
  <si>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</si>
  <si>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</si>
  <si>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</si>
  <si>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</si>
  <si>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</si>
  <si>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</si>
  <si>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</si>
  <si>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</si>
  <si>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</si>
  <si>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</si>
  <si>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</si>
  <si>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</si>
  <si>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</si>
  <si>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</si>
  <si>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</si>
  <si>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</si>
  <si>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</si>
  <si>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</si>
  <si>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</si>
  <si>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</si>
  <si>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</si>
  <si>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</si>
  <si>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</si>
  <si>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</si>
  <si>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</si>
  <si>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</si>
  <si>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</si>
  <si>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</si>
  <si>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</si>
  <si>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</si>
  <si>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</si>
  <si>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</si>
  <si>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</si>
  <si>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</si>
  <si>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</si>
  <si>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</si>
  <si>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</si>
  <si>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</si>
  <si>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</si>
  <si>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</si>
  <si>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</si>
  <si>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</si>
  <si>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</si>
  <si>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</si>
  <si>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</si>
  <si>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</si>
  <si>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</si>
  <si>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</si>
  <si>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</si>
  <si>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</si>
  <si>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</si>
  <si>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</si>
  <si>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</si>
  <si>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</si>
  <si>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</si>
  <si>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</si>
  <si>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</si>
  <si>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</si>
  <si>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</si>
  <si>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</si>
  <si>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</si>
  <si>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</si>
  <si>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</si>
  <si>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</si>
  <si>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</si>
  <si>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</si>
  <si>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</si>
  <si>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</si>
  <si>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</si>
  <si>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</si>
  <si>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</si>
  <si>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</si>
  <si>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</si>
  <si>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</si>
  <si>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</si>
  <si>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</si>
  <si>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</si>
  <si>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</si>
  <si>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</si>
  <si>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</si>
  <si>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</si>
  <si>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</si>
  <si>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</si>
  <si>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</si>
  <si>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</si>
  <si>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</si>
  <si>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</si>
  <si>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</si>
  <si>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</si>
  <si>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</si>
  <si>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</si>
  <si>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</si>
  <si>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</si>
  <si>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</si>
  <si>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</si>
  <si>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</si>
  <si>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</si>
  <si>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</si>
  <si>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</si>
  <si>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</si>
  <si>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</si>
  <si>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</si>
  <si>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</si>
  <si>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</si>
  <si>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</si>
  <si>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</si>
  <si>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</si>
  <si>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</si>
  <si>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</si>
  <si>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</si>
  <si>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</si>
  <si>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</si>
  <si>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</si>
  <si>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</si>
  <si>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</si>
  <si>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</si>
  <si>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</si>
  <si>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</si>
  <si>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</si>
  <si>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</si>
  <si>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</si>
  <si>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</si>
  <si>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</si>
  <si>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</si>
  <si>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</si>
  <si>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</si>
  <si>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</si>
  <si>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</si>
  <si>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</si>
  <si>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</si>
  <si>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</si>
  <si>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</si>
  <si>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</si>
  <si>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</si>
  <si>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</si>
  <si>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</si>
  <si>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</si>
  <si>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</si>
  <si>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</si>
  <si>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</si>
  <si>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</si>
  <si>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</si>
  <si>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</si>
  <si>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</si>
  <si>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</si>
  <si>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</si>
  <si>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</si>
  <si>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</si>
  <si>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</si>
  <si>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</si>
  <si>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</si>
  <si>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</si>
  <si>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</si>
  <si>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</si>
  <si>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</si>
  <si>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</si>
  <si>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</si>
  <si>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</si>
  <si>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</si>
  <si>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</si>
  <si>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</si>
  <si>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</si>
  <si>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</si>
  <si>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</si>
  <si>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</si>
  <si>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</si>
  <si>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</si>
  <si>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</si>
  <si>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</si>
  <si>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</si>
  <si>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</si>
  <si>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</si>
  <si>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</si>
  <si>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</si>
  <si>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</si>
  <si>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</si>
  <si>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</si>
  <si>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</si>
  <si>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</si>
  <si>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</si>
  <si>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</si>
  <si>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</si>
  <si>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</si>
  <si>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</si>
  <si>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</si>
  <si>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</si>
  <si>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</si>
  <si>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</si>
  <si>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</si>
  <si>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</si>
  <si>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</si>
  <si>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</si>
  <si>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</si>
  <si>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</si>
  <si>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</si>
  <si>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</si>
  <si>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</si>
  <si>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</si>
  <si>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</si>
  <si>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</si>
  <si>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</si>
  <si>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</si>
  <si>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</si>
  <si>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</si>
  <si>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</si>
  <si>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</si>
  <si>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</si>
  <si>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</si>
  <si>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</si>
  <si>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</si>
  <si>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</si>
  <si>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</si>
  <si>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</si>
  <si>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</si>
  <si>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</si>
  <si>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</si>
  <si>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</si>
  <si>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</si>
  <si>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</si>
  <si>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</si>
  <si>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</si>
  <si>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</si>
  <si>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</si>
  <si>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</si>
  <si>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</si>
  <si>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</si>
  <si>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</si>
  <si>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</si>
  <si>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</si>
  <si>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</si>
  <si>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</si>
  <si>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</si>
  <si>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</si>
  <si>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</si>
  <si>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</si>
  <si>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</si>
  <si>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</si>
  <si>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</si>
  <si>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</si>
  <si>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</si>
  <si>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</si>
  <si>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</si>
  <si>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</si>
  <si>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</si>
  <si>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</si>
  <si>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</si>
  <si>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</si>
  <si>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</si>
  <si>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</si>
  <si>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</si>
  <si>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</si>
  <si>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</si>
  <si>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</si>
  <si>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</si>
  <si>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</si>
  <si>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</si>
  <si>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</si>
  <si>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</si>
  <si>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</si>
  <si>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</si>
  <si>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</si>
  <si>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</si>
  <si>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</si>
  <si>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</si>
  <si>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</si>
  <si>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</si>
  <si>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</si>
  <si>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</si>
  <si>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</si>
  <si>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</si>
  <si>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</si>
  <si>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</si>
  <si>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</si>
  <si>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</si>
  <si>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</si>
  <si>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</si>
  <si>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</si>
  <si>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</si>
  <si>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</si>
  <si>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</si>
  <si>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</si>
  <si>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</si>
  <si>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</si>
  <si>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</si>
  <si>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</si>
  <si>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</si>
  <si>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</si>
  <si>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</si>
  <si>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</si>
  <si>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</si>
  <si>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</si>
  <si>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</si>
  <si>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</si>
  <si>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</si>
  <si>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</si>
  <si>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</si>
  <si>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</si>
  <si>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</si>
  <si>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</si>
  <si>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</si>
  <si>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</si>
  <si>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</si>
  <si>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</si>
  <si>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</si>
  <si>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</si>
  <si>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</si>
  <si>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</si>
  <si>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</si>
  <si>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</si>
  <si>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</si>
  <si>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</si>
  <si>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</si>
  <si>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</si>
  <si>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</si>
  <si>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</si>
  <si>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</si>
  <si>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</si>
  <si>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</si>
  <si>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</si>
  <si>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</si>
  <si>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</si>
  <si>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</si>
  <si>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</si>
  <si>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</si>
  <si>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</si>
  <si>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</si>
  <si>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</si>
  <si>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</si>
  <si>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</si>
  <si>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</si>
  <si>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</si>
  <si>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</si>
  <si>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</si>
  <si>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</si>
  <si>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</si>
  <si>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</si>
  <si>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</si>
  <si>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</si>
  <si>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</si>
  <si>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</si>
  <si>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</si>
  <si>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</si>
  <si>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</si>
  <si>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</si>
  <si>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</si>
  <si>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</si>
  <si>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</si>
  <si>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</si>
  <si>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</si>
  <si>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</si>
  <si>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</si>
  <si>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</si>
  <si>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</si>
  <si>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</si>
  <si>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</si>
  <si>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</si>
  <si>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</si>
  <si>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</si>
  <si>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</si>
  <si>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</si>
  <si>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</si>
  <si>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</si>
  <si>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</si>
  <si>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</si>
  <si>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</si>
  <si>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</si>
  <si>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</si>
  <si>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</si>
  <si>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</si>
  <si>
    <t>número</t>
  </si>
  <si>
    <t>GERMAN HERNANDEZ CASTRO</t>
  </si>
  <si>
    <t>GERMAN HERNANDEZ CASTRO - SECRETARIO DE CULTURA Y PATRIMONIO</t>
  </si>
  <si>
    <t>Transporte y hospedaje para los integrantes de la Escuela de Formación Artistica</t>
  </si>
  <si>
    <t>Estímulos, premiación y jurados en desarrollo de la Festival de la Colombianidad</t>
  </si>
  <si>
    <r>
      <t>Adquisición</t>
    </r>
    <r>
      <rPr>
        <sz val="8"/>
        <color rgb="FFFF0000"/>
        <rFont val="Arial"/>
        <family val="2"/>
      </rPr>
      <t xml:space="preserve"> e instlación</t>
    </r>
    <r>
      <rPr>
        <sz val="8"/>
        <rFont val="Arial"/>
        <family val="2"/>
      </rPr>
      <t xml:space="preserve"> de equipos tecnológicos</t>
    </r>
    <r>
      <rPr>
        <sz val="8"/>
        <color rgb="FFFF0000"/>
        <rFont val="Arial"/>
        <family val="2"/>
      </rPr>
      <t xml:space="preserve"> para la automatización  </t>
    </r>
    <r>
      <rPr>
        <sz val="8"/>
        <rFont val="Arial"/>
        <family val="2"/>
      </rPr>
      <t>(sonido, iluminación,  video)</t>
    </r>
    <r>
      <rPr>
        <sz val="8"/>
        <color rgb="FFFF0000"/>
        <rFont val="Arial"/>
        <family val="2"/>
      </rPr>
      <t xml:space="preserve"> para el auditorio </t>
    </r>
  </si>
  <si>
    <t>Promoción y divulgación del Festival de la Colombianidad, la música, la cultura y la actividad lúdica</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</si>
  <si>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</si>
  <si>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</si>
  <si>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</si>
  <si>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</si>
  <si>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</si>
  <si>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</si>
  <si>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</si>
  <si>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</si>
  <si>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t>Logistica, organización y entrega de incentivos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</si>
  <si>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</si>
  <si>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</si>
  <si>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</si>
  <si>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</si>
  <si>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</si>
  <si>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Servicios de vigilancia</t>
  </si>
  <si>
    <t xml:space="preserve">Mantenimiento y reparación de equipos de sonido y difusión </t>
  </si>
  <si>
    <t>Servicios de vigilancia y seguridad</t>
  </si>
  <si>
    <t>Ejecutado
1-Ener_30-Jun.</t>
  </si>
  <si>
    <t>CARACTERIZACIÓN DE BENEFICIARIOS 2018</t>
  </si>
  <si>
    <t>FUENTE: BASE DATOS CERTIFICADA POR EL DNP MAYO 2018</t>
  </si>
  <si>
    <t xml:space="preserve">Compra de uniformes para las areas y agrupaciones aritsiticas </t>
  </si>
  <si>
    <t>Contratación perosnal de apoyo</t>
  </si>
  <si>
    <t>CTO 535 2019 - misdocumentos2020</t>
  </si>
  <si>
    <t>Convenio 262 2019 - misdocumentos2019</t>
  </si>
  <si>
    <t>Ctos 2019 - misdocumentos2019</t>
  </si>
  <si>
    <t>Cto Vigilancia - Sec Gobierno</t>
  </si>
  <si>
    <t>Cto 530 2019 - misdocumentos2019</t>
  </si>
  <si>
    <t>Cto 359 2015 - Misdocumentos</t>
  </si>
  <si>
    <t>Decreto Mpal 035 - 036 2019</t>
  </si>
  <si>
    <t>Decreto Mpal 035 - 036 2020</t>
  </si>
  <si>
    <t xml:space="preserve">Resolución 642 2019 </t>
  </si>
  <si>
    <t xml:space="preserve">actas de certificación de aptitud ovupaciional </t>
  </si>
  <si>
    <t xml:space="preserve">contratados primera y segunda etapa del megaauditorio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</si>
</sst>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64" fillId="7" borderId="73" xfId="0" applyNumberFormat="1" applyFont="1" applyFill="1" applyBorder="1" applyAlignment="1" applyProtection="1">
      <alignment horizontal="right" vertical="top" wrapText="1"/>
      <protection locked="0"/>
    </xf>
    <xf numFmtId="4" fontId="64" fillId="7" borderId="137"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35" fillId="0" borderId="135"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xf>
    <xf numFmtId="4" fontId="29" fillId="7" borderId="19" xfId="0" applyNumberFormat="1" applyFont="1" applyFill="1" applyBorder="1" applyAlignment="1" applyProtection="1">
      <alignment horizontal="center" vertical="center" textRotation="90" wrapText="1"/>
    </xf>
    <xf numFmtId="4" fontId="29" fillId="7" borderId="93" xfId="0" applyNumberFormat="1" applyFont="1" applyFill="1" applyBorder="1" applyAlignment="1" applyProtection="1">
      <alignment horizontal="center" vertical="center" textRotation="90"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G:/Ficha%20de%20Control%20P%20E4.P_A.MR1.xlsm" TargetMode="External"/><Relationship Id="rId18" Type="http://schemas.openxmlformats.org/officeDocument/2006/relationships/hyperlink" Target="file:///G:/Ficha%20de%20Control%20P%20E1.P_A.MR4.xlsx" TargetMode="External"/><Relationship Id="rId26" Type="http://schemas.openxmlformats.org/officeDocument/2006/relationships/hyperlink" Target="file:///G:/Ficha%20de%20Control%20P%20E2.P_A.MR1.xlsm" TargetMode="External"/><Relationship Id="rId39" Type="http://schemas.openxmlformats.org/officeDocument/2006/relationships/hyperlink" Target="file:///G:/Ficha%20de%20Control%20P%20E1.P_B.MR3.xlsm" TargetMode="External"/><Relationship Id="rId21" Type="http://schemas.openxmlformats.org/officeDocument/2006/relationships/hyperlink" Target="file:///G:/Ficha%20de%20Control%20P%20E1.P_F.MR2.xlsm" TargetMode="External"/><Relationship Id="rId34" Type="http://schemas.openxmlformats.org/officeDocument/2006/relationships/hyperlink" Target="file:///G:/Ficha%20de%20Control%20P%20E2.P_F.MR2.xlsm" TargetMode="External"/><Relationship Id="rId42" Type="http://schemas.openxmlformats.org/officeDocument/2006/relationships/hyperlink" Target="file:///G:/Ficha%20de%20Control%20P%20E3.P_L.MR1.xlsm" TargetMode="External"/><Relationship Id="rId47" Type="http://schemas.openxmlformats.org/officeDocument/2006/relationships/hyperlink" Target="file:///G:/Ficha%20de%20Control%20P%20E1.P_A.MR1_8.xlsm" TargetMode="External"/><Relationship Id="rId50" Type="http://schemas.openxmlformats.org/officeDocument/2006/relationships/hyperlink" Target="file:///G:/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G:/Ficha%20de%20Control%20P%20E3.P_H.MR1.xlsm" TargetMode="External"/><Relationship Id="rId2" Type="http://schemas.openxmlformats.org/officeDocument/2006/relationships/hyperlink" Target="file:///G:/Ficha%20de%20Control%20P%20E2.P_B.MR1.xlsm" TargetMode="External"/><Relationship Id="rId16" Type="http://schemas.openxmlformats.org/officeDocument/2006/relationships/hyperlink" Target="file:///G:/Ficha%20de%20Control%20P%20E1.P_E.MR1.xlsm" TargetMode="External"/><Relationship Id="rId29" Type="http://schemas.openxmlformats.org/officeDocument/2006/relationships/hyperlink" Target="file:///G:/Ficha%20de%20Control%20P%20E1.P_G.MR2.xlsm" TargetMode="External"/><Relationship Id="rId11" Type="http://schemas.openxmlformats.org/officeDocument/2006/relationships/hyperlink" Target="file:///G:/Ficha%20de%20Control%20P%20E1.P_H.MR1.xlsm" TargetMode="External"/><Relationship Id="rId24" Type="http://schemas.openxmlformats.org/officeDocument/2006/relationships/hyperlink" Target="file:///G:/Ficha%20de%20Control%20P%20E1.P_J.MR1.xlsm" TargetMode="External"/><Relationship Id="rId32" Type="http://schemas.openxmlformats.org/officeDocument/2006/relationships/hyperlink" Target="file:///G:/Ficha%20de%20Control%20P%20E3.P_A.MR1.xlsm" TargetMode="External"/><Relationship Id="rId37" Type="http://schemas.openxmlformats.org/officeDocument/2006/relationships/hyperlink" Target="file:///G:/Ficha%20de%20Control%20P%20E1.P_B.MR1.xlsm" TargetMode="External"/><Relationship Id="rId40" Type="http://schemas.openxmlformats.org/officeDocument/2006/relationships/hyperlink" Target="file:///G:/Ficha%20de%20Control%20P%20E1.P_A.MR3.xlsm" TargetMode="External"/><Relationship Id="rId45" Type="http://schemas.openxmlformats.org/officeDocument/2006/relationships/hyperlink" Target="file:///G:/Ficha%20de%20Control%20P%20E3.P_C.MR2.xlsm" TargetMode="External"/><Relationship Id="rId53" Type="http://schemas.openxmlformats.org/officeDocument/2006/relationships/hyperlink" Target="file:///G:/Ficha%20de%20Control%20P%20E2.P_C.MR1.xlsm" TargetMode="External"/><Relationship Id="rId5" Type="http://schemas.openxmlformats.org/officeDocument/2006/relationships/hyperlink" Target="file:///G:/Ficha%20de%20Control%20P%20E3.P_F.MR1.xlsm" TargetMode="External"/><Relationship Id="rId10" Type="http://schemas.openxmlformats.org/officeDocument/2006/relationships/hyperlink" Target="file:///G:/Ficha%20de%20Control%20P%20E3.P_K.MR1.xlsm" TargetMode="External"/><Relationship Id="rId19" Type="http://schemas.openxmlformats.org/officeDocument/2006/relationships/hyperlink" Target="file:///G:/Ficha%20de%20Control%20P%20E4.P_A.MR2.xlsm" TargetMode="External"/><Relationship Id="rId31" Type="http://schemas.openxmlformats.org/officeDocument/2006/relationships/hyperlink" Target="file:///G:/Ficha%20de%20Control%20P%20E3.P_B.MR1.xlsm" TargetMode="External"/><Relationship Id="rId44" Type="http://schemas.openxmlformats.org/officeDocument/2006/relationships/hyperlink" Target="file:///G:/Ficha%20de%20Control%20P%20E3.P_L.MR4.xlsm" TargetMode="External"/><Relationship Id="rId52" Type="http://schemas.openxmlformats.org/officeDocument/2006/relationships/hyperlink" Target="file:///G:/Ficha%20de%20Control%20P%20E1.P_A.MR5.xlsm" TargetMode="External"/><Relationship Id="rId4" Type="http://schemas.openxmlformats.org/officeDocument/2006/relationships/hyperlink" Target="file:///G:/Ficha%20de%20Control%20P%20E4.P_D.MR1.xlsm" TargetMode="External"/><Relationship Id="rId9" Type="http://schemas.openxmlformats.org/officeDocument/2006/relationships/hyperlink" Target="file:///G:/Ficha%20de%20Control%20P%20E3.P_J.MR1.xlsm" TargetMode="External"/><Relationship Id="rId14" Type="http://schemas.openxmlformats.org/officeDocument/2006/relationships/hyperlink" Target="file:///G:/Ficha%20de%20Control%20P%20E4.P_A.MR3.xlsm" TargetMode="External"/><Relationship Id="rId22" Type="http://schemas.openxmlformats.org/officeDocument/2006/relationships/hyperlink" Target="file:///G:/Ficha%20de%20Control%20P%20E4.P_A.MR4.xlsm" TargetMode="External"/><Relationship Id="rId27" Type="http://schemas.openxmlformats.org/officeDocument/2006/relationships/hyperlink" Target="file:///G:/Ficha%20de%20Control%20P%20E3.P_L.MR2.xlsm" TargetMode="External"/><Relationship Id="rId30" Type="http://schemas.openxmlformats.org/officeDocument/2006/relationships/hyperlink" Target="file:///G:/Ficha%20de%20Control%20P%20E1.P_G.MR1.xlsm" TargetMode="External"/><Relationship Id="rId35" Type="http://schemas.openxmlformats.org/officeDocument/2006/relationships/hyperlink" Target="file:///G:/Ficha%20de%20Control%20P%20E3.P_E.MR1.xlsm" TargetMode="External"/><Relationship Id="rId43" Type="http://schemas.openxmlformats.org/officeDocument/2006/relationships/hyperlink" Target="file:///G:/Ficha%20de%20Control%20P%20E1.P_A.MR1.xlsm" TargetMode="External"/><Relationship Id="rId48" Type="http://schemas.openxmlformats.org/officeDocument/2006/relationships/hyperlink" Target="file:///G:/Ficha%20de%20Control%20P%20E4.P_D.MR3.xlsm" TargetMode="External"/><Relationship Id="rId56" Type="http://schemas.openxmlformats.org/officeDocument/2006/relationships/comments" Target="../comments2.xml"/><Relationship Id="rId8" Type="http://schemas.openxmlformats.org/officeDocument/2006/relationships/hyperlink" Target="file:///G:/Ficha%20de%20Control%20P%20E3.P_I.MR1.xlsm" TargetMode="External"/><Relationship Id="rId51" Type="http://schemas.openxmlformats.org/officeDocument/2006/relationships/hyperlink" Target="file:///G:/Ficha%20de%20Control%20P%20E4.P_B.MR1.xlsm" TargetMode="External"/><Relationship Id="rId3" Type="http://schemas.openxmlformats.org/officeDocument/2006/relationships/hyperlink" Target="file:///G:/Ficha%20de%20Control%20P%20E4.P_D.MR2.xlsm" TargetMode="External"/><Relationship Id="rId12" Type="http://schemas.openxmlformats.org/officeDocument/2006/relationships/hyperlink" Target="file:///G:/Ficha%20de%20Control%20P%20E2.P_D.MR1.xlsm" TargetMode="External"/><Relationship Id="rId17" Type="http://schemas.openxmlformats.org/officeDocument/2006/relationships/hyperlink" Target="file:///G:/Ficha%20de%20Control%20P%20E1.P_D.MR1.xlsm" TargetMode="External"/><Relationship Id="rId25" Type="http://schemas.openxmlformats.org/officeDocument/2006/relationships/hyperlink" Target="file:///G:/Ficha%20de%20Control%20P%20E4.P_C.MR1.xlsm" TargetMode="External"/><Relationship Id="rId33" Type="http://schemas.openxmlformats.org/officeDocument/2006/relationships/hyperlink" Target="file:///G:/Ficha%20de%20Control%20P%20E2.P_F.MR1.xlsm" TargetMode="External"/><Relationship Id="rId38" Type="http://schemas.openxmlformats.org/officeDocument/2006/relationships/hyperlink" Target="file:///G:/Ficha%20de%20Control%20P%20E1.P_B.MR2.xlsm" TargetMode="External"/><Relationship Id="rId46" Type="http://schemas.openxmlformats.org/officeDocument/2006/relationships/hyperlink" Target="file:///G:/Ficha%20de%20Control%20P%20E4.P_E.MR1.xlsm" TargetMode="External"/><Relationship Id="rId20" Type="http://schemas.openxmlformats.org/officeDocument/2006/relationships/hyperlink" Target="file:///G:/Ficha%20de%20Control%20P%20E1.P_F.MR1.xlsm" TargetMode="External"/><Relationship Id="rId41" Type="http://schemas.openxmlformats.org/officeDocument/2006/relationships/hyperlink" Target="file:///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G:/Ficha%20de%20Control%20P%20E2.P_E.MR1.xlsm" TargetMode="External"/><Relationship Id="rId6" Type="http://schemas.openxmlformats.org/officeDocument/2006/relationships/hyperlink" Target="file:///G:/Ficha%20de%20Control%20P%20E3.P_G.MR1.xlsm" TargetMode="External"/><Relationship Id="rId15" Type="http://schemas.openxmlformats.org/officeDocument/2006/relationships/hyperlink" Target="file:///G:/Ficha%20de%20Control%20P%20E1.P_C.MR1.xlsm" TargetMode="External"/><Relationship Id="rId23" Type="http://schemas.openxmlformats.org/officeDocument/2006/relationships/hyperlink" Target="file:///G:/Ficha%20de%20Control%20P%20E1.P_A.MR2.xlsm" TargetMode="External"/><Relationship Id="rId28" Type="http://schemas.openxmlformats.org/officeDocument/2006/relationships/hyperlink" Target="file:///G:/Ficha%20de%20Control%20P%20E3.P_L.MR3.xlsm" TargetMode="External"/><Relationship Id="rId36" Type="http://schemas.openxmlformats.org/officeDocument/2006/relationships/hyperlink" Target="file:///G:/Ficha%20de%20Control%20P%20E3.P_C.MR1.xlsm" TargetMode="External"/><Relationship Id="rId49" Type="http://schemas.openxmlformats.org/officeDocument/2006/relationships/hyperlink" Target="file:///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24"/>
  <sheetViews>
    <sheetView showGridLines="0" tabSelected="1" topLeftCell="D8" zoomScale="120" zoomScaleNormal="12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1.140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9" t="s">
        <v>2</v>
      </c>
      <c r="C2" s="920"/>
      <c r="D2" s="920"/>
      <c r="E2" s="920"/>
      <c r="F2" s="920"/>
      <c r="G2" s="920"/>
      <c r="H2" s="920"/>
      <c r="I2" s="920"/>
      <c r="J2" s="920"/>
      <c r="K2" s="920"/>
      <c r="L2" s="920"/>
      <c r="M2" s="920"/>
      <c r="N2" s="920"/>
      <c r="O2" s="920"/>
      <c r="P2" s="920"/>
      <c r="Q2" s="920"/>
      <c r="R2" s="920"/>
      <c r="S2" s="920"/>
      <c r="T2" s="920"/>
      <c r="U2" s="920"/>
      <c r="V2" s="920"/>
      <c r="W2" s="920"/>
      <c r="X2" s="920"/>
      <c r="Y2" s="920"/>
      <c r="Z2" s="920"/>
      <c r="AA2" s="920"/>
      <c r="AB2" s="920"/>
      <c r="AC2" s="920"/>
      <c r="AD2" s="920"/>
      <c r="AE2" s="920"/>
      <c r="AF2" s="920"/>
      <c r="AG2" s="920"/>
      <c r="AH2" s="920"/>
      <c r="AI2" s="920"/>
      <c r="AJ2" s="920"/>
      <c r="AK2" s="920"/>
      <c r="AL2" s="920"/>
      <c r="AM2" s="920"/>
      <c r="AN2" s="920"/>
      <c r="AO2" s="920"/>
      <c r="AP2" s="920"/>
      <c r="AQ2" s="920"/>
      <c r="AR2" s="920"/>
      <c r="AS2" s="920"/>
      <c r="AT2" s="920"/>
      <c r="AU2" s="920"/>
      <c r="AV2" s="920"/>
      <c r="AW2" s="920"/>
      <c r="AX2" s="920"/>
      <c r="AY2" s="920"/>
      <c r="AZ2" s="920"/>
      <c r="BA2" s="920"/>
      <c r="BB2" s="920"/>
      <c r="BC2" s="921"/>
      <c r="BE2" s="922"/>
      <c r="BF2" s="924" t="s">
        <v>1669</v>
      </c>
      <c r="BG2" s="925"/>
      <c r="BH2" s="925"/>
      <c r="BI2" s="925"/>
      <c r="BJ2" s="925"/>
      <c r="BK2" s="925"/>
      <c r="BL2" s="925"/>
    </row>
    <row r="3" spans="1:64" ht="15.75" x14ac:dyDescent="0.2">
      <c r="B3" s="926" t="s">
        <v>1670</v>
      </c>
      <c r="C3" s="927"/>
      <c r="D3" s="927"/>
      <c r="E3" s="927"/>
      <c r="F3" s="927"/>
      <c r="G3" s="927"/>
      <c r="H3" s="927"/>
      <c r="I3" s="927"/>
      <c r="J3" s="927"/>
      <c r="K3" s="927"/>
      <c r="L3" s="927"/>
      <c r="M3" s="927"/>
      <c r="N3" s="928">
        <v>2019</v>
      </c>
      <c r="O3" s="928"/>
      <c r="P3" s="928"/>
      <c r="Q3" s="125" t="e">
        <f>VLOOKUP(N3,#REF!,2,0)</f>
        <v>#REF!</v>
      </c>
      <c r="R3" s="125">
        <f>VLOOKUP(N3,$N$320:$O$324,2,0)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3"/>
      <c r="BF3" s="924"/>
      <c r="BG3" s="925"/>
      <c r="BH3" s="925"/>
      <c r="BI3" s="925"/>
      <c r="BJ3" s="925"/>
      <c r="BK3" s="925"/>
      <c r="BL3" s="92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9" t="str">
        <f>VLOOKUP($D$9,'CONSOLIDADO PLAN DESARROLLO'!$DT$9:$DZ$62,3,0)</f>
        <v xml:space="preserve">E1. - SOCIAL:  Desarrollo Social con alta competitividad y proyección </v>
      </c>
      <c r="D5" s="929"/>
      <c r="E5" s="929"/>
      <c r="F5" s="929"/>
      <c r="G5" s="929"/>
      <c r="H5" s="929"/>
      <c r="I5" s="930"/>
      <c r="J5" s="931" t="s">
        <v>1672</v>
      </c>
      <c r="K5" s="932"/>
      <c r="L5" s="933" t="str">
        <f>VLOOKUP($D$9,'CONSOLIDADO PLAN DESARROLLO'!$DT$9:$DZ$62,5,0)</f>
        <v>Cultura</v>
      </c>
      <c r="M5" s="933"/>
      <c r="N5" s="933"/>
      <c r="O5" s="933"/>
      <c r="P5" s="933"/>
      <c r="Q5" s="933"/>
      <c r="R5" s="933"/>
      <c r="S5" s="933"/>
      <c r="T5" s="933"/>
      <c r="U5" s="934"/>
      <c r="V5" s="935" t="s">
        <v>1783</v>
      </c>
      <c r="W5" s="936"/>
      <c r="X5" s="936"/>
      <c r="Y5" s="90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4"/>
      <c r="AA5" s="904"/>
      <c r="AB5" s="904"/>
      <c r="AC5" s="904"/>
      <c r="AD5" s="904"/>
      <c r="AE5" s="904"/>
      <c r="AF5" s="904"/>
      <c r="AG5" s="904"/>
      <c r="AH5" s="904"/>
      <c r="AI5" s="904"/>
      <c r="AJ5" s="904"/>
      <c r="AK5" s="904"/>
      <c r="AL5" s="904"/>
      <c r="AM5" s="904"/>
      <c r="AN5" s="904"/>
      <c r="AO5" s="904"/>
      <c r="AP5" s="904"/>
      <c r="AQ5" s="904"/>
      <c r="AR5" s="904"/>
      <c r="AS5" s="904"/>
      <c r="AT5" s="904"/>
      <c r="AU5" s="904"/>
      <c r="AV5" s="904"/>
      <c r="AW5" s="904"/>
      <c r="AX5" s="904"/>
      <c r="AY5" s="904"/>
      <c r="AZ5" s="904"/>
      <c r="BA5" s="904"/>
      <c r="BB5" s="904"/>
      <c r="BC5" s="937"/>
    </row>
    <row r="6" spans="1:64" ht="15" customHeight="1" thickBot="1" x14ac:dyDescent="0.25">
      <c r="B6" s="132" t="s">
        <v>1673</v>
      </c>
      <c r="C6" s="904" t="str">
        <f>VLOOKUP($D$9,'CONSOLIDADO PLAN DESARROLLO'!$DT$9:$DZ$62,6,0)</f>
        <v>E1.P_C - CULTURA DE TODOS Y PARA TODOS</v>
      </c>
      <c r="D6" s="904"/>
      <c r="E6" s="904"/>
      <c r="F6" s="905"/>
      <c r="G6" s="1004" t="s">
        <v>1785</v>
      </c>
      <c r="H6" s="1005"/>
      <c r="I6" s="1005"/>
      <c r="J6" s="1005"/>
      <c r="K6" s="1006" t="str">
        <f>VLOOKUP($D$9,'CONSOLIDADO PLAN DESARROLLO'!$DT$9:$DZ$62,7,0)</f>
        <v>Hacer de la cultura un eje integrador del desarrollo humano, la inclusión social y el aprovechamiento del tiempo libre en el municipio</v>
      </c>
      <c r="L6" s="1006"/>
      <c r="M6" s="1006"/>
      <c r="N6" s="1006"/>
      <c r="O6" s="1006"/>
      <c r="P6" s="1006"/>
      <c r="Q6" s="1007"/>
      <c r="R6" s="906" t="s">
        <v>1981</v>
      </c>
      <c r="S6" s="907"/>
      <c r="T6" s="907"/>
      <c r="U6" s="907"/>
      <c r="V6" s="908"/>
      <c r="W6" s="908"/>
      <c r="X6" s="908"/>
      <c r="Y6" s="908"/>
      <c r="Z6" s="908"/>
      <c r="AA6" s="908"/>
      <c r="AB6" s="908"/>
      <c r="AC6" s="908"/>
      <c r="AD6" s="908"/>
      <c r="AE6" s="908"/>
      <c r="AF6" s="908"/>
      <c r="AG6" s="908"/>
      <c r="AH6" s="908"/>
      <c r="AI6" s="908"/>
      <c r="AJ6" s="908"/>
      <c r="AK6" s="909"/>
      <c r="AL6" s="910" t="s">
        <v>1674</v>
      </c>
      <c r="AM6" s="911"/>
      <c r="AN6" s="911"/>
      <c r="AO6" s="911"/>
      <c r="AP6" s="911"/>
      <c r="AQ6" s="911"/>
      <c r="AR6" s="911"/>
      <c r="AS6" s="911"/>
      <c r="AT6" s="911"/>
      <c r="AU6" s="911"/>
      <c r="AV6" s="911"/>
      <c r="AW6" s="911"/>
      <c r="AX6" s="911"/>
      <c r="AY6" s="911"/>
      <c r="AZ6" s="911"/>
      <c r="BA6" s="911"/>
      <c r="BB6" s="911"/>
      <c r="BC6" s="912"/>
    </row>
    <row r="7" spans="1:64" ht="36" customHeight="1" x14ac:dyDescent="0.2">
      <c r="B7" s="1008" t="s">
        <v>1675</v>
      </c>
      <c r="C7" s="1009"/>
      <c r="D7" s="913" t="s">
        <v>1676</v>
      </c>
      <c r="E7" s="1012" t="s">
        <v>1677</v>
      </c>
      <c r="F7" s="915" t="s">
        <v>1678</v>
      </c>
      <c r="G7" s="917" t="s">
        <v>1679</v>
      </c>
      <c r="H7" s="955" t="s">
        <v>1786</v>
      </c>
      <c r="I7" s="957" t="s">
        <v>1908</v>
      </c>
      <c r="J7" s="959">
        <f>+$N$3</f>
        <v>2019</v>
      </c>
      <c r="K7" s="961" t="s">
        <v>1681</v>
      </c>
      <c r="L7" s="963" t="s">
        <v>1968</v>
      </c>
      <c r="M7" s="133"/>
      <c r="N7" s="133"/>
      <c r="O7" s="133"/>
      <c r="P7" s="133"/>
      <c r="Q7" s="133"/>
      <c r="R7" s="965" t="s">
        <v>1910</v>
      </c>
      <c r="S7" s="966"/>
      <c r="T7" s="941" t="s">
        <v>1927</v>
      </c>
      <c r="U7" s="941"/>
      <c r="V7" s="941" t="s">
        <v>1911</v>
      </c>
      <c r="W7" s="941"/>
      <c r="X7" s="941" t="s">
        <v>1912</v>
      </c>
      <c r="Y7" s="941"/>
      <c r="Z7" s="954" t="s">
        <v>1909</v>
      </c>
      <c r="AA7" s="954"/>
      <c r="AB7" s="941" t="s">
        <v>36</v>
      </c>
      <c r="AC7" s="941"/>
      <c r="AD7" s="941" t="s">
        <v>1928</v>
      </c>
      <c r="AE7" s="941"/>
      <c r="AF7" s="941" t="s">
        <v>1913</v>
      </c>
      <c r="AG7" s="941"/>
      <c r="AH7" s="941" t="s">
        <v>1970</v>
      </c>
      <c r="AI7" s="941"/>
      <c r="AJ7" s="950" t="s">
        <v>1923</v>
      </c>
      <c r="AK7" s="951"/>
      <c r="AL7" s="952" t="s">
        <v>1682</v>
      </c>
      <c r="AM7" s="953"/>
      <c r="AN7" s="953"/>
      <c r="AO7" s="953"/>
      <c r="AP7" s="953"/>
      <c r="AQ7" s="953"/>
      <c r="AR7" s="953"/>
      <c r="AS7" s="953" t="s">
        <v>1683</v>
      </c>
      <c r="AT7" s="953"/>
      <c r="AU7" s="953"/>
      <c r="AV7" s="953" t="s">
        <v>1684</v>
      </c>
      <c r="AW7" s="953"/>
      <c r="AX7" s="953"/>
      <c r="AY7" s="953"/>
      <c r="AZ7" s="953"/>
      <c r="BA7" s="940" t="s">
        <v>1685</v>
      </c>
      <c r="BB7" s="938" t="s">
        <v>1971</v>
      </c>
      <c r="BC7" s="939" t="s">
        <v>1687</v>
      </c>
    </row>
    <row r="8" spans="1:64" ht="57" customHeight="1" x14ac:dyDescent="0.2">
      <c r="B8" s="1010"/>
      <c r="C8" s="1011"/>
      <c r="D8" s="914"/>
      <c r="E8" s="1013"/>
      <c r="F8" s="916"/>
      <c r="G8" s="918"/>
      <c r="H8" s="956"/>
      <c r="I8" s="958"/>
      <c r="J8" s="960"/>
      <c r="K8" s="962"/>
      <c r="L8" s="964"/>
      <c r="M8" s="133"/>
      <c r="N8" s="133"/>
      <c r="O8" s="133"/>
      <c r="P8" s="133"/>
      <c r="Q8" s="133"/>
      <c r="R8" s="27" t="s">
        <v>1977</v>
      </c>
      <c r="S8" s="28" t="s">
        <v>1978</v>
      </c>
      <c r="T8" s="29" t="s">
        <v>1977</v>
      </c>
      <c r="U8" s="28" t="s">
        <v>1978</v>
      </c>
      <c r="V8" s="29" t="s">
        <v>1977</v>
      </c>
      <c r="W8" s="28" t="s">
        <v>1978</v>
      </c>
      <c r="X8" s="29" t="s">
        <v>1977</v>
      </c>
      <c r="Y8" s="28" t="s">
        <v>1978</v>
      </c>
      <c r="Z8" s="29" t="s">
        <v>1977</v>
      </c>
      <c r="AA8" s="28" t="s">
        <v>1978</v>
      </c>
      <c r="AB8" s="29" t="s">
        <v>1977</v>
      </c>
      <c r="AC8" s="28" t="s">
        <v>1978</v>
      </c>
      <c r="AD8" s="29" t="s">
        <v>1977</v>
      </c>
      <c r="AE8" s="28" t="s">
        <v>1978</v>
      </c>
      <c r="AF8" s="29" t="s">
        <v>1977</v>
      </c>
      <c r="AG8" s="28" t="s">
        <v>1978</v>
      </c>
      <c r="AH8" s="29" t="s">
        <v>1977</v>
      </c>
      <c r="AI8" s="28" t="s">
        <v>1978</v>
      </c>
      <c r="AJ8" s="30" t="s">
        <v>1979</v>
      </c>
      <c r="AK8" s="31" t="s">
        <v>1980</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40"/>
      <c r="BB8" s="938"/>
      <c r="BC8" s="939"/>
    </row>
    <row r="9" spans="1:64" ht="78" customHeight="1" x14ac:dyDescent="0.2">
      <c r="B9" s="1014" t="s">
        <v>1963</v>
      </c>
      <c r="C9" s="1015"/>
      <c r="D9" s="890"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42">
        <v>3700</v>
      </c>
      <c r="J9" s="943"/>
      <c r="K9" s="891">
        <v>3700</v>
      </c>
      <c r="L9" s="823">
        <v>3700</v>
      </c>
      <c r="M9" s="133"/>
      <c r="N9" s="133"/>
      <c r="O9" s="133"/>
      <c r="P9" s="133"/>
      <c r="Q9" s="133"/>
      <c r="R9" s="134">
        <f>+R12+R21+R30+R39+R58+R67+R76+R85+R94+R103+R112+R121+R130+R139+R148+R157+R166+R175+R184+R193+R202</f>
        <v>100000000</v>
      </c>
      <c r="S9" s="135">
        <f t="shared" ref="S9:AZ9" si="0">+S12+S21+S30+S39+S58+S67+S76+S85+S94+S103+S112+S121+S130+S139+S148+S157+S166+S175+S184+S193+S202</f>
        <v>100000000</v>
      </c>
      <c r="T9" s="136">
        <f t="shared" si="0"/>
        <v>0</v>
      </c>
      <c r="U9" s="135">
        <f t="shared" si="0"/>
        <v>0</v>
      </c>
      <c r="V9" s="136">
        <f t="shared" si="0"/>
        <v>0</v>
      </c>
      <c r="W9" s="135">
        <f t="shared" si="0"/>
        <v>0</v>
      </c>
      <c r="X9" s="136">
        <f t="shared" si="0"/>
        <v>0</v>
      </c>
      <c r="Y9" s="135">
        <f t="shared" si="0"/>
        <v>0</v>
      </c>
      <c r="Z9" s="136">
        <f t="shared" si="0"/>
        <v>7349206846</v>
      </c>
      <c r="AA9" s="135">
        <f t="shared" si="0"/>
        <v>7734133011</v>
      </c>
      <c r="AB9" s="136">
        <f t="shared" si="0"/>
        <v>204067230</v>
      </c>
      <c r="AC9" s="135">
        <f t="shared" si="0"/>
        <v>141747115</v>
      </c>
      <c r="AD9" s="136">
        <f t="shared" si="0"/>
        <v>0</v>
      </c>
      <c r="AE9" s="135">
        <f t="shared" si="0"/>
        <v>0</v>
      </c>
      <c r="AF9" s="136">
        <f t="shared" si="0"/>
        <v>468000000</v>
      </c>
      <c r="AG9" s="135">
        <f t="shared" si="0"/>
        <v>468000000</v>
      </c>
      <c r="AH9" s="136">
        <f t="shared" ref="AH9:AI9" si="1">+AH12+AH21+AH30+AH39+AH58+AH67+AH76+AH85+AH94+AH103+AH112+AH121+AH130+AH139+AH148+AH157+AH166+AH175+AH184+AH193+AH202</f>
        <v>0</v>
      </c>
      <c r="AI9" s="135">
        <f t="shared" si="1"/>
        <v>0</v>
      </c>
      <c r="AJ9" s="137">
        <f t="shared" si="0"/>
        <v>8121274076</v>
      </c>
      <c r="AK9" s="138">
        <f t="shared" si="0"/>
        <v>8250860250</v>
      </c>
      <c r="AL9" s="139">
        <f t="shared" si="0"/>
        <v>2449</v>
      </c>
      <c r="AM9" s="140">
        <f t="shared" si="0"/>
        <v>3816</v>
      </c>
      <c r="AN9" s="140">
        <f t="shared" si="0"/>
        <v>3984</v>
      </c>
      <c r="AO9" s="140">
        <f t="shared" si="0"/>
        <v>6327</v>
      </c>
      <c r="AP9" s="140">
        <f t="shared" si="0"/>
        <v>15082</v>
      </c>
      <c r="AQ9" s="140">
        <f t="shared" si="0"/>
        <v>2375</v>
      </c>
      <c r="AR9" s="141">
        <f t="shared" si="0"/>
        <v>34033</v>
      </c>
      <c r="AS9" s="142">
        <f t="shared" si="0"/>
        <v>17507</v>
      </c>
      <c r="AT9" s="140">
        <f t="shared" si="0"/>
        <v>16526</v>
      </c>
      <c r="AU9" s="141">
        <f t="shared" si="0"/>
        <v>34033</v>
      </c>
      <c r="AV9" s="143">
        <f t="shared" si="0"/>
        <v>0</v>
      </c>
      <c r="AW9" s="144">
        <f t="shared" si="0"/>
        <v>0</v>
      </c>
      <c r="AX9" s="144">
        <f t="shared" si="0"/>
        <v>736</v>
      </c>
      <c r="AY9" s="144">
        <f t="shared" si="0"/>
        <v>0</v>
      </c>
      <c r="AZ9" s="141">
        <f t="shared" si="0"/>
        <v>0</v>
      </c>
      <c r="BA9" s="145"/>
      <c r="BB9" s="145"/>
      <c r="BC9" s="146"/>
    </row>
    <row r="10" spans="1:64" ht="78" hidden="1" customHeight="1" x14ac:dyDescent="0.2">
      <c r="B10" s="147" t="s">
        <v>1703</v>
      </c>
      <c r="C10" s="148" t="s">
        <v>1704</v>
      </c>
      <c r="D10" s="944" t="e">
        <f>VLOOKUP($D$9,#REF!,2,0)</f>
        <v>#REF!</v>
      </c>
      <c r="E10" s="945"/>
      <c r="F10" s="945"/>
      <c r="G10" s="945"/>
      <c r="H10" s="945"/>
      <c r="I10" s="945"/>
      <c r="J10" s="946"/>
      <c r="K10" s="38" t="e">
        <f>VLOOKUP($D$9,#REF!,3,0)</f>
        <v>#REF!</v>
      </c>
      <c r="L10" s="39" t="e">
        <f>VLOOKUP($D$9,#REF!,4,0)</f>
        <v>#REF!</v>
      </c>
      <c r="M10" s="40" t="e">
        <f>VLOOKUP($D$9,#REF!,5,0)</f>
        <v>#REF!</v>
      </c>
      <c r="N10" s="947" t="e">
        <f>VLOOKUP($D$9,#REF!,Q3,0)</f>
        <v>#REF!</v>
      </c>
      <c r="O10" s="94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9"/>
      <c r="O11" s="94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7">
        <v>1</v>
      </c>
      <c r="B12" s="161" t="s">
        <v>1705</v>
      </c>
      <c r="C12" s="162" t="s">
        <v>1706</v>
      </c>
      <c r="D12" s="163" t="s">
        <v>21</v>
      </c>
      <c r="E12" s="163" t="s">
        <v>1892</v>
      </c>
      <c r="F12" s="162" t="s">
        <v>1707</v>
      </c>
      <c r="G12" s="164" t="s">
        <v>1679</v>
      </c>
      <c r="H12" s="164" t="s">
        <v>1680</v>
      </c>
      <c r="I12" s="165" t="s">
        <v>1908</v>
      </c>
      <c r="J12" s="166">
        <f>+$N$3</f>
        <v>2019</v>
      </c>
      <c r="K12" s="164" t="s">
        <v>1925</v>
      </c>
      <c r="L12" s="165" t="s">
        <v>1968</v>
      </c>
      <c r="M12" s="162" t="s">
        <v>1708</v>
      </c>
      <c r="N12" s="162" t="s">
        <v>1709</v>
      </c>
      <c r="O12" s="162" t="s">
        <v>1710</v>
      </c>
      <c r="P12" s="162" t="s">
        <v>1985</v>
      </c>
      <c r="Q12" s="162" t="s">
        <v>1969</v>
      </c>
      <c r="R12" s="167">
        <f>SUM(R13:R19)</f>
        <v>100000000</v>
      </c>
      <c r="S12" s="168">
        <f t="shared" ref="S12:AZ12" si="2">SUM(S13:S19)</f>
        <v>100000000</v>
      </c>
      <c r="T12" s="169">
        <f t="shared" si="2"/>
        <v>0</v>
      </c>
      <c r="U12" s="170">
        <f t="shared" si="2"/>
        <v>0</v>
      </c>
      <c r="V12" s="169">
        <f t="shared" si="2"/>
        <v>0</v>
      </c>
      <c r="W12" s="170">
        <f t="shared" si="2"/>
        <v>0</v>
      </c>
      <c r="X12" s="169">
        <f t="shared" si="2"/>
        <v>0</v>
      </c>
      <c r="Y12" s="170">
        <f t="shared" si="2"/>
        <v>0</v>
      </c>
      <c r="Z12" s="169">
        <f t="shared" si="2"/>
        <v>2629203874</v>
      </c>
      <c r="AA12" s="170">
        <f t="shared" si="2"/>
        <v>2620753874</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2729203874</v>
      </c>
      <c r="AK12" s="173">
        <f t="shared" si="2"/>
        <v>2720753874</v>
      </c>
      <c r="AL12" s="41">
        <f t="shared" si="2"/>
        <v>2449</v>
      </c>
      <c r="AM12" s="42">
        <f t="shared" si="2"/>
        <v>3816</v>
      </c>
      <c r="AN12" s="42">
        <f t="shared" si="2"/>
        <v>3984</v>
      </c>
      <c r="AO12" s="42">
        <f t="shared" si="2"/>
        <v>6327</v>
      </c>
      <c r="AP12" s="42">
        <f t="shared" si="2"/>
        <v>15082</v>
      </c>
      <c r="AQ12" s="42">
        <f t="shared" si="2"/>
        <v>2375</v>
      </c>
      <c r="AR12" s="43">
        <f t="shared" si="2"/>
        <v>34033</v>
      </c>
      <c r="AS12" s="104">
        <f t="shared" si="2"/>
        <v>17507</v>
      </c>
      <c r="AT12" s="42">
        <f t="shared" si="2"/>
        <v>16526</v>
      </c>
      <c r="AU12" s="43">
        <f t="shared" si="2"/>
        <v>34033</v>
      </c>
      <c r="AV12" s="104">
        <f t="shared" si="2"/>
        <v>0</v>
      </c>
      <c r="AW12" s="42">
        <f t="shared" si="2"/>
        <v>0</v>
      </c>
      <c r="AX12" s="42">
        <f t="shared" si="2"/>
        <v>736</v>
      </c>
      <c r="AY12" s="42">
        <f t="shared" si="2"/>
        <v>0</v>
      </c>
      <c r="AZ12" s="105">
        <f t="shared" si="2"/>
        <v>0</v>
      </c>
      <c r="BA12" s="44" t="s">
        <v>1685</v>
      </c>
      <c r="BB12" s="44" t="s">
        <v>1971</v>
      </c>
      <c r="BC12" s="45" t="s">
        <v>1687</v>
      </c>
    </row>
    <row r="13" spans="1:64" ht="22.5" customHeight="1" x14ac:dyDescent="0.2">
      <c r="A13" s="968"/>
      <c r="B13" s="970" t="str">
        <f>VLOOKUP($D$9,'PROYECTOS REGISTRADOS'!$A$2:$D$82,4,0)</f>
        <v>Ampliación de los programas artìscticos y culturales Tocancipá, Cundinamarca, Centro Oriente</v>
      </c>
      <c r="C13" s="973" t="str">
        <f>VLOOKUP($D$9,'PROYECTOS REGISTRADOS'!$A$2:$D$82,3,0)</f>
        <v>2016-25817-00017</v>
      </c>
      <c r="D13" s="976" t="s">
        <v>538</v>
      </c>
      <c r="E13" s="982" t="str">
        <f>IF(D13=0,"0-0",(VLOOKUP(D13,'CONSOLIDADO PLAN DESARROLLO'!$EL$9:$ET$304,2,0)))</f>
        <v xml:space="preserve">Ampliar la participación intermunicipal en el Festival de la Colombianidad, como parte de la tradición e identidad pluricultural </v>
      </c>
      <c r="F13" s="979" t="str">
        <f>IF(D13=0,"0-0",(VLOOKUP(D13,'CONSOLIDADO PLAN DESARROLLO'!$EL$9:$ET$304,3,0)))</f>
        <v>No. de municipios diferentes a Tocancipá participantes en el festival de la Colombianidad</v>
      </c>
      <c r="G13" s="1001">
        <f>IF(D13=0,"0-0",(VLOOKUP(D13,'CONSOLIDADO PLAN DESARROLLO'!$EL$9:$ET$304,4,0)))</f>
        <v>24</v>
      </c>
      <c r="H13" s="985">
        <f>IF(D13=0,"0-0",(VLOOKUP(D13,'CONSOLIDADO PLAN DESARROLLO'!$EL$9:$ET$304,5,0)))</f>
        <v>34</v>
      </c>
      <c r="I13" s="988">
        <f>IF(D13=0,"0-0",(VLOOKUP(D13,'CONSOLIDADO PLAN DESARROLLO'!$EL$9:$ET$304,$R$3,0)))</f>
        <v>34</v>
      </c>
      <c r="J13" s="989"/>
      <c r="K13" s="994">
        <v>0</v>
      </c>
      <c r="L13" s="997">
        <v>36</v>
      </c>
      <c r="M13" s="809" t="s">
        <v>1929</v>
      </c>
      <c r="N13" s="805" t="s">
        <v>1930</v>
      </c>
      <c r="O13" s="807">
        <v>4</v>
      </c>
      <c r="P13" s="47">
        <v>0</v>
      </c>
      <c r="Q13" s="47">
        <v>1</v>
      </c>
      <c r="R13" s="898">
        <f>VLOOKUP($D13,'[4]Tablero Logro Metas 2019'!$AK$7:$AS$302,3,0)</f>
        <v>100000000</v>
      </c>
      <c r="S13" s="48"/>
      <c r="T13" s="901">
        <f>VLOOKUP($D13,'[4]Tablero Logro Metas 2019'!$AK$7:$AS$302,4,0)</f>
        <v>0</v>
      </c>
      <c r="U13" s="49"/>
      <c r="V13" s="901">
        <f>VLOOKUP($D13,'[4]Tablero Logro Metas 2019'!$AK$7:$AS$302,5,0)</f>
        <v>0</v>
      </c>
      <c r="W13" s="49"/>
      <c r="X13" s="901">
        <f>VLOOKUP($D13,'[4]Tablero Logro Metas 2019'!$AK$7:$AS$302,6,0)</f>
        <v>0</v>
      </c>
      <c r="Y13" s="49"/>
      <c r="Z13" s="901">
        <f>VLOOKUP($D13,'[4]Tablero Logro Metas 2019'!$AK$7:$AS$302,7,0)</f>
        <v>2629203874</v>
      </c>
      <c r="AA13" s="49">
        <v>1899473874</v>
      </c>
      <c r="AB13" s="901">
        <f>VLOOKUP($D13,'[4]Tablero Logro Metas 2019'!$AK$7:$AS$302,8,0)</f>
        <v>0</v>
      </c>
      <c r="AC13" s="49"/>
      <c r="AD13" s="901">
        <f>VLOOKUP($D13,'[4]Tablero Logro Metas 2019'!$AK$7:$AS$302,9,0)</f>
        <v>0</v>
      </c>
      <c r="AE13" s="49"/>
      <c r="AF13" s="892"/>
      <c r="AG13" s="50"/>
      <c r="AH13" s="892"/>
      <c r="AI13" s="49"/>
      <c r="AJ13" s="895">
        <f>+R13+T13+V13+X13+Z13+AB13+AD13+AF13+AH13</f>
        <v>2729203874</v>
      </c>
      <c r="AK13" s="103">
        <f>AC13+AE13+AG13+S13+U13+W13+Y13+AA13+AI13</f>
        <v>1899473874</v>
      </c>
      <c r="AL13" s="51">
        <v>2449</v>
      </c>
      <c r="AM13" s="52">
        <v>3816</v>
      </c>
      <c r="AN13" s="52">
        <v>3984</v>
      </c>
      <c r="AO13" s="52">
        <v>6327</v>
      </c>
      <c r="AP13" s="52">
        <v>15082</v>
      </c>
      <c r="AQ13" s="52">
        <v>2375</v>
      </c>
      <c r="AR13" s="53">
        <f t="shared" ref="AR13:AR18" si="3">SUM(AL13:AQ13)</f>
        <v>34033</v>
      </c>
      <c r="AS13" s="54">
        <v>17507</v>
      </c>
      <c r="AT13" s="52">
        <v>16526</v>
      </c>
      <c r="AU13" s="53">
        <f t="shared" ref="AU13:AU17" si="4">SUM(AS13:AT13)</f>
        <v>34033</v>
      </c>
      <c r="AV13" s="54"/>
      <c r="AW13" s="52"/>
      <c r="AX13" s="52">
        <v>736</v>
      </c>
      <c r="AY13" s="52"/>
      <c r="AZ13" s="55"/>
      <c r="BA13" s="56" t="s">
        <v>1991</v>
      </c>
      <c r="BB13" s="56"/>
      <c r="BC13" s="57"/>
    </row>
    <row r="14" spans="1:64" ht="17.25" customHeight="1" x14ac:dyDescent="0.2">
      <c r="A14" s="968"/>
      <c r="B14" s="970"/>
      <c r="C14" s="973"/>
      <c r="D14" s="976"/>
      <c r="E14" s="983"/>
      <c r="F14" s="979"/>
      <c r="G14" s="1001"/>
      <c r="H14" s="985"/>
      <c r="I14" s="990"/>
      <c r="J14" s="991"/>
      <c r="K14" s="994"/>
      <c r="L14" s="998"/>
      <c r="M14" s="804" t="s">
        <v>1931</v>
      </c>
      <c r="N14" s="805" t="s">
        <v>1930</v>
      </c>
      <c r="O14" s="807">
        <v>4</v>
      </c>
      <c r="P14" s="47">
        <v>1</v>
      </c>
      <c r="Q14" s="47">
        <v>1</v>
      </c>
      <c r="R14" s="899"/>
      <c r="S14" s="48">
        <v>100000000</v>
      </c>
      <c r="T14" s="902"/>
      <c r="U14" s="49"/>
      <c r="V14" s="902"/>
      <c r="W14" s="49"/>
      <c r="X14" s="902"/>
      <c r="Y14" s="49"/>
      <c r="Z14" s="902"/>
      <c r="AA14" s="49">
        <v>84000000</v>
      </c>
      <c r="AB14" s="902"/>
      <c r="AC14" s="49"/>
      <c r="AD14" s="902"/>
      <c r="AE14" s="49"/>
      <c r="AF14" s="893"/>
      <c r="AG14" s="50"/>
      <c r="AH14" s="893"/>
      <c r="AI14" s="49"/>
      <c r="AJ14" s="896"/>
      <c r="AK14" s="103">
        <f t="shared" ref="AK14:AK18" si="5">AC14+AE14+AG14+S14+U14+W14+Y14+AA14+AI14</f>
        <v>184000000</v>
      </c>
      <c r="AL14" s="51"/>
      <c r="AM14" s="52"/>
      <c r="AN14" s="52"/>
      <c r="AO14" s="52"/>
      <c r="AP14" s="52"/>
      <c r="AQ14" s="52"/>
      <c r="AR14" s="53">
        <f t="shared" si="3"/>
        <v>0</v>
      </c>
      <c r="AS14" s="54"/>
      <c r="AT14" s="52"/>
      <c r="AU14" s="53">
        <f t="shared" si="4"/>
        <v>0</v>
      </c>
      <c r="AV14" s="54"/>
      <c r="AW14" s="52"/>
      <c r="AX14" s="52"/>
      <c r="AY14" s="52"/>
      <c r="AZ14" s="55"/>
      <c r="BA14" s="56" t="s">
        <v>1990</v>
      </c>
      <c r="BB14" s="56"/>
      <c r="BC14" s="57"/>
    </row>
    <row r="15" spans="1:64" ht="37.5" customHeight="1" x14ac:dyDescent="0.2">
      <c r="A15" s="968"/>
      <c r="B15" s="970"/>
      <c r="C15" s="973"/>
      <c r="D15" s="976"/>
      <c r="E15" s="983"/>
      <c r="F15" s="979"/>
      <c r="G15" s="1001"/>
      <c r="H15" s="985"/>
      <c r="I15" s="990"/>
      <c r="J15" s="991"/>
      <c r="K15" s="994"/>
      <c r="L15" s="998"/>
      <c r="M15" s="810" t="s">
        <v>1965</v>
      </c>
      <c r="N15" s="175" t="s">
        <v>1930</v>
      </c>
      <c r="O15" s="176"/>
      <c r="P15" s="47">
        <v>0</v>
      </c>
      <c r="Q15" s="47">
        <v>1</v>
      </c>
      <c r="R15" s="899"/>
      <c r="S15" s="48"/>
      <c r="T15" s="902"/>
      <c r="U15" s="49"/>
      <c r="V15" s="902"/>
      <c r="W15" s="49"/>
      <c r="X15" s="902"/>
      <c r="Y15" s="49"/>
      <c r="Z15" s="902"/>
      <c r="AA15" s="49">
        <v>637280000</v>
      </c>
      <c r="AB15" s="902"/>
      <c r="AC15" s="49"/>
      <c r="AD15" s="902"/>
      <c r="AE15" s="49"/>
      <c r="AF15" s="893"/>
      <c r="AG15" s="50"/>
      <c r="AH15" s="893"/>
      <c r="AI15" s="49"/>
      <c r="AJ15" s="896"/>
      <c r="AK15" s="103">
        <f t="shared" si="5"/>
        <v>637280000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36" customHeight="1" x14ac:dyDescent="0.2">
      <c r="A16" s="968"/>
      <c r="B16" s="970"/>
      <c r="C16" s="973"/>
      <c r="D16" s="976"/>
      <c r="E16" s="983"/>
      <c r="F16" s="979"/>
      <c r="G16" s="1001"/>
      <c r="H16" s="985"/>
      <c r="I16" s="990"/>
      <c r="J16" s="991"/>
      <c r="K16" s="994"/>
      <c r="L16" s="998"/>
      <c r="M16" s="174" t="s">
        <v>1967</v>
      </c>
      <c r="N16" s="175" t="s">
        <v>1930</v>
      </c>
      <c r="O16" s="176"/>
      <c r="P16" s="47">
        <v>0</v>
      </c>
      <c r="Q16" s="47">
        <v>0</v>
      </c>
      <c r="R16" s="899"/>
      <c r="S16" s="48"/>
      <c r="T16" s="902"/>
      <c r="U16" s="49"/>
      <c r="V16" s="902"/>
      <c r="W16" s="49"/>
      <c r="X16" s="902"/>
      <c r="Y16" s="49"/>
      <c r="Z16" s="902"/>
      <c r="AA16" s="49"/>
      <c r="AB16" s="902"/>
      <c r="AC16" s="49"/>
      <c r="AD16" s="902"/>
      <c r="AE16" s="49"/>
      <c r="AF16" s="893"/>
      <c r="AG16" s="50"/>
      <c r="AH16" s="893"/>
      <c r="AI16" s="49"/>
      <c r="AJ16" s="896"/>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8"/>
      <c r="B17" s="970"/>
      <c r="C17" s="973"/>
      <c r="D17" s="976"/>
      <c r="E17" s="983"/>
      <c r="F17" s="979"/>
      <c r="G17" s="1001"/>
      <c r="H17" s="985"/>
      <c r="I17" s="990"/>
      <c r="J17" s="991"/>
      <c r="K17" s="994"/>
      <c r="L17" s="998"/>
      <c r="M17" s="174"/>
      <c r="N17" s="175"/>
      <c r="O17" s="176"/>
      <c r="P17" s="47"/>
      <c r="Q17" s="47"/>
      <c r="R17" s="899"/>
      <c r="S17" s="48"/>
      <c r="T17" s="902"/>
      <c r="U17" s="49"/>
      <c r="V17" s="902"/>
      <c r="W17" s="49"/>
      <c r="X17" s="902"/>
      <c r="Y17" s="49"/>
      <c r="Z17" s="902"/>
      <c r="AA17" s="49"/>
      <c r="AB17" s="902"/>
      <c r="AC17" s="49"/>
      <c r="AD17" s="902"/>
      <c r="AE17" s="49"/>
      <c r="AF17" s="893"/>
      <c r="AG17" s="50"/>
      <c r="AH17" s="893"/>
      <c r="AI17" s="49"/>
      <c r="AJ17" s="896"/>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8"/>
      <c r="B18" s="971"/>
      <c r="C18" s="974"/>
      <c r="D18" s="977"/>
      <c r="E18" s="983"/>
      <c r="F18" s="980"/>
      <c r="G18" s="1002"/>
      <c r="H18" s="986"/>
      <c r="I18" s="990"/>
      <c r="J18" s="991"/>
      <c r="K18" s="995"/>
      <c r="L18" s="998"/>
      <c r="M18" s="177"/>
      <c r="N18" s="178"/>
      <c r="O18" s="179"/>
      <c r="P18" s="107"/>
      <c r="Q18" s="107"/>
      <c r="R18" s="899"/>
      <c r="S18" s="108"/>
      <c r="T18" s="902"/>
      <c r="U18" s="109"/>
      <c r="V18" s="902"/>
      <c r="W18" s="109"/>
      <c r="X18" s="902"/>
      <c r="Y18" s="109"/>
      <c r="Z18" s="902"/>
      <c r="AA18" s="109"/>
      <c r="AB18" s="902"/>
      <c r="AC18" s="109"/>
      <c r="AD18" s="902"/>
      <c r="AE18" s="109"/>
      <c r="AF18" s="893"/>
      <c r="AG18" s="110"/>
      <c r="AH18" s="893"/>
      <c r="AI18" s="109"/>
      <c r="AJ18" s="897"/>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9"/>
      <c r="B19" s="972"/>
      <c r="C19" s="975"/>
      <c r="D19" s="978"/>
      <c r="E19" s="984"/>
      <c r="F19" s="981"/>
      <c r="G19" s="1003"/>
      <c r="H19" s="987"/>
      <c r="I19" s="992"/>
      <c r="J19" s="993"/>
      <c r="K19" s="996"/>
      <c r="L19" s="999"/>
      <c r="M19" s="180"/>
      <c r="N19" s="181"/>
      <c r="O19" s="182"/>
      <c r="P19" s="117"/>
      <c r="Q19" s="117"/>
      <c r="R19" s="900"/>
      <c r="S19" s="183"/>
      <c r="T19" s="903"/>
      <c r="U19" s="184"/>
      <c r="V19" s="903"/>
      <c r="W19" s="184"/>
      <c r="X19" s="903"/>
      <c r="Y19" s="184"/>
      <c r="Z19" s="903"/>
      <c r="AA19" s="184"/>
      <c r="AB19" s="903"/>
      <c r="AC19" s="184"/>
      <c r="AD19" s="903"/>
      <c r="AE19" s="184"/>
      <c r="AF19" s="894"/>
      <c r="AG19" s="185"/>
      <c r="AH19" s="894"/>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00"/>
      <c r="J20" s="100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7">
        <v>2</v>
      </c>
      <c r="B21" s="161" t="s">
        <v>1705</v>
      </c>
      <c r="C21" s="162" t="s">
        <v>1706</v>
      </c>
      <c r="D21" s="163" t="s">
        <v>21</v>
      </c>
      <c r="E21" s="163" t="s">
        <v>1892</v>
      </c>
      <c r="F21" s="162" t="s">
        <v>1707</v>
      </c>
      <c r="G21" s="164" t="s">
        <v>1679</v>
      </c>
      <c r="H21" s="164" t="s">
        <v>1680</v>
      </c>
      <c r="I21" s="165" t="s">
        <v>1908</v>
      </c>
      <c r="J21" s="166">
        <f>+$N$3</f>
        <v>2019</v>
      </c>
      <c r="K21" s="164" t="s">
        <v>1925</v>
      </c>
      <c r="L21" s="165" t="s">
        <v>1968</v>
      </c>
      <c r="M21" s="162" t="s">
        <v>1708</v>
      </c>
      <c r="N21" s="162" t="s">
        <v>1709</v>
      </c>
      <c r="O21" s="162" t="s">
        <v>1710</v>
      </c>
      <c r="P21" s="162" t="s">
        <v>1985</v>
      </c>
      <c r="Q21" s="162" t="s">
        <v>1969</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36000000</v>
      </c>
      <c r="AG21" s="171">
        <f t="shared" si="6"/>
        <v>36000000</v>
      </c>
      <c r="AH21" s="169">
        <f t="shared" si="6"/>
        <v>0</v>
      </c>
      <c r="AI21" s="170">
        <f t="shared" si="6"/>
        <v>0</v>
      </c>
      <c r="AJ21" s="172">
        <f t="shared" si="6"/>
        <v>36000000</v>
      </c>
      <c r="AK21" s="173">
        <f t="shared" si="6"/>
        <v>36000000</v>
      </c>
      <c r="AL21" s="869"/>
      <c r="AM21" s="870"/>
      <c r="AN21" s="870"/>
      <c r="AO21" s="870"/>
      <c r="AP21" s="870"/>
      <c r="AQ21" s="870"/>
      <c r="AR21" s="871"/>
      <c r="AS21" s="872"/>
      <c r="AT21" s="870"/>
      <c r="AU21" s="871"/>
      <c r="AV21" s="872"/>
      <c r="AW21" s="870"/>
      <c r="AX21" s="870"/>
      <c r="AY21" s="870"/>
      <c r="AZ21" s="873"/>
      <c r="BA21" s="44" t="s">
        <v>1685</v>
      </c>
      <c r="BB21" s="44" t="s">
        <v>1971</v>
      </c>
      <c r="BC21" s="45" t="s">
        <v>1687</v>
      </c>
    </row>
    <row r="22" spans="1:55" ht="17.25" customHeight="1" x14ac:dyDescent="0.2">
      <c r="A22" s="968"/>
      <c r="B22" s="970" t="str">
        <f>VLOOKUP($D$9,'PROYECTOS REGISTRADOS'!$A$2:$D$82,4,0)</f>
        <v>Ampliación de los programas artìscticos y culturales Tocancipá, Cundinamarca, Centro Oriente</v>
      </c>
      <c r="C22" s="973" t="str">
        <f>VLOOKUP($D$9,'PROYECTOS REGISTRADOS'!$A$2:$D$82,3,0)</f>
        <v>2016-25817-00017</v>
      </c>
      <c r="D22" s="976" t="s">
        <v>548</v>
      </c>
      <c r="E22" s="982" t="str">
        <f>IF(D22=0,"0-0",(VLOOKUP(D22,'CONSOLIDADO PLAN DESARROLLO'!$EL$9:$ET$304,2,0)))</f>
        <v xml:space="preserve">Ampliar la institucionalización de los eventos Culturales y Artísticos </v>
      </c>
      <c r="F22" s="979" t="str">
        <f>IF(D22=0,"0-0",(VLOOKUP(D22,'CONSOLIDADO PLAN DESARROLLO'!$EL$9:$ET$304,3,0)))</f>
        <v xml:space="preserve">Eventos Institucionalizados </v>
      </c>
      <c r="G22" s="1001">
        <f>IF(D22=0,"0-0",(VLOOKUP(D22,'CONSOLIDADO PLAN DESARROLLO'!$EL$9:$ET$304,4,0)))</f>
        <v>3</v>
      </c>
      <c r="H22" s="985">
        <f>IF(D22=0,"0-0",(VLOOKUP(D22,'CONSOLIDADO PLAN DESARROLLO'!$EL$9:$ET$304,5,0)))</f>
        <v>5</v>
      </c>
      <c r="I22" s="988">
        <f>IF(D22=0,"0-0",(VLOOKUP(D22,'CONSOLIDADO PLAN DESARROLLO'!$EL$9:$ET$304,$R$3,0)))</f>
        <v>1</v>
      </c>
      <c r="J22" s="989"/>
      <c r="K22" s="994">
        <v>1</v>
      </c>
      <c r="L22" s="997">
        <v>1</v>
      </c>
      <c r="M22" s="804" t="s">
        <v>1932</v>
      </c>
      <c r="N22" s="805" t="s">
        <v>1930</v>
      </c>
      <c r="O22" s="807">
        <v>2</v>
      </c>
      <c r="P22" s="47">
        <v>1</v>
      </c>
      <c r="Q22" s="47">
        <v>1</v>
      </c>
      <c r="R22" s="898">
        <f>VLOOKUP($D22,'[4]Tablero Logro Metas 2019'!$AK$7:$AS$302,3,0)</f>
        <v>0</v>
      </c>
      <c r="S22" s="48"/>
      <c r="T22" s="901">
        <f>VLOOKUP($D22,'[4]Tablero Logro Metas 2019'!$AK$7:$AS$302,4,0)</f>
        <v>0</v>
      </c>
      <c r="U22" s="49"/>
      <c r="V22" s="901">
        <f>VLOOKUP($D22,'[4]Tablero Logro Metas 2019'!$AK$7:$AS$302,5,0)</f>
        <v>0</v>
      </c>
      <c r="W22" s="49"/>
      <c r="X22" s="901">
        <f>VLOOKUP($D22,'[4]Tablero Logro Metas 2019'!$AK$7:$AS$302,6,0)</f>
        <v>0</v>
      </c>
      <c r="Y22" s="49"/>
      <c r="Z22" s="901">
        <f>VLOOKUP($D22,'[4]Tablero Logro Metas 2019'!$AK$7:$AS$302,7,0)</f>
        <v>0</v>
      </c>
      <c r="AA22" s="49"/>
      <c r="AB22" s="901">
        <f>VLOOKUP($D22,'[4]Tablero Logro Metas 2019'!$AK$7:$AS$302,8,0)</f>
        <v>0</v>
      </c>
      <c r="AC22" s="49"/>
      <c r="AD22" s="901">
        <f>VLOOKUP($D22,'[4]Tablero Logro Metas 2019'!$AK$7:$AS$302,9,0)</f>
        <v>0</v>
      </c>
      <c r="AE22" s="49"/>
      <c r="AF22" s="892">
        <v>36000000</v>
      </c>
      <c r="AG22" s="50">
        <v>36000000</v>
      </c>
      <c r="AH22" s="892"/>
      <c r="AI22" s="49"/>
      <c r="AJ22" s="895">
        <f>+R22+T22+V22+X22+Z22+AB22+AD22+AF22+AH22</f>
        <v>36000000</v>
      </c>
      <c r="AK22" s="103">
        <f>AC22+AE22+AG22+S22+U22+W22+Y22+AA22+AI22</f>
        <v>36000000</v>
      </c>
      <c r="AL22" s="51">
        <v>2449</v>
      </c>
      <c r="AM22" s="52">
        <v>3816</v>
      </c>
      <c r="AN22" s="52">
        <v>3984</v>
      </c>
      <c r="AO22" s="52">
        <v>6327</v>
      </c>
      <c r="AP22" s="52">
        <v>15082</v>
      </c>
      <c r="AQ22" s="52">
        <v>2375</v>
      </c>
      <c r="AR22" s="53">
        <f t="shared" ref="AR22:AR27" si="7">SUM(AL22:AQ22)</f>
        <v>34033</v>
      </c>
      <c r="AS22" s="54"/>
      <c r="AT22" s="52"/>
      <c r="AU22" s="53">
        <f t="shared" ref="AU22:AU26" si="8">SUM(AS22:AT22)</f>
        <v>0</v>
      </c>
      <c r="AV22" s="54"/>
      <c r="AW22" s="52"/>
      <c r="AX22" s="52"/>
      <c r="AY22" s="52"/>
      <c r="AZ22" s="55"/>
      <c r="BA22" s="56"/>
      <c r="BB22" s="56"/>
      <c r="BC22" s="57"/>
    </row>
    <row r="23" spans="1:55" ht="17.25" customHeight="1" x14ac:dyDescent="0.2">
      <c r="A23" s="968"/>
      <c r="B23" s="970"/>
      <c r="C23" s="973"/>
      <c r="D23" s="976"/>
      <c r="E23" s="983"/>
      <c r="F23" s="979"/>
      <c r="G23" s="1001"/>
      <c r="H23" s="985"/>
      <c r="I23" s="990"/>
      <c r="J23" s="991"/>
      <c r="K23" s="994"/>
      <c r="L23" s="998"/>
      <c r="M23" s="174"/>
      <c r="N23" s="175"/>
      <c r="O23" s="176"/>
      <c r="P23" s="47"/>
      <c r="Q23" s="47"/>
      <c r="R23" s="899"/>
      <c r="S23" s="48"/>
      <c r="T23" s="902"/>
      <c r="U23" s="49"/>
      <c r="V23" s="902"/>
      <c r="W23" s="49"/>
      <c r="X23" s="902"/>
      <c r="Y23" s="49"/>
      <c r="Z23" s="902"/>
      <c r="AA23" s="49"/>
      <c r="AB23" s="902"/>
      <c r="AC23" s="49"/>
      <c r="AD23" s="902"/>
      <c r="AE23" s="49"/>
      <c r="AF23" s="893"/>
      <c r="AG23" s="50"/>
      <c r="AH23" s="893"/>
      <c r="AI23" s="49"/>
      <c r="AJ23" s="896"/>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8"/>
      <c r="B24" s="970"/>
      <c r="C24" s="973"/>
      <c r="D24" s="976"/>
      <c r="E24" s="983"/>
      <c r="F24" s="979"/>
      <c r="G24" s="1001"/>
      <c r="H24" s="985"/>
      <c r="I24" s="990"/>
      <c r="J24" s="991"/>
      <c r="K24" s="994"/>
      <c r="L24" s="998"/>
      <c r="M24" s="174"/>
      <c r="N24" s="175"/>
      <c r="O24" s="176"/>
      <c r="P24" s="47"/>
      <c r="Q24" s="47"/>
      <c r="R24" s="899"/>
      <c r="S24" s="48"/>
      <c r="T24" s="902"/>
      <c r="U24" s="49"/>
      <c r="V24" s="902"/>
      <c r="W24" s="49"/>
      <c r="X24" s="902"/>
      <c r="Y24" s="49"/>
      <c r="Z24" s="902"/>
      <c r="AA24" s="49"/>
      <c r="AB24" s="902"/>
      <c r="AC24" s="49"/>
      <c r="AD24" s="902"/>
      <c r="AE24" s="49"/>
      <c r="AF24" s="893"/>
      <c r="AG24" s="50"/>
      <c r="AH24" s="893"/>
      <c r="AI24" s="49"/>
      <c r="AJ24" s="896"/>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8"/>
      <c r="B25" s="970"/>
      <c r="C25" s="973"/>
      <c r="D25" s="976"/>
      <c r="E25" s="983"/>
      <c r="F25" s="979"/>
      <c r="G25" s="1001"/>
      <c r="H25" s="985"/>
      <c r="I25" s="990"/>
      <c r="J25" s="991"/>
      <c r="K25" s="994"/>
      <c r="L25" s="998"/>
      <c r="M25" s="174"/>
      <c r="N25" s="175"/>
      <c r="O25" s="176"/>
      <c r="P25" s="47"/>
      <c r="Q25" s="47"/>
      <c r="R25" s="899"/>
      <c r="S25" s="48"/>
      <c r="T25" s="902"/>
      <c r="U25" s="49"/>
      <c r="V25" s="902"/>
      <c r="W25" s="49"/>
      <c r="X25" s="902"/>
      <c r="Y25" s="49"/>
      <c r="Z25" s="902"/>
      <c r="AA25" s="49"/>
      <c r="AB25" s="902"/>
      <c r="AC25" s="49"/>
      <c r="AD25" s="902"/>
      <c r="AE25" s="49"/>
      <c r="AF25" s="893"/>
      <c r="AG25" s="50"/>
      <c r="AH25" s="893"/>
      <c r="AI25" s="49"/>
      <c r="AJ25" s="896"/>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8"/>
      <c r="B26" s="970"/>
      <c r="C26" s="973"/>
      <c r="D26" s="976"/>
      <c r="E26" s="983"/>
      <c r="F26" s="979"/>
      <c r="G26" s="1001"/>
      <c r="H26" s="985"/>
      <c r="I26" s="990"/>
      <c r="J26" s="991"/>
      <c r="K26" s="994"/>
      <c r="L26" s="998"/>
      <c r="M26" s="174"/>
      <c r="N26" s="175"/>
      <c r="O26" s="176"/>
      <c r="P26" s="47"/>
      <c r="Q26" s="47"/>
      <c r="R26" s="899"/>
      <c r="S26" s="48"/>
      <c r="T26" s="902"/>
      <c r="U26" s="49"/>
      <c r="V26" s="902"/>
      <c r="W26" s="49"/>
      <c r="X26" s="902"/>
      <c r="Y26" s="49"/>
      <c r="Z26" s="902"/>
      <c r="AA26" s="49"/>
      <c r="AB26" s="902"/>
      <c r="AC26" s="49"/>
      <c r="AD26" s="902"/>
      <c r="AE26" s="49"/>
      <c r="AF26" s="893"/>
      <c r="AG26" s="50"/>
      <c r="AH26" s="893"/>
      <c r="AI26" s="49"/>
      <c r="AJ26" s="896"/>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8"/>
      <c r="B27" s="971"/>
      <c r="C27" s="974"/>
      <c r="D27" s="977"/>
      <c r="E27" s="983"/>
      <c r="F27" s="980"/>
      <c r="G27" s="1002"/>
      <c r="H27" s="986"/>
      <c r="I27" s="990"/>
      <c r="J27" s="991"/>
      <c r="K27" s="995"/>
      <c r="L27" s="998"/>
      <c r="M27" s="177"/>
      <c r="N27" s="178"/>
      <c r="O27" s="179"/>
      <c r="P27" s="107"/>
      <c r="Q27" s="107"/>
      <c r="R27" s="899"/>
      <c r="S27" s="108"/>
      <c r="T27" s="902"/>
      <c r="U27" s="109"/>
      <c r="V27" s="902"/>
      <c r="W27" s="109"/>
      <c r="X27" s="902"/>
      <c r="Y27" s="109"/>
      <c r="Z27" s="902"/>
      <c r="AA27" s="109"/>
      <c r="AB27" s="902"/>
      <c r="AC27" s="109"/>
      <c r="AD27" s="902"/>
      <c r="AE27" s="109"/>
      <c r="AF27" s="893"/>
      <c r="AG27" s="110"/>
      <c r="AH27" s="893"/>
      <c r="AI27" s="109"/>
      <c r="AJ27" s="897"/>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9"/>
      <c r="B28" s="972"/>
      <c r="C28" s="975"/>
      <c r="D28" s="978"/>
      <c r="E28" s="984"/>
      <c r="F28" s="981"/>
      <c r="G28" s="1003"/>
      <c r="H28" s="987"/>
      <c r="I28" s="992"/>
      <c r="J28" s="993"/>
      <c r="K28" s="996"/>
      <c r="L28" s="999"/>
      <c r="M28" s="180"/>
      <c r="N28" s="181"/>
      <c r="O28" s="182"/>
      <c r="P28" s="117"/>
      <c r="Q28" s="117"/>
      <c r="R28" s="900"/>
      <c r="S28" s="183"/>
      <c r="T28" s="903"/>
      <c r="U28" s="184"/>
      <c r="V28" s="903"/>
      <c r="W28" s="184"/>
      <c r="X28" s="903"/>
      <c r="Y28" s="184"/>
      <c r="Z28" s="903"/>
      <c r="AA28" s="184"/>
      <c r="AB28" s="903"/>
      <c r="AC28" s="184"/>
      <c r="AD28" s="903"/>
      <c r="AE28" s="184"/>
      <c r="AF28" s="894"/>
      <c r="AG28" s="185"/>
      <c r="AH28" s="894"/>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1000"/>
      <c r="J29" s="100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7">
        <v>3</v>
      </c>
      <c r="B30" s="161" t="s">
        <v>1705</v>
      </c>
      <c r="C30" s="162" t="s">
        <v>1706</v>
      </c>
      <c r="D30" s="163" t="s">
        <v>21</v>
      </c>
      <c r="E30" s="163" t="s">
        <v>1892</v>
      </c>
      <c r="F30" s="162" t="s">
        <v>1707</v>
      </c>
      <c r="G30" s="164" t="s">
        <v>1679</v>
      </c>
      <c r="H30" s="164" t="s">
        <v>1680</v>
      </c>
      <c r="I30" s="165" t="s">
        <v>1908</v>
      </c>
      <c r="J30" s="166">
        <f>+$N$3</f>
        <v>2019</v>
      </c>
      <c r="K30" s="164" t="s">
        <v>1925</v>
      </c>
      <c r="L30" s="165" t="s">
        <v>1968</v>
      </c>
      <c r="M30" s="162" t="s">
        <v>1708</v>
      </c>
      <c r="N30" s="162" t="s">
        <v>1709</v>
      </c>
      <c r="O30" s="162" t="s">
        <v>1710</v>
      </c>
      <c r="P30" s="162" t="s">
        <v>1985</v>
      </c>
      <c r="Q30" s="162" t="s">
        <v>1969</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1269500000</v>
      </c>
      <c r="AA30" s="170">
        <f t="shared" si="10"/>
        <v>1269500000</v>
      </c>
      <c r="AB30" s="169">
        <f t="shared" si="10"/>
        <v>0</v>
      </c>
      <c r="AC30" s="170">
        <f t="shared" si="10"/>
        <v>0</v>
      </c>
      <c r="AD30" s="169">
        <f t="shared" si="10"/>
        <v>0</v>
      </c>
      <c r="AE30" s="170">
        <f t="shared" si="10"/>
        <v>0</v>
      </c>
      <c r="AF30" s="169">
        <f t="shared" si="10"/>
        <v>36000000</v>
      </c>
      <c r="AG30" s="171">
        <f t="shared" si="10"/>
        <v>36000000</v>
      </c>
      <c r="AH30" s="169">
        <f t="shared" si="10"/>
        <v>0</v>
      </c>
      <c r="AI30" s="170">
        <f t="shared" si="10"/>
        <v>0</v>
      </c>
      <c r="AJ30" s="172">
        <f t="shared" si="10"/>
        <v>1305500000</v>
      </c>
      <c r="AK30" s="173">
        <f t="shared" si="10"/>
        <v>1305500000</v>
      </c>
      <c r="AL30" s="869"/>
      <c r="AM30" s="870"/>
      <c r="AN30" s="870"/>
      <c r="AO30" s="870"/>
      <c r="AP30" s="870"/>
      <c r="AQ30" s="870"/>
      <c r="AR30" s="871"/>
      <c r="AS30" s="872"/>
      <c r="AT30" s="870"/>
      <c r="AU30" s="871"/>
      <c r="AV30" s="872"/>
      <c r="AW30" s="870"/>
      <c r="AX30" s="870"/>
      <c r="AY30" s="870"/>
      <c r="AZ30" s="873"/>
      <c r="BA30" s="44" t="s">
        <v>1685</v>
      </c>
      <c r="BB30" s="44" t="s">
        <v>1971</v>
      </c>
      <c r="BC30" s="45" t="s">
        <v>1687</v>
      </c>
    </row>
    <row r="31" spans="1:55" ht="17.25" customHeight="1" x14ac:dyDescent="0.2">
      <c r="A31" s="968"/>
      <c r="B31" s="970" t="str">
        <f>VLOOKUP($D$9,'PROYECTOS REGISTRADOS'!$A$2:$D$82,4,0)</f>
        <v>Ampliación de los programas artìscticos y culturales Tocancipá, Cundinamarca, Centro Oriente</v>
      </c>
      <c r="C31" s="973" t="str">
        <f>VLOOKUP($D$9,'PROYECTOS REGISTRADOS'!$A$2:$D$82,3,0)</f>
        <v>2016-25817-00017</v>
      </c>
      <c r="D31" s="976" t="s">
        <v>555</v>
      </c>
      <c r="E31" s="982" t="str">
        <f>IF(D31=0,"0-0",(VLOOKUP(D31,'CONSOLIDADO PLAN DESARROLLO'!$EL$9:$ET$304,2,0)))</f>
        <v xml:space="preserve">Ampliar los Eventos Culturales y Artísticos.  </v>
      </c>
      <c r="F31" s="979" t="str">
        <f>IF(D31=0,"0-0",(VLOOKUP(D31,'CONSOLIDADO PLAN DESARROLLO'!$EL$9:$ET$304,3,0)))</f>
        <v>No. de personas que participan en los festivales realizados</v>
      </c>
      <c r="G31" s="1001">
        <f>IF(D31=0,"0-0",(VLOOKUP(D31,'CONSOLIDADO PLAN DESARROLLO'!$EL$9:$ET$304,4,0)))</f>
        <v>62</v>
      </c>
      <c r="H31" s="985">
        <f>IF(D31=0,"0-0",(VLOOKUP(D31,'CONSOLIDADO PLAN DESARROLLO'!$EL$9:$ET$304,5,0)))</f>
        <v>120</v>
      </c>
      <c r="I31" s="988">
        <f>IF(D31=0,"0-0",(VLOOKUP(D31,'CONSOLIDADO PLAN DESARROLLO'!$EL$9:$ET$304,$R$3,0)))</f>
        <v>30</v>
      </c>
      <c r="J31" s="989"/>
      <c r="K31" s="994">
        <v>30</v>
      </c>
      <c r="L31" s="997">
        <v>30</v>
      </c>
      <c r="M31" s="804" t="s">
        <v>1933</v>
      </c>
      <c r="N31" s="805" t="s">
        <v>1930</v>
      </c>
      <c r="O31" s="807">
        <v>4</v>
      </c>
      <c r="P31" s="47">
        <v>0</v>
      </c>
      <c r="Q31" s="47">
        <v>0</v>
      </c>
      <c r="R31" s="898">
        <f>VLOOKUP($D31,'[4]Tablero Logro Metas 2019'!$AK$7:$AS$302,3,0)</f>
        <v>0</v>
      </c>
      <c r="S31" s="48"/>
      <c r="T31" s="901">
        <f>VLOOKUP($D31,'[4]Tablero Logro Metas 2019'!$AK$7:$AS$302,4,0)</f>
        <v>0</v>
      </c>
      <c r="U31" s="49"/>
      <c r="V31" s="901">
        <f>VLOOKUP($D31,'[4]Tablero Logro Metas 2019'!$AK$7:$AS$302,5,0)</f>
        <v>0</v>
      </c>
      <c r="W31" s="49"/>
      <c r="X31" s="901">
        <f>VLOOKUP($D31,'[4]Tablero Logro Metas 2019'!$AK$7:$AS$302,6,0)</f>
        <v>0</v>
      </c>
      <c r="Y31" s="49"/>
      <c r="Z31" s="901">
        <f>VLOOKUP($D31,'[4]Tablero Logro Metas 2019'!$AK$7:$AS$302,7,0)</f>
        <v>1269500000</v>
      </c>
      <c r="AA31" s="49">
        <v>590000000</v>
      </c>
      <c r="AB31" s="901">
        <f>VLOOKUP($D31,'[4]Tablero Logro Metas 2019'!$AK$7:$AS$302,8,0)</f>
        <v>0</v>
      </c>
      <c r="AC31" s="49"/>
      <c r="AD31" s="901">
        <f>VLOOKUP($D31,'[4]Tablero Logro Metas 2019'!$AK$7:$AS$302,9,0)</f>
        <v>0</v>
      </c>
      <c r="AE31" s="49"/>
      <c r="AF31" s="892">
        <v>36000000</v>
      </c>
      <c r="AG31" s="50"/>
      <c r="AH31" s="892"/>
      <c r="AI31" s="49"/>
      <c r="AJ31" s="895">
        <f>+R31+T31+V31+X31+Z31+AB31+AD31+AF31+AH31</f>
        <v>1305500000</v>
      </c>
      <c r="AK31" s="103">
        <f>AC31+AE31+AG31+S31+U31+W31+Y31+AA31+AI31</f>
        <v>590000000</v>
      </c>
      <c r="AL31" s="51">
        <v>2449</v>
      </c>
      <c r="AM31" s="52">
        <v>3816</v>
      </c>
      <c r="AN31" s="52">
        <v>3984</v>
      </c>
      <c r="AO31" s="52">
        <v>6327</v>
      </c>
      <c r="AP31" s="52">
        <v>15082</v>
      </c>
      <c r="AQ31" s="52">
        <v>2375</v>
      </c>
      <c r="AR31" s="53">
        <f t="shared" ref="AR31:AR36" si="11">SUM(AL31:AQ31)</f>
        <v>34033</v>
      </c>
      <c r="AS31" s="54">
        <v>17507</v>
      </c>
      <c r="AT31" s="52">
        <v>16526</v>
      </c>
      <c r="AU31" s="53">
        <f t="shared" ref="AU31:AU35" si="12">SUM(AS31:AT31)</f>
        <v>34033</v>
      </c>
      <c r="AV31" s="54"/>
      <c r="AW31" s="52"/>
      <c r="AX31" s="52">
        <v>736</v>
      </c>
      <c r="AY31" s="52"/>
      <c r="AZ31" s="55"/>
      <c r="BA31" s="56"/>
      <c r="BB31" s="56"/>
      <c r="BC31" s="57"/>
    </row>
    <row r="32" spans="1:55" ht="33.75" x14ac:dyDescent="0.2">
      <c r="A32" s="968"/>
      <c r="B32" s="970"/>
      <c r="C32" s="973"/>
      <c r="D32" s="976"/>
      <c r="E32" s="983"/>
      <c r="F32" s="979"/>
      <c r="G32" s="1001"/>
      <c r="H32" s="985"/>
      <c r="I32" s="990"/>
      <c r="J32" s="991"/>
      <c r="K32" s="994"/>
      <c r="L32" s="998"/>
      <c r="M32" s="809" t="s">
        <v>1934</v>
      </c>
      <c r="N32" s="805" t="s">
        <v>1930</v>
      </c>
      <c r="O32" s="807">
        <v>4</v>
      </c>
      <c r="P32" s="47">
        <v>0</v>
      </c>
      <c r="Q32" s="47">
        <v>0</v>
      </c>
      <c r="R32" s="899"/>
      <c r="S32" s="48"/>
      <c r="T32" s="902"/>
      <c r="U32" s="49"/>
      <c r="V32" s="902"/>
      <c r="W32" s="49"/>
      <c r="X32" s="902"/>
      <c r="Y32" s="49"/>
      <c r="Z32" s="902"/>
      <c r="AA32" s="49">
        <v>679500000</v>
      </c>
      <c r="AB32" s="902"/>
      <c r="AC32" s="49"/>
      <c r="AD32" s="902"/>
      <c r="AE32" s="49"/>
      <c r="AF32" s="893"/>
      <c r="AG32" s="50">
        <v>36000000</v>
      </c>
      <c r="AH32" s="893"/>
      <c r="AI32" s="49"/>
      <c r="AJ32" s="896"/>
      <c r="AK32" s="103">
        <f t="shared" ref="AK32:AK36" si="13">AC32+AE32+AG32+S32+U32+W32+Y32+AA32+AI32</f>
        <v>715500000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33" customHeight="1" x14ac:dyDescent="0.2">
      <c r="A33" s="968"/>
      <c r="B33" s="970"/>
      <c r="C33" s="973"/>
      <c r="D33" s="976"/>
      <c r="E33" s="983"/>
      <c r="F33" s="979"/>
      <c r="G33" s="1001"/>
      <c r="H33" s="985"/>
      <c r="I33" s="990"/>
      <c r="J33" s="991"/>
      <c r="K33" s="994"/>
      <c r="L33" s="998"/>
      <c r="M33" s="174" t="s">
        <v>1929</v>
      </c>
      <c r="N33" s="175" t="s">
        <v>1930</v>
      </c>
      <c r="O33" s="807"/>
      <c r="P33" s="47">
        <v>0</v>
      </c>
      <c r="Q33" s="47">
        <v>0</v>
      </c>
      <c r="R33" s="899"/>
      <c r="S33" s="48"/>
      <c r="T33" s="902"/>
      <c r="U33" s="49"/>
      <c r="V33" s="902"/>
      <c r="W33" s="49"/>
      <c r="X33" s="902"/>
      <c r="Y33" s="49"/>
      <c r="Z33" s="902"/>
      <c r="AA33" s="49"/>
      <c r="AB33" s="902"/>
      <c r="AC33" s="49"/>
      <c r="AD33" s="902"/>
      <c r="AE33" s="49"/>
      <c r="AF33" s="893"/>
      <c r="AG33" s="50"/>
      <c r="AH33" s="893"/>
      <c r="AI33" s="49"/>
      <c r="AJ33" s="896"/>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8"/>
      <c r="B34" s="970"/>
      <c r="C34" s="973"/>
      <c r="D34" s="976"/>
      <c r="E34" s="983"/>
      <c r="F34" s="979"/>
      <c r="G34" s="1001"/>
      <c r="H34" s="985"/>
      <c r="I34" s="990"/>
      <c r="J34" s="991"/>
      <c r="K34" s="994"/>
      <c r="L34" s="998"/>
      <c r="M34" s="174"/>
      <c r="N34" s="175"/>
      <c r="O34" s="176"/>
      <c r="P34" s="47"/>
      <c r="Q34" s="47"/>
      <c r="R34" s="899"/>
      <c r="S34" s="48"/>
      <c r="T34" s="902"/>
      <c r="U34" s="49"/>
      <c r="V34" s="902"/>
      <c r="W34" s="49"/>
      <c r="X34" s="902"/>
      <c r="Y34" s="49"/>
      <c r="Z34" s="902"/>
      <c r="AA34" s="49"/>
      <c r="AB34" s="902"/>
      <c r="AC34" s="49"/>
      <c r="AD34" s="902"/>
      <c r="AE34" s="49"/>
      <c r="AF34" s="893"/>
      <c r="AG34" s="50"/>
      <c r="AH34" s="893"/>
      <c r="AI34" s="49"/>
      <c r="AJ34" s="896"/>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8"/>
      <c r="B35" s="970"/>
      <c r="C35" s="973"/>
      <c r="D35" s="976"/>
      <c r="E35" s="983"/>
      <c r="F35" s="979"/>
      <c r="G35" s="1001"/>
      <c r="H35" s="985"/>
      <c r="I35" s="990"/>
      <c r="J35" s="991"/>
      <c r="K35" s="994"/>
      <c r="L35" s="998"/>
      <c r="M35" s="174"/>
      <c r="N35" s="175"/>
      <c r="O35" s="176"/>
      <c r="P35" s="47"/>
      <c r="Q35" s="47"/>
      <c r="R35" s="899"/>
      <c r="S35" s="48"/>
      <c r="T35" s="902"/>
      <c r="U35" s="49"/>
      <c r="V35" s="902"/>
      <c r="W35" s="49"/>
      <c r="X35" s="902"/>
      <c r="Y35" s="49"/>
      <c r="Z35" s="902"/>
      <c r="AA35" s="49"/>
      <c r="AB35" s="902"/>
      <c r="AC35" s="49"/>
      <c r="AD35" s="902"/>
      <c r="AE35" s="49"/>
      <c r="AF35" s="893"/>
      <c r="AG35" s="50"/>
      <c r="AH35" s="893"/>
      <c r="AI35" s="49"/>
      <c r="AJ35" s="896"/>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8"/>
      <c r="B36" s="971"/>
      <c r="C36" s="974"/>
      <c r="D36" s="977"/>
      <c r="E36" s="983"/>
      <c r="F36" s="980"/>
      <c r="G36" s="1002"/>
      <c r="H36" s="986"/>
      <c r="I36" s="990"/>
      <c r="J36" s="991"/>
      <c r="K36" s="995"/>
      <c r="L36" s="998"/>
      <c r="M36" s="177"/>
      <c r="N36" s="178"/>
      <c r="O36" s="179"/>
      <c r="P36" s="107"/>
      <c r="Q36" s="107"/>
      <c r="R36" s="899"/>
      <c r="S36" s="108"/>
      <c r="T36" s="902"/>
      <c r="U36" s="109"/>
      <c r="V36" s="902"/>
      <c r="W36" s="109"/>
      <c r="X36" s="902"/>
      <c r="Y36" s="109"/>
      <c r="Z36" s="902"/>
      <c r="AA36" s="109"/>
      <c r="AB36" s="902"/>
      <c r="AC36" s="109"/>
      <c r="AD36" s="902"/>
      <c r="AE36" s="109"/>
      <c r="AF36" s="893"/>
      <c r="AG36" s="110"/>
      <c r="AH36" s="893"/>
      <c r="AI36" s="109"/>
      <c r="AJ36" s="897"/>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9"/>
      <c r="B37" s="972"/>
      <c r="C37" s="975"/>
      <c r="D37" s="978"/>
      <c r="E37" s="984"/>
      <c r="F37" s="981"/>
      <c r="G37" s="1003"/>
      <c r="H37" s="987"/>
      <c r="I37" s="992"/>
      <c r="J37" s="993"/>
      <c r="K37" s="996"/>
      <c r="L37" s="999"/>
      <c r="M37" s="180"/>
      <c r="N37" s="181"/>
      <c r="O37" s="182"/>
      <c r="P37" s="117"/>
      <c r="Q37" s="117"/>
      <c r="R37" s="900"/>
      <c r="S37" s="183"/>
      <c r="T37" s="903"/>
      <c r="U37" s="184"/>
      <c r="V37" s="903"/>
      <c r="W37" s="184"/>
      <c r="X37" s="903"/>
      <c r="Y37" s="184"/>
      <c r="Z37" s="903"/>
      <c r="AA37" s="184"/>
      <c r="AB37" s="903"/>
      <c r="AC37" s="184"/>
      <c r="AD37" s="903"/>
      <c r="AE37" s="184"/>
      <c r="AF37" s="894"/>
      <c r="AG37" s="185"/>
      <c r="AH37" s="894"/>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1000"/>
      <c r="J38" s="100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7">
        <v>4</v>
      </c>
      <c r="B39" s="161" t="s">
        <v>1705</v>
      </c>
      <c r="C39" s="162" t="s">
        <v>1706</v>
      </c>
      <c r="D39" s="163" t="s">
        <v>21</v>
      </c>
      <c r="E39" s="163" t="s">
        <v>1892</v>
      </c>
      <c r="F39" s="162" t="s">
        <v>1707</v>
      </c>
      <c r="G39" s="164" t="s">
        <v>1679</v>
      </c>
      <c r="H39" s="164" t="s">
        <v>1680</v>
      </c>
      <c r="I39" s="165" t="s">
        <v>1908</v>
      </c>
      <c r="J39" s="166">
        <f>+$N$3</f>
        <v>2019</v>
      </c>
      <c r="K39" s="164" t="s">
        <v>1925</v>
      </c>
      <c r="L39" s="165" t="s">
        <v>1968</v>
      </c>
      <c r="M39" s="162" t="s">
        <v>1708</v>
      </c>
      <c r="N39" s="162" t="s">
        <v>1709</v>
      </c>
      <c r="O39" s="162" t="s">
        <v>1710</v>
      </c>
      <c r="P39" s="162" t="s">
        <v>1985</v>
      </c>
      <c r="Q39" s="162" t="s">
        <v>1969</v>
      </c>
      <c r="R39" s="167">
        <f t="shared" ref="R39:AJ39" si="14">SUM(R40:R56)</f>
        <v>0</v>
      </c>
      <c r="S39" s="168">
        <f t="shared" si="14"/>
        <v>0</v>
      </c>
      <c r="T39" s="169">
        <f t="shared" si="14"/>
        <v>0</v>
      </c>
      <c r="U39" s="170">
        <f t="shared" si="14"/>
        <v>0</v>
      </c>
      <c r="V39" s="169">
        <f t="shared" si="14"/>
        <v>0</v>
      </c>
      <c r="W39" s="170">
        <f t="shared" si="14"/>
        <v>0</v>
      </c>
      <c r="X39" s="169">
        <f t="shared" si="14"/>
        <v>0</v>
      </c>
      <c r="Y39" s="170">
        <f t="shared" si="14"/>
        <v>0</v>
      </c>
      <c r="Z39" s="169">
        <f t="shared" si="14"/>
        <v>2549423087</v>
      </c>
      <c r="AA39" s="170">
        <f t="shared" si="14"/>
        <v>2666079876</v>
      </c>
      <c r="AB39" s="169">
        <f t="shared" si="14"/>
        <v>141747115</v>
      </c>
      <c r="AC39" s="170">
        <f t="shared" si="14"/>
        <v>141747115</v>
      </c>
      <c r="AD39" s="169">
        <f t="shared" si="14"/>
        <v>0</v>
      </c>
      <c r="AE39" s="170">
        <f t="shared" si="14"/>
        <v>0</v>
      </c>
      <c r="AF39" s="169">
        <f t="shared" si="14"/>
        <v>0</v>
      </c>
      <c r="AG39" s="171">
        <f t="shared" si="14"/>
        <v>0</v>
      </c>
      <c r="AH39" s="169">
        <f t="shared" si="14"/>
        <v>0</v>
      </c>
      <c r="AI39" s="170">
        <f t="shared" si="14"/>
        <v>0</v>
      </c>
      <c r="AJ39" s="172">
        <f t="shared" si="14"/>
        <v>2691170202</v>
      </c>
      <c r="AK39" s="173">
        <f>SUM(AK40:AK56)</f>
        <v>2614807115</v>
      </c>
      <c r="AL39" s="869"/>
      <c r="AM39" s="870"/>
      <c r="AN39" s="870"/>
      <c r="AO39" s="870"/>
      <c r="AP39" s="870"/>
      <c r="AQ39" s="870"/>
      <c r="AR39" s="871"/>
      <c r="AS39" s="872"/>
      <c r="AT39" s="870"/>
      <c r="AU39" s="871"/>
      <c r="AV39" s="872"/>
      <c r="AW39" s="870"/>
      <c r="AX39" s="870"/>
      <c r="AY39" s="870"/>
      <c r="AZ39" s="873"/>
      <c r="BA39" s="44" t="s">
        <v>1685</v>
      </c>
      <c r="BB39" s="44" t="s">
        <v>1971</v>
      </c>
      <c r="BC39" s="45" t="s">
        <v>1687</v>
      </c>
    </row>
    <row r="40" spans="1:55" ht="45" customHeight="1" x14ac:dyDescent="0.2">
      <c r="A40" s="968"/>
      <c r="B40" s="970" t="str">
        <f>VLOOKUP($D$9,'PROYECTOS REGISTRADOS'!$A$2:$D$82,4,0)</f>
        <v>Ampliación de los programas artìscticos y culturales Tocancipá, Cundinamarca, Centro Oriente</v>
      </c>
      <c r="C40" s="973" t="str">
        <f>VLOOKUP($D$9,'PROYECTOS REGISTRADOS'!$A$2:$D$82,3,0)</f>
        <v>2016-25817-00017</v>
      </c>
      <c r="D40" s="976" t="s">
        <v>562</v>
      </c>
      <c r="E40" s="982" t="str">
        <f>IF(D40=0,"0-0",(VLOOKUP(D40,'CONSOLIDADO PLAN DESARROLLO'!$EL$9:$ET$304,2,0)))</f>
        <v>Fortalecer los y programas  culturales y artísticos</v>
      </c>
      <c r="F40" s="979" t="str">
        <f>IF(D40=0,"0-0",(VLOOKUP(D40,'CONSOLIDADO PLAN DESARROLLO'!$EL$9:$ET$304,3,0)))</f>
        <v>Procesos fortalecidos</v>
      </c>
      <c r="G40" s="1001">
        <f>IF(D40=0,"0-0",(VLOOKUP(D40,'CONSOLIDADO PLAN DESARROLLO'!$EL$9:$ET$304,4,0)))</f>
        <v>5</v>
      </c>
      <c r="H40" s="985">
        <f>IF(D40=0,"0-0",(VLOOKUP(D40,'CONSOLIDADO PLAN DESARROLLO'!$EL$9:$ET$304,5,0)))</f>
        <v>5</v>
      </c>
      <c r="I40" s="988">
        <f>IF(D40=0,"0-0",(VLOOKUP(D40,'CONSOLIDADO PLAN DESARROLLO'!$EL$9:$ET$304,$R$3,0)))</f>
        <v>5</v>
      </c>
      <c r="J40" s="989"/>
      <c r="K40" s="995">
        <v>5</v>
      </c>
      <c r="L40" s="997">
        <v>5</v>
      </c>
      <c r="M40" s="809" t="s">
        <v>1935</v>
      </c>
      <c r="N40" s="805" t="s">
        <v>1930</v>
      </c>
      <c r="O40" s="812">
        <v>4</v>
      </c>
      <c r="P40" s="47">
        <v>1</v>
      </c>
      <c r="Q40" s="47">
        <v>1</v>
      </c>
      <c r="R40" s="898">
        <f>VLOOKUP($D40,'[4]Tablero Logro Metas 2019'!$AK$7:$AS$302,3,0)</f>
        <v>0</v>
      </c>
      <c r="S40" s="48"/>
      <c r="T40" s="901">
        <f>VLOOKUP($D40,'[4]Tablero Logro Metas 2019'!$AK$7:$AS$302,4,0)</f>
        <v>0</v>
      </c>
      <c r="U40" s="49"/>
      <c r="V40" s="901">
        <f>VLOOKUP($D40,'[4]Tablero Logro Metas 2019'!$AK$7:$AS$302,5,0)</f>
        <v>0</v>
      </c>
      <c r="W40" s="49"/>
      <c r="X40" s="901">
        <f>VLOOKUP($D40,'[4]Tablero Logro Metas 2019'!$AK$7:$AS$302,6,0)</f>
        <v>0</v>
      </c>
      <c r="Y40" s="49"/>
      <c r="Z40" s="901">
        <f>VLOOKUP($D40,'[4]Tablero Logro Metas 2019'!$AK$7:$AS$302,7,0)</f>
        <v>2549423087</v>
      </c>
      <c r="AA40" s="888">
        <v>2473060000</v>
      </c>
      <c r="AB40" s="901">
        <f>VLOOKUP($D40,'[4]Tablero Logro Metas 2019'!$AK$7:$AS$302,8,0)</f>
        <v>141747115</v>
      </c>
      <c r="AC40" s="888">
        <v>141747115</v>
      </c>
      <c r="AD40" s="901">
        <f>VLOOKUP($D40,'[4]Tablero Logro Metas 2019'!$AK$7:$AS$302,9,0)</f>
        <v>0</v>
      </c>
      <c r="AE40" s="49"/>
      <c r="AF40" s="892"/>
      <c r="AG40" s="50"/>
      <c r="AH40" s="892"/>
      <c r="AI40" s="49"/>
      <c r="AJ40" s="895">
        <f>+R40+T40+V40+X40+Z40+AB40+AD40+AF40+AH40</f>
        <v>2691170202</v>
      </c>
      <c r="AK40" s="103">
        <f>AC40+AE40+AG40+S40+U40+W40+Y40+AA40+AI40</f>
        <v>2614807115</v>
      </c>
      <c r="AL40" s="51">
        <v>100</v>
      </c>
      <c r="AM40" s="52">
        <v>277</v>
      </c>
      <c r="AN40" s="52">
        <v>1733</v>
      </c>
      <c r="AO40" s="52">
        <v>705</v>
      </c>
      <c r="AP40" s="52">
        <v>135</v>
      </c>
      <c r="AQ40" s="52">
        <v>450</v>
      </c>
      <c r="AR40" s="53">
        <f t="shared" ref="AR40:AR52" si="15">SUM(AL40:AQ40)</f>
        <v>3400</v>
      </c>
      <c r="AS40" s="54">
        <v>1615</v>
      </c>
      <c r="AT40" s="52">
        <v>1785</v>
      </c>
      <c r="AU40" s="53">
        <f t="shared" ref="AU40:AU50" si="16">SUM(AS40:AT40)</f>
        <v>3400</v>
      </c>
      <c r="AV40" s="54"/>
      <c r="AW40" s="52"/>
      <c r="AX40" s="52">
        <v>110</v>
      </c>
      <c r="AY40" s="52"/>
      <c r="AZ40" s="55"/>
      <c r="BA40" s="56" t="s">
        <v>1992</v>
      </c>
      <c r="BB40" s="56"/>
      <c r="BC40" s="57"/>
    </row>
    <row r="41" spans="1:55" ht="33.75" x14ac:dyDescent="0.2">
      <c r="A41" s="968"/>
      <c r="B41" s="970"/>
      <c r="C41" s="973"/>
      <c r="D41" s="976"/>
      <c r="E41" s="983"/>
      <c r="F41" s="979"/>
      <c r="G41" s="1001"/>
      <c r="H41" s="985"/>
      <c r="I41" s="990"/>
      <c r="J41" s="991"/>
      <c r="K41" s="1016"/>
      <c r="L41" s="998"/>
      <c r="M41" s="809" t="s">
        <v>1936</v>
      </c>
      <c r="N41" s="805" t="s">
        <v>1930</v>
      </c>
      <c r="O41" s="812">
        <v>2</v>
      </c>
      <c r="P41" s="47">
        <v>0</v>
      </c>
      <c r="Q41" s="47">
        <v>0</v>
      </c>
      <c r="R41" s="899"/>
      <c r="S41" s="48"/>
      <c r="T41" s="902"/>
      <c r="U41" s="49"/>
      <c r="V41" s="902"/>
      <c r="W41" s="49"/>
      <c r="X41" s="902"/>
      <c r="Y41" s="49"/>
      <c r="Z41" s="902"/>
      <c r="AA41" s="888"/>
      <c r="AB41" s="902"/>
      <c r="AC41" s="49"/>
      <c r="AD41" s="902"/>
      <c r="AE41" s="49"/>
      <c r="AF41" s="893"/>
      <c r="AG41" s="50"/>
      <c r="AH41" s="893"/>
      <c r="AI41" s="49"/>
      <c r="AJ41" s="896"/>
      <c r="AK41" s="103">
        <f t="shared" ref="AK41:AK52" si="17">AC41+AE41+AG41+S41+U41+W41+Y41+AA41+AI41</f>
        <v>0</v>
      </c>
      <c r="AL41" s="51"/>
      <c r="AM41" s="52"/>
      <c r="AN41" s="52"/>
      <c r="AO41" s="52"/>
      <c r="AP41" s="52"/>
      <c r="AQ41" s="52"/>
      <c r="AR41" s="53">
        <f t="shared" ref="AR41:AR46" si="18">SUM(AL41:AQ41)</f>
        <v>0</v>
      </c>
      <c r="AS41" s="54"/>
      <c r="AT41" s="52"/>
      <c r="AU41" s="53">
        <f t="shared" ref="AU41:AU46" si="19">SUM(AS41:AT41)</f>
        <v>0</v>
      </c>
      <c r="AV41" s="54"/>
      <c r="AW41" s="52"/>
      <c r="AX41" s="52"/>
      <c r="AY41" s="52"/>
      <c r="AZ41" s="55"/>
      <c r="BA41" s="56"/>
      <c r="BB41" s="56"/>
      <c r="BC41" s="57"/>
    </row>
    <row r="42" spans="1:55" ht="22.5" x14ac:dyDescent="0.2">
      <c r="A42" s="968"/>
      <c r="B42" s="970"/>
      <c r="C42" s="973"/>
      <c r="D42" s="976"/>
      <c r="E42" s="983"/>
      <c r="F42" s="979"/>
      <c r="G42" s="1001"/>
      <c r="H42" s="985"/>
      <c r="I42" s="990"/>
      <c r="J42" s="991"/>
      <c r="K42" s="1016"/>
      <c r="L42" s="998"/>
      <c r="M42" s="809" t="s">
        <v>1937</v>
      </c>
      <c r="N42" s="805" t="s">
        <v>1930</v>
      </c>
      <c r="O42" s="812">
        <v>4</v>
      </c>
      <c r="P42" s="47">
        <v>0</v>
      </c>
      <c r="Q42" s="47">
        <v>0</v>
      </c>
      <c r="R42" s="899"/>
      <c r="S42" s="48"/>
      <c r="T42" s="902"/>
      <c r="U42" s="49"/>
      <c r="V42" s="902"/>
      <c r="W42" s="49"/>
      <c r="X42" s="902"/>
      <c r="Y42" s="49"/>
      <c r="Z42" s="902"/>
      <c r="AA42" s="49"/>
      <c r="AB42" s="902"/>
      <c r="AC42" s="49"/>
      <c r="AD42" s="902"/>
      <c r="AE42" s="49"/>
      <c r="AF42" s="893"/>
      <c r="AG42" s="50"/>
      <c r="AH42" s="893"/>
      <c r="AI42" s="49"/>
      <c r="AJ42" s="896"/>
      <c r="AK42" s="103">
        <f t="shared" si="17"/>
        <v>0</v>
      </c>
      <c r="AL42" s="51"/>
      <c r="AM42" s="52"/>
      <c r="AN42" s="52"/>
      <c r="AO42" s="52"/>
      <c r="AP42" s="52"/>
      <c r="AQ42" s="52"/>
      <c r="AR42" s="53">
        <f t="shared" ref="AR42:AR44" si="20">SUM(AL42:AQ42)</f>
        <v>0</v>
      </c>
      <c r="AS42" s="54"/>
      <c r="AT42" s="52"/>
      <c r="AU42" s="53">
        <f t="shared" ref="AU42:AU44" si="21">SUM(AS42:AT42)</f>
        <v>0</v>
      </c>
      <c r="AV42" s="54"/>
      <c r="AW42" s="52"/>
      <c r="AX42" s="52"/>
      <c r="AY42" s="52"/>
      <c r="AZ42" s="55"/>
      <c r="BA42" s="56"/>
      <c r="BB42" s="56"/>
      <c r="BC42" s="57"/>
    </row>
    <row r="43" spans="1:55" ht="22.5" x14ac:dyDescent="0.2">
      <c r="A43" s="968"/>
      <c r="B43" s="970"/>
      <c r="C43" s="973"/>
      <c r="D43" s="976"/>
      <c r="E43" s="983"/>
      <c r="F43" s="979"/>
      <c r="G43" s="1001"/>
      <c r="H43" s="985"/>
      <c r="I43" s="990"/>
      <c r="J43" s="991"/>
      <c r="K43" s="1016"/>
      <c r="L43" s="998"/>
      <c r="M43" s="809" t="s">
        <v>1938</v>
      </c>
      <c r="N43" s="805" t="s">
        <v>1930</v>
      </c>
      <c r="O43" s="812">
        <v>4</v>
      </c>
      <c r="P43" s="47">
        <v>0</v>
      </c>
      <c r="Q43" s="47">
        <v>0</v>
      </c>
      <c r="R43" s="899"/>
      <c r="S43" s="48"/>
      <c r="T43" s="902"/>
      <c r="U43" s="49"/>
      <c r="V43" s="902"/>
      <c r="W43" s="49"/>
      <c r="X43" s="902"/>
      <c r="Y43" s="49"/>
      <c r="Z43" s="902"/>
      <c r="AA43" s="49"/>
      <c r="AB43" s="902"/>
      <c r="AC43" s="49"/>
      <c r="AD43" s="902"/>
      <c r="AE43" s="49"/>
      <c r="AF43" s="893"/>
      <c r="AG43" s="50"/>
      <c r="AH43" s="893"/>
      <c r="AI43" s="49"/>
      <c r="AJ43" s="896"/>
      <c r="AK43" s="103">
        <f t="shared" si="17"/>
        <v>0</v>
      </c>
      <c r="AL43" s="51"/>
      <c r="AM43" s="52"/>
      <c r="AN43" s="52"/>
      <c r="AO43" s="52"/>
      <c r="AP43" s="52"/>
      <c r="AQ43" s="52"/>
      <c r="AR43" s="53">
        <f t="shared" si="20"/>
        <v>0</v>
      </c>
      <c r="AS43" s="54"/>
      <c r="AT43" s="52"/>
      <c r="AU43" s="53">
        <f t="shared" si="21"/>
        <v>0</v>
      </c>
      <c r="AV43" s="54"/>
      <c r="AW43" s="52"/>
      <c r="AX43" s="52"/>
      <c r="AY43" s="52"/>
      <c r="AZ43" s="55"/>
      <c r="BA43" s="56"/>
      <c r="BB43" s="56"/>
      <c r="BC43" s="57"/>
    </row>
    <row r="44" spans="1:55" ht="15" customHeight="1" x14ac:dyDescent="0.2">
      <c r="A44" s="968"/>
      <c r="B44" s="970"/>
      <c r="C44" s="973"/>
      <c r="D44" s="976"/>
      <c r="E44" s="983"/>
      <c r="F44" s="979"/>
      <c r="G44" s="1001"/>
      <c r="H44" s="985"/>
      <c r="I44" s="990"/>
      <c r="J44" s="991"/>
      <c r="K44" s="1016"/>
      <c r="L44" s="998"/>
      <c r="M44" s="809" t="s">
        <v>1939</v>
      </c>
      <c r="N44" s="805" t="s">
        <v>1930</v>
      </c>
      <c r="O44" s="812">
        <v>3</v>
      </c>
      <c r="P44" s="47">
        <v>0</v>
      </c>
      <c r="Q44" s="47">
        <v>0</v>
      </c>
      <c r="R44" s="899"/>
      <c r="S44" s="48"/>
      <c r="T44" s="902"/>
      <c r="U44" s="49"/>
      <c r="V44" s="902"/>
      <c r="W44" s="49"/>
      <c r="X44" s="902"/>
      <c r="Y44" s="49"/>
      <c r="Z44" s="902"/>
      <c r="AA44" s="49"/>
      <c r="AB44" s="902"/>
      <c r="AC44" s="49"/>
      <c r="AD44" s="902"/>
      <c r="AE44" s="49"/>
      <c r="AF44" s="893"/>
      <c r="AG44" s="50"/>
      <c r="AH44" s="893"/>
      <c r="AI44" s="49"/>
      <c r="AJ44" s="896"/>
      <c r="AK44" s="103">
        <f t="shared" si="17"/>
        <v>0</v>
      </c>
      <c r="AL44" s="51"/>
      <c r="AM44" s="52"/>
      <c r="AN44" s="52"/>
      <c r="AO44" s="52"/>
      <c r="AP44" s="52"/>
      <c r="AQ44" s="52"/>
      <c r="AR44" s="53">
        <f t="shared" si="20"/>
        <v>0</v>
      </c>
      <c r="AS44" s="54"/>
      <c r="AT44" s="52"/>
      <c r="AU44" s="53">
        <f t="shared" si="21"/>
        <v>0</v>
      </c>
      <c r="AV44" s="54"/>
      <c r="AW44" s="52"/>
      <c r="AX44" s="52"/>
      <c r="AY44" s="52"/>
      <c r="AZ44" s="55"/>
      <c r="BA44" s="56"/>
      <c r="BB44" s="56"/>
      <c r="BC44" s="57"/>
    </row>
    <row r="45" spans="1:55" ht="45" x14ac:dyDescent="0.2">
      <c r="A45" s="968"/>
      <c r="B45" s="970"/>
      <c r="C45" s="973"/>
      <c r="D45" s="976"/>
      <c r="E45" s="983"/>
      <c r="F45" s="979"/>
      <c r="G45" s="1001"/>
      <c r="H45" s="985"/>
      <c r="I45" s="990"/>
      <c r="J45" s="991"/>
      <c r="K45" s="1016"/>
      <c r="L45" s="998"/>
      <c r="M45" s="809" t="s">
        <v>1966</v>
      </c>
      <c r="N45" s="805" t="s">
        <v>1930</v>
      </c>
      <c r="O45" s="812">
        <v>2</v>
      </c>
      <c r="P45" s="107">
        <v>0</v>
      </c>
      <c r="Q45" s="107">
        <v>0</v>
      </c>
      <c r="R45" s="899"/>
      <c r="S45" s="108"/>
      <c r="T45" s="902"/>
      <c r="U45" s="109"/>
      <c r="V45" s="902"/>
      <c r="W45" s="109"/>
      <c r="X45" s="902"/>
      <c r="Y45" s="109"/>
      <c r="Z45" s="902"/>
      <c r="AA45" s="109"/>
      <c r="AB45" s="902"/>
      <c r="AC45" s="109"/>
      <c r="AD45" s="902"/>
      <c r="AE45" s="109"/>
      <c r="AF45" s="893"/>
      <c r="AG45" s="110"/>
      <c r="AH45" s="893"/>
      <c r="AI45" s="109"/>
      <c r="AJ45" s="896"/>
      <c r="AK45" s="103">
        <f t="shared" si="17"/>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5.75" customHeight="1" x14ac:dyDescent="0.2">
      <c r="A46" s="968"/>
      <c r="B46" s="970"/>
      <c r="C46" s="973"/>
      <c r="D46" s="976"/>
      <c r="E46" s="983"/>
      <c r="F46" s="979"/>
      <c r="G46" s="1001"/>
      <c r="H46" s="985"/>
      <c r="I46" s="990"/>
      <c r="J46" s="991"/>
      <c r="K46" s="1016"/>
      <c r="L46" s="998"/>
      <c r="M46" s="809" t="s">
        <v>1940</v>
      </c>
      <c r="N46" s="805" t="s">
        <v>1930</v>
      </c>
      <c r="O46" s="812">
        <v>4</v>
      </c>
      <c r="P46" s="107">
        <v>0</v>
      </c>
      <c r="Q46" s="107">
        <v>0</v>
      </c>
      <c r="R46" s="899"/>
      <c r="S46" s="48"/>
      <c r="T46" s="902"/>
      <c r="U46" s="49"/>
      <c r="V46" s="902"/>
      <c r="W46" s="49"/>
      <c r="X46" s="902"/>
      <c r="Y46" s="49"/>
      <c r="Z46" s="902"/>
      <c r="AA46" s="49"/>
      <c r="AB46" s="902"/>
      <c r="AC46" s="49"/>
      <c r="AD46" s="902"/>
      <c r="AE46" s="49"/>
      <c r="AF46" s="893"/>
      <c r="AG46" s="50"/>
      <c r="AH46" s="893"/>
      <c r="AI46" s="49"/>
      <c r="AJ46" s="896"/>
      <c r="AK46" s="103">
        <f t="shared" si="17"/>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x14ac:dyDescent="0.2">
      <c r="A47" s="968"/>
      <c r="B47" s="970"/>
      <c r="C47" s="973"/>
      <c r="D47" s="976"/>
      <c r="E47" s="983"/>
      <c r="F47" s="979"/>
      <c r="G47" s="1001"/>
      <c r="H47" s="985"/>
      <c r="I47" s="990"/>
      <c r="J47" s="991"/>
      <c r="K47" s="1016"/>
      <c r="L47" s="998"/>
      <c r="M47" s="809" t="s">
        <v>1941</v>
      </c>
      <c r="N47" s="805" t="s">
        <v>1930</v>
      </c>
      <c r="O47" s="812">
        <v>1</v>
      </c>
      <c r="P47" s="107">
        <v>0</v>
      </c>
      <c r="Q47" s="107">
        <v>0</v>
      </c>
      <c r="R47" s="899"/>
      <c r="S47" s="48"/>
      <c r="T47" s="902"/>
      <c r="U47" s="49"/>
      <c r="V47" s="902"/>
      <c r="W47" s="49"/>
      <c r="X47" s="902"/>
      <c r="Y47" s="49"/>
      <c r="Z47" s="902"/>
      <c r="AA47" s="49"/>
      <c r="AB47" s="902"/>
      <c r="AC47" s="49"/>
      <c r="AD47" s="902"/>
      <c r="AE47" s="49"/>
      <c r="AF47" s="893"/>
      <c r="AG47" s="50"/>
      <c r="AH47" s="893"/>
      <c r="AI47" s="49"/>
      <c r="AJ47" s="896"/>
      <c r="AK47" s="103">
        <f t="shared" si="17"/>
        <v>0</v>
      </c>
      <c r="AL47" s="51"/>
      <c r="AM47" s="52"/>
      <c r="AN47" s="52"/>
      <c r="AO47" s="52"/>
      <c r="AP47" s="52"/>
      <c r="AQ47" s="52"/>
      <c r="AR47" s="53">
        <f t="shared" si="15"/>
        <v>0</v>
      </c>
      <c r="AS47" s="54"/>
      <c r="AT47" s="52"/>
      <c r="AU47" s="53">
        <f t="shared" si="16"/>
        <v>0</v>
      </c>
      <c r="AV47" s="54"/>
      <c r="AW47" s="52"/>
      <c r="AX47" s="52"/>
      <c r="AY47" s="52"/>
      <c r="AZ47" s="55"/>
      <c r="BA47" s="56"/>
      <c r="BB47" s="56"/>
      <c r="BC47" s="57"/>
    </row>
    <row r="48" spans="1:55" ht="17.25" customHeight="1" x14ac:dyDescent="0.2">
      <c r="A48" s="968"/>
      <c r="B48" s="970"/>
      <c r="C48" s="973"/>
      <c r="D48" s="976"/>
      <c r="E48" s="983"/>
      <c r="F48" s="979"/>
      <c r="G48" s="1001"/>
      <c r="H48" s="985"/>
      <c r="I48" s="990"/>
      <c r="J48" s="991"/>
      <c r="K48" s="1016"/>
      <c r="L48" s="998"/>
      <c r="M48" s="809" t="s">
        <v>1942</v>
      </c>
      <c r="N48" s="805" t="s">
        <v>1930</v>
      </c>
      <c r="O48" s="812">
        <v>1</v>
      </c>
      <c r="P48" s="107">
        <v>0</v>
      </c>
      <c r="Q48" s="107">
        <v>0</v>
      </c>
      <c r="R48" s="899"/>
      <c r="S48" s="48"/>
      <c r="T48" s="902"/>
      <c r="U48" s="49"/>
      <c r="V48" s="902"/>
      <c r="W48" s="49"/>
      <c r="X48" s="902"/>
      <c r="Y48" s="49"/>
      <c r="Z48" s="902"/>
      <c r="AA48" s="49"/>
      <c r="AB48" s="902"/>
      <c r="AC48" s="49"/>
      <c r="AD48" s="902"/>
      <c r="AE48" s="49"/>
      <c r="AF48" s="893"/>
      <c r="AG48" s="50"/>
      <c r="AH48" s="893"/>
      <c r="AI48" s="49"/>
      <c r="AJ48" s="896"/>
      <c r="AK48" s="103">
        <f t="shared" si="17"/>
        <v>0</v>
      </c>
      <c r="AL48" s="51"/>
      <c r="AM48" s="52"/>
      <c r="AN48" s="52"/>
      <c r="AO48" s="52"/>
      <c r="AP48" s="52"/>
      <c r="AQ48" s="52"/>
      <c r="AR48" s="53">
        <f t="shared" si="15"/>
        <v>0</v>
      </c>
      <c r="AS48" s="54"/>
      <c r="AT48" s="52"/>
      <c r="AU48" s="53">
        <f t="shared" si="16"/>
        <v>0</v>
      </c>
      <c r="AV48" s="54"/>
      <c r="AW48" s="52"/>
      <c r="AX48" s="52"/>
      <c r="AY48" s="52"/>
      <c r="AZ48" s="55"/>
      <c r="BA48" s="56"/>
      <c r="BB48" s="56"/>
      <c r="BC48" s="57"/>
    </row>
    <row r="49" spans="1:55" ht="33.75" x14ac:dyDescent="0.2">
      <c r="A49" s="968"/>
      <c r="B49" s="970"/>
      <c r="C49" s="973"/>
      <c r="D49" s="976"/>
      <c r="E49" s="983"/>
      <c r="F49" s="979"/>
      <c r="G49" s="1001"/>
      <c r="H49" s="985"/>
      <c r="I49" s="990"/>
      <c r="J49" s="991"/>
      <c r="K49" s="1016"/>
      <c r="L49" s="998"/>
      <c r="M49" s="810" t="s">
        <v>1943</v>
      </c>
      <c r="N49" s="175" t="s">
        <v>1930</v>
      </c>
      <c r="O49" s="806"/>
      <c r="P49" s="107">
        <v>0</v>
      </c>
      <c r="Q49" s="107">
        <v>0</v>
      </c>
      <c r="R49" s="899"/>
      <c r="S49" s="48"/>
      <c r="T49" s="902"/>
      <c r="U49" s="49"/>
      <c r="V49" s="902"/>
      <c r="W49" s="49"/>
      <c r="X49" s="902"/>
      <c r="Y49" s="49"/>
      <c r="Z49" s="902"/>
      <c r="AA49" s="49"/>
      <c r="AB49" s="902"/>
      <c r="AC49" s="49"/>
      <c r="AD49" s="902"/>
      <c r="AE49" s="49"/>
      <c r="AF49" s="893"/>
      <c r="AG49" s="50"/>
      <c r="AH49" s="893"/>
      <c r="AI49" s="49"/>
      <c r="AJ49" s="896"/>
      <c r="AK49" s="103">
        <f t="shared" si="17"/>
        <v>0</v>
      </c>
      <c r="AL49" s="51"/>
      <c r="AM49" s="52"/>
      <c r="AN49" s="52"/>
      <c r="AO49" s="52"/>
      <c r="AP49" s="52"/>
      <c r="AQ49" s="52"/>
      <c r="AR49" s="53">
        <f t="shared" si="15"/>
        <v>0</v>
      </c>
      <c r="AS49" s="54"/>
      <c r="AT49" s="52"/>
      <c r="AU49" s="53">
        <f t="shared" si="16"/>
        <v>0</v>
      </c>
      <c r="AV49" s="54"/>
      <c r="AW49" s="52"/>
      <c r="AX49" s="52"/>
      <c r="AY49" s="52"/>
      <c r="AZ49" s="55"/>
      <c r="BA49" s="56"/>
      <c r="BB49" s="56"/>
      <c r="BC49" s="57"/>
    </row>
    <row r="50" spans="1:55" ht="22.5" x14ac:dyDescent="0.2">
      <c r="A50" s="968"/>
      <c r="B50" s="970"/>
      <c r="C50" s="973"/>
      <c r="D50" s="976"/>
      <c r="E50" s="983"/>
      <c r="F50" s="979"/>
      <c r="G50" s="1001"/>
      <c r="H50" s="985"/>
      <c r="I50" s="990"/>
      <c r="J50" s="991"/>
      <c r="K50" s="1016"/>
      <c r="L50" s="998"/>
      <c r="M50" s="810" t="s">
        <v>1944</v>
      </c>
      <c r="N50" s="175" t="s">
        <v>1961</v>
      </c>
      <c r="O50" s="806"/>
      <c r="P50" s="107">
        <v>0</v>
      </c>
      <c r="Q50" s="107">
        <v>0</v>
      </c>
      <c r="R50" s="899"/>
      <c r="S50" s="48"/>
      <c r="T50" s="902"/>
      <c r="U50" s="49"/>
      <c r="V50" s="902"/>
      <c r="W50" s="49"/>
      <c r="X50" s="902"/>
      <c r="Y50" s="49"/>
      <c r="Z50" s="902"/>
      <c r="AA50" s="49"/>
      <c r="AB50" s="902"/>
      <c r="AC50" s="49"/>
      <c r="AD50" s="902"/>
      <c r="AE50" s="49"/>
      <c r="AF50" s="893"/>
      <c r="AG50" s="50"/>
      <c r="AH50" s="893"/>
      <c r="AI50" s="49"/>
      <c r="AJ50" s="896"/>
      <c r="AK50" s="103">
        <f t="shared" si="17"/>
        <v>0</v>
      </c>
      <c r="AL50" s="51"/>
      <c r="AM50" s="52"/>
      <c r="AN50" s="52"/>
      <c r="AO50" s="52"/>
      <c r="AP50" s="52"/>
      <c r="AQ50" s="52"/>
      <c r="AR50" s="53">
        <f t="shared" si="15"/>
        <v>0</v>
      </c>
      <c r="AS50" s="54"/>
      <c r="AT50" s="52"/>
      <c r="AU50" s="53">
        <f t="shared" si="16"/>
        <v>0</v>
      </c>
      <c r="AV50" s="54"/>
      <c r="AW50" s="52"/>
      <c r="AX50" s="52"/>
      <c r="AY50" s="52"/>
      <c r="AZ50" s="55"/>
      <c r="BA50" s="56"/>
      <c r="BB50" s="56"/>
      <c r="BC50" s="57"/>
    </row>
    <row r="51" spans="1:55" ht="17.25" customHeight="1" x14ac:dyDescent="0.2">
      <c r="A51" s="968"/>
      <c r="B51" s="971"/>
      <c r="C51" s="974"/>
      <c r="D51" s="977"/>
      <c r="E51" s="983"/>
      <c r="F51" s="980"/>
      <c r="G51" s="1002"/>
      <c r="H51" s="986"/>
      <c r="I51" s="990"/>
      <c r="J51" s="991"/>
      <c r="K51" s="1016"/>
      <c r="L51" s="998"/>
      <c r="M51" s="811" t="s">
        <v>1945</v>
      </c>
      <c r="N51" s="178" t="s">
        <v>1930</v>
      </c>
      <c r="O51" s="808"/>
      <c r="P51" s="107">
        <v>0</v>
      </c>
      <c r="Q51" s="107">
        <v>0</v>
      </c>
      <c r="R51" s="899"/>
      <c r="S51" s="48"/>
      <c r="T51" s="902"/>
      <c r="U51" s="49"/>
      <c r="V51" s="902"/>
      <c r="W51" s="49"/>
      <c r="X51" s="902"/>
      <c r="Y51" s="49"/>
      <c r="Z51" s="902"/>
      <c r="AA51" s="49"/>
      <c r="AB51" s="902"/>
      <c r="AC51" s="49"/>
      <c r="AD51" s="902"/>
      <c r="AE51" s="49"/>
      <c r="AF51" s="893"/>
      <c r="AG51" s="50"/>
      <c r="AH51" s="893"/>
      <c r="AI51" s="49"/>
      <c r="AJ51" s="896"/>
      <c r="AK51" s="103">
        <f t="shared" si="17"/>
        <v>0</v>
      </c>
      <c r="AL51" s="111"/>
      <c r="AM51" s="112"/>
      <c r="AN51" s="112"/>
      <c r="AO51" s="112"/>
      <c r="AP51" s="112"/>
      <c r="AQ51" s="112"/>
      <c r="AR51" s="53">
        <f t="shared" ref="AR51" si="22">SUM(AL51:AQ51)</f>
        <v>0</v>
      </c>
      <c r="AS51" s="113"/>
      <c r="AT51" s="112"/>
      <c r="AU51" s="53">
        <f>SUM(AS51:AT51)</f>
        <v>0</v>
      </c>
      <c r="AV51" s="113"/>
      <c r="AW51" s="112"/>
      <c r="AX51" s="112"/>
      <c r="AY51" s="112"/>
      <c r="AZ51" s="114"/>
      <c r="BA51" s="115"/>
      <c r="BB51" s="115"/>
      <c r="BC51" s="116"/>
    </row>
    <row r="52" spans="1:55" ht="34.5" customHeight="1" x14ac:dyDescent="0.2">
      <c r="A52" s="968"/>
      <c r="B52" s="971"/>
      <c r="C52" s="974"/>
      <c r="D52" s="977"/>
      <c r="E52" s="983"/>
      <c r="F52" s="980"/>
      <c r="G52" s="1002"/>
      <c r="H52" s="986"/>
      <c r="I52" s="990"/>
      <c r="J52" s="991"/>
      <c r="K52" s="1016"/>
      <c r="L52" s="998"/>
      <c r="M52" s="811" t="s">
        <v>1964</v>
      </c>
      <c r="N52" s="178" t="s">
        <v>1930</v>
      </c>
      <c r="O52" s="808"/>
      <c r="P52" s="107">
        <v>0</v>
      </c>
      <c r="Q52" s="107">
        <v>0</v>
      </c>
      <c r="R52" s="899"/>
      <c r="S52" s="108"/>
      <c r="T52" s="902"/>
      <c r="U52" s="109"/>
      <c r="V52" s="902"/>
      <c r="W52" s="109"/>
      <c r="X52" s="902"/>
      <c r="Y52" s="109"/>
      <c r="Z52" s="902"/>
      <c r="AA52" s="109"/>
      <c r="AB52" s="902"/>
      <c r="AC52" s="109"/>
      <c r="AD52" s="902"/>
      <c r="AE52" s="109"/>
      <c r="AF52" s="893"/>
      <c r="AG52" s="110"/>
      <c r="AH52" s="893"/>
      <c r="AI52" s="109"/>
      <c r="AJ52" s="896"/>
      <c r="AK52" s="103">
        <f t="shared" si="17"/>
        <v>0</v>
      </c>
      <c r="AL52" s="111"/>
      <c r="AM52" s="112"/>
      <c r="AN52" s="112"/>
      <c r="AO52" s="112"/>
      <c r="AP52" s="112"/>
      <c r="AQ52" s="112"/>
      <c r="AR52" s="53">
        <f t="shared" si="15"/>
        <v>0</v>
      </c>
      <c r="AS52" s="113"/>
      <c r="AT52" s="112"/>
      <c r="AU52" s="53">
        <f>SUM(AS52:AT52)</f>
        <v>0</v>
      </c>
      <c r="AV52" s="113"/>
      <c r="AW52" s="112"/>
      <c r="AX52" s="112"/>
      <c r="AY52" s="112"/>
      <c r="AZ52" s="114"/>
      <c r="BA52" s="115"/>
      <c r="BB52" s="115"/>
      <c r="BC52" s="116"/>
    </row>
    <row r="53" spans="1:55" ht="34.5" customHeight="1" x14ac:dyDescent="0.2">
      <c r="A53" s="968"/>
      <c r="B53" s="971"/>
      <c r="C53" s="974"/>
      <c r="D53" s="977"/>
      <c r="E53" s="983"/>
      <c r="F53" s="980"/>
      <c r="G53" s="1002"/>
      <c r="H53" s="986"/>
      <c r="I53" s="990"/>
      <c r="J53" s="991"/>
      <c r="K53" s="1016"/>
      <c r="L53" s="998"/>
      <c r="M53" s="811" t="s">
        <v>1982</v>
      </c>
      <c r="N53" s="178" t="s">
        <v>1930</v>
      </c>
      <c r="O53" s="808"/>
      <c r="P53" s="107">
        <v>1</v>
      </c>
      <c r="Q53" s="107">
        <v>1</v>
      </c>
      <c r="R53" s="899"/>
      <c r="S53" s="108"/>
      <c r="T53" s="902"/>
      <c r="U53" s="109"/>
      <c r="V53" s="902"/>
      <c r="W53" s="109"/>
      <c r="X53" s="902"/>
      <c r="Y53" s="109"/>
      <c r="Z53" s="902"/>
      <c r="AA53" s="889">
        <v>193019876</v>
      </c>
      <c r="AB53" s="902"/>
      <c r="AC53" s="109"/>
      <c r="AD53" s="902"/>
      <c r="AE53" s="109"/>
      <c r="AF53" s="893"/>
      <c r="AG53" s="110"/>
      <c r="AH53" s="893"/>
      <c r="AI53" s="109"/>
      <c r="AJ53" s="896"/>
      <c r="AK53" s="867"/>
      <c r="AL53" s="111"/>
      <c r="AM53" s="112"/>
      <c r="AN53" s="112"/>
      <c r="AO53" s="112"/>
      <c r="AP53" s="112"/>
      <c r="AQ53" s="112"/>
      <c r="AR53" s="868"/>
      <c r="AS53" s="113"/>
      <c r="AT53" s="112"/>
      <c r="AU53" s="868"/>
      <c r="AV53" s="113"/>
      <c r="AW53" s="112"/>
      <c r="AX53" s="112"/>
      <c r="AY53" s="112"/>
      <c r="AZ53" s="114"/>
      <c r="BA53" s="115" t="s">
        <v>1993</v>
      </c>
      <c r="BB53" s="115"/>
      <c r="BC53" s="116"/>
    </row>
    <row r="54" spans="1:55" ht="34.5" customHeight="1" x14ac:dyDescent="0.2">
      <c r="A54" s="968"/>
      <c r="B54" s="971"/>
      <c r="C54" s="974"/>
      <c r="D54" s="977"/>
      <c r="E54" s="983"/>
      <c r="F54" s="980"/>
      <c r="G54" s="1002"/>
      <c r="H54" s="986"/>
      <c r="I54" s="990"/>
      <c r="J54" s="991"/>
      <c r="K54" s="1016"/>
      <c r="L54" s="998"/>
      <c r="M54" s="811" t="s">
        <v>1983</v>
      </c>
      <c r="N54" s="178" t="s">
        <v>1930</v>
      </c>
      <c r="O54" s="808"/>
      <c r="P54" s="107">
        <v>0</v>
      </c>
      <c r="Q54" s="107">
        <v>0</v>
      </c>
      <c r="R54" s="899"/>
      <c r="S54" s="108"/>
      <c r="T54" s="902"/>
      <c r="U54" s="109"/>
      <c r="V54" s="902"/>
      <c r="W54" s="109"/>
      <c r="X54" s="902"/>
      <c r="Y54" s="109"/>
      <c r="Z54" s="902"/>
      <c r="AA54" s="109"/>
      <c r="AB54" s="902"/>
      <c r="AC54" s="109"/>
      <c r="AD54" s="902"/>
      <c r="AE54" s="109"/>
      <c r="AF54" s="893"/>
      <c r="AG54" s="110"/>
      <c r="AH54" s="893"/>
      <c r="AI54" s="109"/>
      <c r="AJ54" s="896"/>
      <c r="AK54" s="867"/>
      <c r="AL54" s="111"/>
      <c r="AM54" s="112"/>
      <c r="AN54" s="112"/>
      <c r="AO54" s="112"/>
      <c r="AP54" s="112"/>
      <c r="AQ54" s="112"/>
      <c r="AR54" s="868"/>
      <c r="AS54" s="113"/>
      <c r="AT54" s="112"/>
      <c r="AU54" s="868"/>
      <c r="AV54" s="113"/>
      <c r="AW54" s="112"/>
      <c r="AX54" s="112"/>
      <c r="AY54" s="112"/>
      <c r="AZ54" s="114"/>
      <c r="BA54" s="115"/>
      <c r="BB54" s="115"/>
      <c r="BC54" s="116"/>
    </row>
    <row r="55" spans="1:55" ht="34.5" customHeight="1" x14ac:dyDescent="0.2">
      <c r="A55" s="968"/>
      <c r="B55" s="971"/>
      <c r="C55" s="974"/>
      <c r="D55" s="977"/>
      <c r="E55" s="983"/>
      <c r="F55" s="980"/>
      <c r="G55" s="1002"/>
      <c r="H55" s="986"/>
      <c r="I55" s="990"/>
      <c r="J55" s="991"/>
      <c r="K55" s="1016"/>
      <c r="L55" s="998"/>
      <c r="M55" s="811" t="s">
        <v>1988</v>
      </c>
      <c r="N55" s="178" t="s">
        <v>1930</v>
      </c>
      <c r="O55" s="808"/>
      <c r="P55" s="107">
        <v>0</v>
      </c>
      <c r="Q55" s="107">
        <v>0</v>
      </c>
      <c r="R55" s="899"/>
      <c r="S55" s="108"/>
      <c r="T55" s="902"/>
      <c r="U55" s="109"/>
      <c r="V55" s="902"/>
      <c r="W55" s="109"/>
      <c r="X55" s="902"/>
      <c r="Y55" s="109"/>
      <c r="Z55" s="902"/>
      <c r="AA55" s="109"/>
      <c r="AB55" s="902"/>
      <c r="AC55" s="109"/>
      <c r="AD55" s="902"/>
      <c r="AE55" s="109"/>
      <c r="AF55" s="893"/>
      <c r="AG55" s="110"/>
      <c r="AH55" s="893"/>
      <c r="AI55" s="109"/>
      <c r="AJ55" s="896"/>
      <c r="AK55" s="867"/>
      <c r="AL55" s="111"/>
      <c r="AM55" s="112"/>
      <c r="AN55" s="112"/>
      <c r="AO55" s="112"/>
      <c r="AP55" s="112"/>
      <c r="AQ55" s="112"/>
      <c r="AR55" s="868"/>
      <c r="AS55" s="113"/>
      <c r="AT55" s="112"/>
      <c r="AU55" s="868"/>
      <c r="AV55" s="113"/>
      <c r="AW55" s="112"/>
      <c r="AX55" s="112"/>
      <c r="AY55" s="112"/>
      <c r="AZ55" s="114"/>
      <c r="BA55" s="115"/>
      <c r="BB55" s="115"/>
      <c r="BC55" s="116"/>
    </row>
    <row r="56" spans="1:55" ht="9.9499999999999993" customHeight="1" thickBot="1" x14ac:dyDescent="0.25">
      <c r="A56" s="969"/>
      <c r="B56" s="972"/>
      <c r="C56" s="975"/>
      <c r="D56" s="978"/>
      <c r="E56" s="984"/>
      <c r="F56" s="981"/>
      <c r="G56" s="1003"/>
      <c r="H56" s="987"/>
      <c r="I56" s="992"/>
      <c r="J56" s="993"/>
      <c r="K56" s="1017"/>
      <c r="L56" s="999"/>
      <c r="M56" s="180"/>
      <c r="N56" s="181"/>
      <c r="O56" s="182"/>
      <c r="P56" s="117"/>
      <c r="Q56" s="117"/>
      <c r="R56" s="900"/>
      <c r="S56" s="183"/>
      <c r="T56" s="903"/>
      <c r="U56" s="184"/>
      <c r="V56" s="903"/>
      <c r="W56" s="184"/>
      <c r="X56" s="903"/>
      <c r="Y56" s="184"/>
      <c r="Z56" s="903"/>
      <c r="AA56" s="184"/>
      <c r="AB56" s="903"/>
      <c r="AC56" s="184"/>
      <c r="AD56" s="903"/>
      <c r="AE56" s="184"/>
      <c r="AF56" s="894"/>
      <c r="AG56" s="185"/>
      <c r="AH56" s="894"/>
      <c r="AI56" s="184"/>
      <c r="AJ56" s="1018"/>
      <c r="AK56" s="119"/>
      <c r="AL56" s="186"/>
      <c r="AM56" s="187"/>
      <c r="AN56" s="187"/>
      <c r="AO56" s="187"/>
      <c r="AP56" s="187"/>
      <c r="AQ56" s="187"/>
      <c r="AR56" s="120"/>
      <c r="AS56" s="188"/>
      <c r="AT56" s="187"/>
      <c r="AU56" s="120"/>
      <c r="AV56" s="188"/>
      <c r="AW56" s="187"/>
      <c r="AX56" s="187"/>
      <c r="AY56" s="187"/>
      <c r="AZ56" s="189"/>
      <c r="BA56" s="190"/>
      <c r="BB56" s="190"/>
      <c r="BC56" s="191"/>
    </row>
    <row r="57" spans="1:55" ht="6" customHeight="1" x14ac:dyDescent="0.2">
      <c r="A57" s="156"/>
      <c r="B57" s="192"/>
      <c r="C57" s="192"/>
      <c r="D57" s="192"/>
      <c r="E57" s="192"/>
      <c r="F57" s="192"/>
      <c r="G57" s="192"/>
      <c r="H57" s="192"/>
      <c r="I57" s="1000"/>
      <c r="J57" s="1000"/>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3"/>
      <c r="AL57" s="193"/>
      <c r="AM57" s="193"/>
      <c r="AN57" s="193"/>
      <c r="AO57" s="193"/>
      <c r="AP57" s="193"/>
      <c r="AQ57" s="194"/>
      <c r="AR57" s="193"/>
      <c r="AS57" s="193"/>
      <c r="AT57" s="193"/>
      <c r="AU57" s="193"/>
      <c r="AV57" s="193"/>
      <c r="AW57" s="193"/>
      <c r="AX57" s="193"/>
      <c r="AY57" s="193"/>
      <c r="AZ57" s="193"/>
      <c r="BA57" s="193"/>
      <c r="BB57" s="193"/>
      <c r="BC57" s="156"/>
    </row>
    <row r="58" spans="1:55" ht="72" customHeight="1" x14ac:dyDescent="0.2">
      <c r="A58" s="967">
        <v>5</v>
      </c>
      <c r="B58" s="161" t="s">
        <v>1705</v>
      </c>
      <c r="C58" s="162" t="s">
        <v>1706</v>
      </c>
      <c r="D58" s="163" t="s">
        <v>21</v>
      </c>
      <c r="E58" s="163" t="s">
        <v>1892</v>
      </c>
      <c r="F58" s="162" t="s">
        <v>1707</v>
      </c>
      <c r="G58" s="164" t="s">
        <v>1679</v>
      </c>
      <c r="H58" s="164" t="s">
        <v>1680</v>
      </c>
      <c r="I58" s="165" t="s">
        <v>1908</v>
      </c>
      <c r="J58" s="166">
        <f>+$N$3</f>
        <v>2019</v>
      </c>
      <c r="K58" s="164" t="s">
        <v>1925</v>
      </c>
      <c r="L58" s="165" t="s">
        <v>1968</v>
      </c>
      <c r="M58" s="162" t="s">
        <v>1708</v>
      </c>
      <c r="N58" s="162" t="s">
        <v>1709</v>
      </c>
      <c r="O58" s="162" t="s">
        <v>1710</v>
      </c>
      <c r="P58" s="162" t="s">
        <v>1985</v>
      </c>
      <c r="Q58" s="162" t="s">
        <v>1969</v>
      </c>
      <c r="R58" s="167">
        <f>SUM(R59:R65)</f>
        <v>0</v>
      </c>
      <c r="S58" s="168">
        <f t="shared" ref="S58:AK58" si="23">SUM(S59:S65)</f>
        <v>0</v>
      </c>
      <c r="T58" s="169">
        <f t="shared" si="23"/>
        <v>0</v>
      </c>
      <c r="U58" s="170">
        <f t="shared" si="23"/>
        <v>0</v>
      </c>
      <c r="V58" s="169">
        <f t="shared" si="23"/>
        <v>0</v>
      </c>
      <c r="W58" s="170">
        <f t="shared" si="23"/>
        <v>0</v>
      </c>
      <c r="X58" s="169">
        <f t="shared" si="23"/>
        <v>0</v>
      </c>
      <c r="Y58" s="170">
        <f t="shared" si="23"/>
        <v>0</v>
      </c>
      <c r="Z58" s="169">
        <f t="shared" si="23"/>
        <v>74000000</v>
      </c>
      <c r="AA58" s="170">
        <f t="shared" si="23"/>
        <v>52999393</v>
      </c>
      <c r="AB58" s="169">
        <f t="shared" si="23"/>
        <v>0</v>
      </c>
      <c r="AC58" s="170">
        <f t="shared" si="23"/>
        <v>0</v>
      </c>
      <c r="AD58" s="169">
        <f t="shared" si="23"/>
        <v>0</v>
      </c>
      <c r="AE58" s="170">
        <f t="shared" si="23"/>
        <v>0</v>
      </c>
      <c r="AF58" s="169">
        <f t="shared" si="23"/>
        <v>0</v>
      </c>
      <c r="AG58" s="171">
        <f t="shared" si="23"/>
        <v>0</v>
      </c>
      <c r="AH58" s="169">
        <f t="shared" si="23"/>
        <v>0</v>
      </c>
      <c r="AI58" s="170">
        <f t="shared" si="23"/>
        <v>0</v>
      </c>
      <c r="AJ58" s="172">
        <f t="shared" si="23"/>
        <v>74000000</v>
      </c>
      <c r="AK58" s="173">
        <f t="shared" si="23"/>
        <v>52999393</v>
      </c>
      <c r="AL58" s="869"/>
      <c r="AM58" s="870"/>
      <c r="AN58" s="870"/>
      <c r="AO58" s="870"/>
      <c r="AP58" s="870"/>
      <c r="AQ58" s="870"/>
      <c r="AR58" s="871"/>
      <c r="AS58" s="872"/>
      <c r="AT58" s="870"/>
      <c r="AU58" s="871"/>
      <c r="AV58" s="872"/>
      <c r="AW58" s="870"/>
      <c r="AX58" s="870"/>
      <c r="AY58" s="870"/>
      <c r="AZ58" s="873"/>
      <c r="BA58" s="44" t="s">
        <v>1685</v>
      </c>
      <c r="BB58" s="44" t="s">
        <v>1971</v>
      </c>
      <c r="BC58" s="45" t="s">
        <v>1687</v>
      </c>
    </row>
    <row r="59" spans="1:55" ht="45" customHeight="1" x14ac:dyDescent="0.2">
      <c r="A59" s="968"/>
      <c r="B59" s="970" t="str">
        <f>VLOOKUP($D$9,'PROYECTOS REGISTRADOS'!$A$2:$D$82,4,0)</f>
        <v>Ampliación de los programas artìscticos y culturales Tocancipá, Cundinamarca, Centro Oriente</v>
      </c>
      <c r="C59" s="973" t="str">
        <f>VLOOKUP($D$9,'PROYECTOS REGISTRADOS'!$A$2:$D$82,3,0)</f>
        <v>2016-25817-00017</v>
      </c>
      <c r="D59" s="976" t="s">
        <v>569</v>
      </c>
      <c r="E59" s="982" t="str">
        <f>IF(D59=0,"0-0",(VLOOKUP(D59,'CONSOLIDADO PLAN DESARROLLO'!$EL$9:$ET$304,2,0)))</f>
        <v xml:space="preserve">Mantener la Participación de la cultura Tocancipeña en el panorama departamental , Nacional e Internacional </v>
      </c>
      <c r="F59" s="979" t="str">
        <f>IF(D59=0,"0-0",(VLOOKUP(D59,'CONSOLIDADO PLAN DESARROLLO'!$EL$9:$ET$304,3,0)))</f>
        <v xml:space="preserve">No. de presentaciones y participaciones </v>
      </c>
      <c r="G59" s="1001">
        <f>IF(D59=0,"0-0",(VLOOKUP(D59,'CONSOLIDADO PLAN DESARROLLO'!$EL$9:$ET$304,4,0)))</f>
        <v>126</v>
      </c>
      <c r="H59" s="985">
        <f>IF(D59=0,"0-0",(VLOOKUP(D59,'CONSOLIDADO PLAN DESARROLLO'!$EL$9:$ET$304,5,0)))</f>
        <v>126</v>
      </c>
      <c r="I59" s="988">
        <f>IF(D59=0,"0-0",(VLOOKUP(D59,'CONSOLIDADO PLAN DESARROLLO'!$EL$9:$ET$304,$R$3,0)))</f>
        <v>126</v>
      </c>
      <c r="J59" s="989"/>
      <c r="K59" s="994">
        <v>126</v>
      </c>
      <c r="L59" s="997">
        <v>126</v>
      </c>
      <c r="M59" s="809" t="s">
        <v>1946</v>
      </c>
      <c r="N59" s="805" t="s">
        <v>1930</v>
      </c>
      <c r="O59" s="812">
        <v>4</v>
      </c>
      <c r="P59" s="47">
        <v>0</v>
      </c>
      <c r="Q59" s="47">
        <v>1</v>
      </c>
      <c r="R59" s="898">
        <f>VLOOKUP($D59,'[4]Tablero Logro Metas 2019'!$AK$7:$AS$302,3,0)</f>
        <v>0</v>
      </c>
      <c r="S59" s="48"/>
      <c r="T59" s="901">
        <f>VLOOKUP($D59,'[4]Tablero Logro Metas 2019'!$AK$7:$AS$302,4,0)</f>
        <v>0</v>
      </c>
      <c r="U59" s="49"/>
      <c r="V59" s="901">
        <f>VLOOKUP($D59,'[4]Tablero Logro Metas 2019'!$AK$7:$AS$302,5,0)</f>
        <v>0</v>
      </c>
      <c r="W59" s="49"/>
      <c r="X59" s="901">
        <f>VLOOKUP($D59,'[4]Tablero Logro Metas 2019'!$AK$7:$AS$302,6,0)</f>
        <v>0</v>
      </c>
      <c r="Y59" s="49"/>
      <c r="Z59" s="901">
        <f>VLOOKUP($D59,'[4]Tablero Logro Metas 2019'!$AK$7:$AS$302,7,0)</f>
        <v>74000000</v>
      </c>
      <c r="AA59" s="888">
        <v>52999393</v>
      </c>
      <c r="AB59" s="901">
        <f>VLOOKUP($D59,'[4]Tablero Logro Metas 2019'!$AK$7:$AS$302,8,0)</f>
        <v>0</v>
      </c>
      <c r="AC59" s="49"/>
      <c r="AD59" s="901">
        <f>VLOOKUP($D59,'[4]Tablero Logro Metas 2019'!$AK$7:$AS$302,9,0)</f>
        <v>0</v>
      </c>
      <c r="AE59" s="49"/>
      <c r="AF59" s="892"/>
      <c r="AG59" s="50"/>
      <c r="AH59" s="892"/>
      <c r="AI59" s="49"/>
      <c r="AJ59" s="895">
        <f>+R59+T59+V59+X59+Z59+AB59+AD59+AF59+AH59</f>
        <v>74000000</v>
      </c>
      <c r="AK59" s="103">
        <f>AC59+AE59+AG59+S59+U59+W59+Y59+AA59+AI59</f>
        <v>52999393</v>
      </c>
      <c r="AL59" s="51">
        <v>2449</v>
      </c>
      <c r="AM59" s="52">
        <v>3816</v>
      </c>
      <c r="AN59" s="52">
        <v>3984</v>
      </c>
      <c r="AO59" s="52">
        <v>6327</v>
      </c>
      <c r="AP59" s="52">
        <v>15082</v>
      </c>
      <c r="AQ59" s="52">
        <v>2375</v>
      </c>
      <c r="AR59" s="53">
        <f t="shared" ref="AR59:AR64" si="24">SUM(AL59:AQ59)</f>
        <v>34033</v>
      </c>
      <c r="AS59" s="54"/>
      <c r="AT59" s="52"/>
      <c r="AU59" s="53">
        <f t="shared" ref="AU59:AU63" si="25">SUM(AS59:AT59)</f>
        <v>0</v>
      </c>
      <c r="AV59" s="54"/>
      <c r="AW59" s="52"/>
      <c r="AX59" s="52"/>
      <c r="AY59" s="52"/>
      <c r="AZ59" s="55"/>
      <c r="BA59" s="56" t="s">
        <v>1994</v>
      </c>
      <c r="BB59" s="56"/>
      <c r="BC59" s="57"/>
    </row>
    <row r="60" spans="1:55" ht="33.75" x14ac:dyDescent="0.2">
      <c r="A60" s="968"/>
      <c r="B60" s="970"/>
      <c r="C60" s="973"/>
      <c r="D60" s="976"/>
      <c r="E60" s="983"/>
      <c r="F60" s="979"/>
      <c r="G60" s="1001"/>
      <c r="H60" s="985"/>
      <c r="I60" s="990"/>
      <c r="J60" s="991"/>
      <c r="K60" s="994"/>
      <c r="L60" s="998"/>
      <c r="M60" s="810" t="s">
        <v>1947</v>
      </c>
      <c r="N60" s="175" t="s">
        <v>1930</v>
      </c>
      <c r="O60" s="806"/>
      <c r="P60" s="47">
        <v>0</v>
      </c>
      <c r="Q60" s="47">
        <v>0</v>
      </c>
      <c r="R60" s="899"/>
      <c r="S60" s="48"/>
      <c r="T60" s="902"/>
      <c r="U60" s="49"/>
      <c r="V60" s="902"/>
      <c r="W60" s="49"/>
      <c r="X60" s="902"/>
      <c r="Y60" s="49"/>
      <c r="Z60" s="902"/>
      <c r="AA60" s="49"/>
      <c r="AB60" s="902"/>
      <c r="AC60" s="49"/>
      <c r="AD60" s="902"/>
      <c r="AE60" s="49"/>
      <c r="AF60" s="893"/>
      <c r="AG60" s="50"/>
      <c r="AH60" s="893"/>
      <c r="AI60" s="49"/>
      <c r="AJ60" s="896"/>
      <c r="AK60" s="103">
        <f t="shared" ref="AK60:AK64" si="26">AC60+AE60+AG60+S60+U60+W60+Y60+AA60+AI60</f>
        <v>0</v>
      </c>
      <c r="AL60" s="51"/>
      <c r="AM60" s="52"/>
      <c r="AN60" s="52"/>
      <c r="AO60" s="52"/>
      <c r="AP60" s="52"/>
      <c r="AQ60" s="52"/>
      <c r="AR60" s="53">
        <f t="shared" si="24"/>
        <v>0</v>
      </c>
      <c r="AS60" s="54"/>
      <c r="AT60" s="52"/>
      <c r="AU60" s="53">
        <f t="shared" si="25"/>
        <v>0</v>
      </c>
      <c r="AV60" s="54"/>
      <c r="AW60" s="52"/>
      <c r="AX60" s="52"/>
      <c r="AY60" s="52"/>
      <c r="AZ60" s="55"/>
      <c r="BA60" s="56"/>
      <c r="BB60" s="56"/>
      <c r="BC60" s="57"/>
    </row>
    <row r="61" spans="1:55" ht="17.25" customHeight="1" x14ac:dyDescent="0.2">
      <c r="A61" s="968"/>
      <c r="B61" s="970"/>
      <c r="C61" s="973"/>
      <c r="D61" s="976"/>
      <c r="E61" s="983"/>
      <c r="F61" s="979"/>
      <c r="G61" s="1001"/>
      <c r="H61" s="985"/>
      <c r="I61" s="990"/>
      <c r="J61" s="991"/>
      <c r="K61" s="994"/>
      <c r="L61" s="998"/>
      <c r="M61" s="810" t="s">
        <v>1945</v>
      </c>
      <c r="N61" s="175" t="s">
        <v>1930</v>
      </c>
      <c r="O61" s="806"/>
      <c r="P61" s="47">
        <v>0</v>
      </c>
      <c r="Q61" s="47">
        <v>0</v>
      </c>
      <c r="R61" s="899"/>
      <c r="S61" s="48"/>
      <c r="T61" s="902"/>
      <c r="U61" s="49"/>
      <c r="V61" s="902"/>
      <c r="W61" s="49"/>
      <c r="X61" s="902"/>
      <c r="Y61" s="49"/>
      <c r="Z61" s="902"/>
      <c r="AA61" s="49"/>
      <c r="AB61" s="902"/>
      <c r="AC61" s="49"/>
      <c r="AD61" s="902"/>
      <c r="AE61" s="49"/>
      <c r="AF61" s="893"/>
      <c r="AG61" s="50"/>
      <c r="AH61" s="893"/>
      <c r="AI61" s="49"/>
      <c r="AJ61" s="896"/>
      <c r="AK61" s="103">
        <f t="shared" si="26"/>
        <v>0</v>
      </c>
      <c r="AL61" s="51"/>
      <c r="AM61" s="52"/>
      <c r="AN61" s="52"/>
      <c r="AO61" s="52"/>
      <c r="AP61" s="52"/>
      <c r="AQ61" s="52"/>
      <c r="AR61" s="53">
        <f t="shared" si="24"/>
        <v>0</v>
      </c>
      <c r="AS61" s="54"/>
      <c r="AT61" s="52"/>
      <c r="AU61" s="53">
        <f t="shared" si="25"/>
        <v>0</v>
      </c>
      <c r="AV61" s="54"/>
      <c r="AW61" s="52"/>
      <c r="AX61" s="52"/>
      <c r="AY61" s="52"/>
      <c r="AZ61" s="55"/>
      <c r="BA61" s="56"/>
      <c r="BB61" s="56"/>
      <c r="BC61" s="57"/>
    </row>
    <row r="62" spans="1:55" ht="17.25" customHeight="1" x14ac:dyDescent="0.2">
      <c r="A62" s="968"/>
      <c r="B62" s="970"/>
      <c r="C62" s="973"/>
      <c r="D62" s="976"/>
      <c r="E62" s="983"/>
      <c r="F62" s="979"/>
      <c r="G62" s="1001"/>
      <c r="H62" s="985"/>
      <c r="I62" s="990"/>
      <c r="J62" s="991"/>
      <c r="K62" s="994"/>
      <c r="L62" s="998"/>
      <c r="M62" s="174"/>
      <c r="N62" s="175"/>
      <c r="O62" s="176"/>
      <c r="P62" s="47"/>
      <c r="Q62" s="47"/>
      <c r="R62" s="899"/>
      <c r="S62" s="48"/>
      <c r="T62" s="902"/>
      <c r="U62" s="49"/>
      <c r="V62" s="902"/>
      <c r="W62" s="49"/>
      <c r="X62" s="902"/>
      <c r="Y62" s="49"/>
      <c r="Z62" s="902"/>
      <c r="AA62" s="49"/>
      <c r="AB62" s="902"/>
      <c r="AC62" s="49"/>
      <c r="AD62" s="902"/>
      <c r="AE62" s="49"/>
      <c r="AF62" s="893"/>
      <c r="AG62" s="50"/>
      <c r="AH62" s="893"/>
      <c r="AI62" s="49"/>
      <c r="AJ62" s="896"/>
      <c r="AK62" s="103">
        <f t="shared" si="26"/>
        <v>0</v>
      </c>
      <c r="AL62" s="51"/>
      <c r="AM62" s="52"/>
      <c r="AN62" s="52"/>
      <c r="AO62" s="52"/>
      <c r="AP62" s="52"/>
      <c r="AQ62" s="52"/>
      <c r="AR62" s="53">
        <f t="shared" si="24"/>
        <v>0</v>
      </c>
      <c r="AS62" s="54"/>
      <c r="AT62" s="52"/>
      <c r="AU62" s="53">
        <f t="shared" si="25"/>
        <v>0</v>
      </c>
      <c r="AV62" s="54"/>
      <c r="AW62" s="52"/>
      <c r="AX62" s="52"/>
      <c r="AY62" s="52"/>
      <c r="AZ62" s="55"/>
      <c r="BA62" s="56"/>
      <c r="BB62" s="56"/>
      <c r="BC62" s="57"/>
    </row>
    <row r="63" spans="1:55" ht="17.25" customHeight="1" x14ac:dyDescent="0.2">
      <c r="A63" s="968"/>
      <c r="B63" s="970"/>
      <c r="C63" s="973"/>
      <c r="D63" s="976"/>
      <c r="E63" s="983"/>
      <c r="F63" s="979"/>
      <c r="G63" s="1001"/>
      <c r="H63" s="985"/>
      <c r="I63" s="990"/>
      <c r="J63" s="991"/>
      <c r="K63" s="994"/>
      <c r="L63" s="998"/>
      <c r="M63" s="174"/>
      <c r="N63" s="175"/>
      <c r="O63" s="176"/>
      <c r="P63" s="47"/>
      <c r="Q63" s="47"/>
      <c r="R63" s="899"/>
      <c r="S63" s="48"/>
      <c r="T63" s="902"/>
      <c r="U63" s="49"/>
      <c r="V63" s="902"/>
      <c r="W63" s="49"/>
      <c r="X63" s="902"/>
      <c r="Y63" s="49"/>
      <c r="Z63" s="902"/>
      <c r="AA63" s="49"/>
      <c r="AB63" s="902"/>
      <c r="AC63" s="49"/>
      <c r="AD63" s="902"/>
      <c r="AE63" s="49"/>
      <c r="AF63" s="893"/>
      <c r="AG63" s="50"/>
      <c r="AH63" s="893"/>
      <c r="AI63" s="49"/>
      <c r="AJ63" s="896"/>
      <c r="AK63" s="103">
        <f t="shared" si="26"/>
        <v>0</v>
      </c>
      <c r="AL63" s="51"/>
      <c r="AM63" s="52"/>
      <c r="AN63" s="52"/>
      <c r="AO63" s="52"/>
      <c r="AP63" s="52"/>
      <c r="AQ63" s="52"/>
      <c r="AR63" s="53">
        <f t="shared" si="24"/>
        <v>0</v>
      </c>
      <c r="AS63" s="54"/>
      <c r="AT63" s="52"/>
      <c r="AU63" s="53">
        <f t="shared" si="25"/>
        <v>0</v>
      </c>
      <c r="AV63" s="54"/>
      <c r="AW63" s="52"/>
      <c r="AX63" s="52"/>
      <c r="AY63" s="52"/>
      <c r="AZ63" s="55"/>
      <c r="BA63" s="56"/>
      <c r="BB63" s="56"/>
      <c r="BC63" s="57"/>
    </row>
    <row r="64" spans="1:55" ht="17.25" customHeight="1" x14ac:dyDescent="0.2">
      <c r="A64" s="968"/>
      <c r="B64" s="971"/>
      <c r="C64" s="974"/>
      <c r="D64" s="977"/>
      <c r="E64" s="983"/>
      <c r="F64" s="980"/>
      <c r="G64" s="1002"/>
      <c r="H64" s="986"/>
      <c r="I64" s="990"/>
      <c r="J64" s="991"/>
      <c r="K64" s="995"/>
      <c r="L64" s="998"/>
      <c r="M64" s="177"/>
      <c r="N64" s="178"/>
      <c r="O64" s="179"/>
      <c r="P64" s="107"/>
      <c r="Q64" s="107"/>
      <c r="R64" s="899"/>
      <c r="S64" s="108"/>
      <c r="T64" s="902"/>
      <c r="U64" s="109"/>
      <c r="V64" s="902"/>
      <c r="W64" s="109"/>
      <c r="X64" s="902"/>
      <c r="Y64" s="109"/>
      <c r="Z64" s="902"/>
      <c r="AA64" s="109"/>
      <c r="AB64" s="902"/>
      <c r="AC64" s="109"/>
      <c r="AD64" s="902"/>
      <c r="AE64" s="109"/>
      <c r="AF64" s="893"/>
      <c r="AG64" s="110"/>
      <c r="AH64" s="893"/>
      <c r="AI64" s="109"/>
      <c r="AJ64" s="897"/>
      <c r="AK64" s="103">
        <f t="shared" si="26"/>
        <v>0</v>
      </c>
      <c r="AL64" s="111"/>
      <c r="AM64" s="112"/>
      <c r="AN64" s="112"/>
      <c r="AO64" s="112"/>
      <c r="AP64" s="112"/>
      <c r="AQ64" s="112"/>
      <c r="AR64" s="53">
        <f t="shared" si="24"/>
        <v>0</v>
      </c>
      <c r="AS64" s="113"/>
      <c r="AT64" s="112"/>
      <c r="AU64" s="53">
        <f>SUM(AS64:AT64)</f>
        <v>0</v>
      </c>
      <c r="AV64" s="113"/>
      <c r="AW64" s="112"/>
      <c r="AX64" s="112"/>
      <c r="AY64" s="112"/>
      <c r="AZ64" s="114"/>
      <c r="BA64" s="115"/>
      <c r="BB64" s="115"/>
      <c r="BC64" s="116"/>
    </row>
    <row r="65" spans="1:55" ht="9.9499999999999993" customHeight="1" thickBot="1" x14ac:dyDescent="0.25">
      <c r="A65" s="969"/>
      <c r="B65" s="972"/>
      <c r="C65" s="975"/>
      <c r="D65" s="978"/>
      <c r="E65" s="984"/>
      <c r="F65" s="981"/>
      <c r="G65" s="1003"/>
      <c r="H65" s="987"/>
      <c r="I65" s="992"/>
      <c r="J65" s="993"/>
      <c r="K65" s="996"/>
      <c r="L65" s="999"/>
      <c r="M65" s="180"/>
      <c r="N65" s="181"/>
      <c r="O65" s="182"/>
      <c r="P65" s="117"/>
      <c r="Q65" s="117"/>
      <c r="R65" s="900"/>
      <c r="S65" s="183"/>
      <c r="T65" s="903"/>
      <c r="U65" s="184"/>
      <c r="V65" s="903"/>
      <c r="W65" s="184"/>
      <c r="X65" s="903"/>
      <c r="Y65" s="184"/>
      <c r="Z65" s="903"/>
      <c r="AA65" s="184"/>
      <c r="AB65" s="903"/>
      <c r="AC65" s="184"/>
      <c r="AD65" s="903"/>
      <c r="AE65" s="184"/>
      <c r="AF65" s="894"/>
      <c r="AG65" s="185"/>
      <c r="AH65" s="894"/>
      <c r="AI65" s="184"/>
      <c r="AJ65" s="118"/>
      <c r="AK65" s="119"/>
      <c r="AL65" s="186"/>
      <c r="AM65" s="187"/>
      <c r="AN65" s="187"/>
      <c r="AO65" s="187"/>
      <c r="AP65" s="187"/>
      <c r="AQ65" s="187"/>
      <c r="AR65" s="120"/>
      <c r="AS65" s="188"/>
      <c r="AT65" s="187"/>
      <c r="AU65" s="120"/>
      <c r="AV65" s="188"/>
      <c r="AW65" s="187"/>
      <c r="AX65" s="187"/>
      <c r="AY65" s="187"/>
      <c r="AZ65" s="189"/>
      <c r="BA65" s="190"/>
      <c r="BB65" s="190"/>
      <c r="BC65" s="191"/>
    </row>
    <row r="66" spans="1:55" ht="6" customHeight="1" x14ac:dyDescent="0.2">
      <c r="A66" s="156"/>
      <c r="B66" s="192"/>
      <c r="C66" s="192"/>
      <c r="D66" s="192"/>
      <c r="E66" s="192"/>
      <c r="F66" s="192"/>
      <c r="G66" s="192"/>
      <c r="H66" s="192"/>
      <c r="I66" s="1000"/>
      <c r="J66" s="1000"/>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3"/>
      <c r="AL66" s="193"/>
      <c r="AM66" s="193"/>
      <c r="AN66" s="193"/>
      <c r="AO66" s="193"/>
      <c r="AP66" s="193"/>
      <c r="AQ66" s="194"/>
      <c r="AR66" s="193"/>
      <c r="AS66" s="193"/>
      <c r="AT66" s="193"/>
      <c r="AU66" s="193"/>
      <c r="AV66" s="193"/>
      <c r="AW66" s="193"/>
      <c r="AX66" s="193"/>
      <c r="AY66" s="193"/>
      <c r="AZ66" s="193"/>
      <c r="BA66" s="193"/>
      <c r="BB66" s="193"/>
      <c r="BC66" s="156"/>
    </row>
    <row r="67" spans="1:55" ht="72" customHeight="1" x14ac:dyDescent="0.2">
      <c r="A67" s="967">
        <v>6</v>
      </c>
      <c r="B67" s="161" t="s">
        <v>1705</v>
      </c>
      <c r="C67" s="162" t="s">
        <v>1706</v>
      </c>
      <c r="D67" s="163" t="s">
        <v>21</v>
      </c>
      <c r="E67" s="163" t="s">
        <v>1892</v>
      </c>
      <c r="F67" s="162" t="s">
        <v>1707</v>
      </c>
      <c r="G67" s="164" t="s">
        <v>1679</v>
      </c>
      <c r="H67" s="164" t="s">
        <v>1680</v>
      </c>
      <c r="I67" s="165" t="s">
        <v>1908</v>
      </c>
      <c r="J67" s="166">
        <f>+$N$3</f>
        <v>2019</v>
      </c>
      <c r="K67" s="164" t="s">
        <v>1925</v>
      </c>
      <c r="L67" s="165" t="s">
        <v>1968</v>
      </c>
      <c r="M67" s="162" t="s">
        <v>1708</v>
      </c>
      <c r="N67" s="162" t="s">
        <v>1709</v>
      </c>
      <c r="O67" s="162" t="s">
        <v>1710</v>
      </c>
      <c r="P67" s="162" t="s">
        <v>1985</v>
      </c>
      <c r="Q67" s="162" t="s">
        <v>1969</v>
      </c>
      <c r="R67" s="167">
        <f>SUM(R68:R74)</f>
        <v>0</v>
      </c>
      <c r="S67" s="168">
        <f t="shared" ref="S67:AK67" si="27">SUM(S68:S74)</f>
        <v>0</v>
      </c>
      <c r="T67" s="169">
        <f t="shared" si="27"/>
        <v>0</v>
      </c>
      <c r="U67" s="170">
        <f t="shared" si="27"/>
        <v>0</v>
      </c>
      <c r="V67" s="169">
        <f t="shared" si="27"/>
        <v>0</v>
      </c>
      <c r="W67" s="170">
        <f t="shared" si="27"/>
        <v>0</v>
      </c>
      <c r="X67" s="169">
        <f t="shared" si="27"/>
        <v>0</v>
      </c>
      <c r="Y67" s="170">
        <f t="shared" si="27"/>
        <v>0</v>
      </c>
      <c r="Z67" s="169">
        <f t="shared" si="27"/>
        <v>0</v>
      </c>
      <c r="AA67" s="170">
        <f t="shared" si="27"/>
        <v>0</v>
      </c>
      <c r="AB67" s="169">
        <f t="shared" si="27"/>
        <v>0</v>
      </c>
      <c r="AC67" s="170">
        <f t="shared" si="27"/>
        <v>0</v>
      </c>
      <c r="AD67" s="169">
        <f t="shared" si="27"/>
        <v>0</v>
      </c>
      <c r="AE67" s="170">
        <f t="shared" si="27"/>
        <v>0</v>
      </c>
      <c r="AF67" s="169">
        <f t="shared" si="27"/>
        <v>108000000</v>
      </c>
      <c r="AG67" s="171">
        <f t="shared" si="27"/>
        <v>108000000</v>
      </c>
      <c r="AH67" s="169">
        <f t="shared" si="27"/>
        <v>0</v>
      </c>
      <c r="AI67" s="170">
        <f t="shared" si="27"/>
        <v>0</v>
      </c>
      <c r="AJ67" s="172">
        <f t="shared" si="27"/>
        <v>108000000</v>
      </c>
      <c r="AK67" s="173">
        <f t="shared" si="27"/>
        <v>108000000</v>
      </c>
      <c r="AL67" s="869"/>
      <c r="AM67" s="870"/>
      <c r="AN67" s="870"/>
      <c r="AO67" s="870"/>
      <c r="AP67" s="870"/>
      <c r="AQ67" s="870"/>
      <c r="AR67" s="871"/>
      <c r="AS67" s="872"/>
      <c r="AT67" s="870"/>
      <c r="AU67" s="871"/>
      <c r="AV67" s="872"/>
      <c r="AW67" s="870"/>
      <c r="AX67" s="870"/>
      <c r="AY67" s="870"/>
      <c r="AZ67" s="873"/>
      <c r="BA67" s="44" t="s">
        <v>1685</v>
      </c>
      <c r="BB67" s="44" t="s">
        <v>1971</v>
      </c>
      <c r="BC67" s="45" t="s">
        <v>1687</v>
      </c>
    </row>
    <row r="68" spans="1:55" ht="22.5" customHeight="1" x14ac:dyDescent="0.2">
      <c r="A68" s="968"/>
      <c r="B68" s="970" t="str">
        <f>VLOOKUP($D$9,'PROYECTOS REGISTRADOS'!$A$2:$D$82,4,0)</f>
        <v>Ampliación de los programas artìscticos y culturales Tocancipá, Cundinamarca, Centro Oriente</v>
      </c>
      <c r="C68" s="973" t="str">
        <f>VLOOKUP($D$9,'PROYECTOS REGISTRADOS'!$A$2:$D$82,3,0)</f>
        <v>2016-25817-00017</v>
      </c>
      <c r="D68" s="976" t="s">
        <v>578</v>
      </c>
      <c r="E68" s="982" t="str">
        <f>IF(D68=0,"0-0",(VLOOKUP(D68,'CONSOLIDADO PLAN DESARROLLO'!$EL$9:$ET$304,2,0)))</f>
        <v>Implementar la Certificación de Estudiantes a nivel Técnico Laboral por Competencias, a través de la Escuela de Formación Artística de Tocancipá</v>
      </c>
      <c r="F68" s="979" t="str">
        <f>IF(D68=0,"0-0",(VLOOKUP(D68,'CONSOLIDADO PLAN DESARROLLO'!$EL$9:$ET$304,3,0)))</f>
        <v>Estudiantes certificados</v>
      </c>
      <c r="G68" s="1001">
        <f>IF(D68=0,"0-0",(VLOOKUP(D68,'CONSOLIDADO PLAN DESARROLLO'!$EL$9:$ET$304,4,0)))</f>
        <v>0</v>
      </c>
      <c r="H68" s="985">
        <f>IF(D68=0,"0-0",(VLOOKUP(D68,'CONSOLIDADO PLAN DESARROLLO'!$EL$9:$ET$304,5,0)))</f>
        <v>25</v>
      </c>
      <c r="I68" s="988">
        <f>IF(D68=0,"0-0",(VLOOKUP(D68,'CONSOLIDADO PLAN DESARROLLO'!$EL$9:$ET$304,$R$3,0)))</f>
        <v>13</v>
      </c>
      <c r="J68" s="989"/>
      <c r="K68" s="994">
        <v>6</v>
      </c>
      <c r="L68" s="997">
        <v>14</v>
      </c>
      <c r="M68" s="809" t="s">
        <v>1948</v>
      </c>
      <c r="N68" s="805" t="s">
        <v>1930</v>
      </c>
      <c r="O68" s="812">
        <v>2</v>
      </c>
      <c r="P68" s="47">
        <v>0</v>
      </c>
      <c r="Q68" s="47">
        <v>1</v>
      </c>
      <c r="R68" s="898">
        <f>VLOOKUP($D68,'[4]Tablero Logro Metas 2019'!$AK$7:$AS$302,3,0)</f>
        <v>0</v>
      </c>
      <c r="S68" s="48"/>
      <c r="T68" s="901">
        <f>VLOOKUP($D68,'[4]Tablero Logro Metas 2019'!$AK$7:$AS$302,4,0)</f>
        <v>0</v>
      </c>
      <c r="U68" s="49"/>
      <c r="V68" s="901">
        <f>VLOOKUP($D68,'[4]Tablero Logro Metas 2019'!$AK$7:$AS$302,5,0)</f>
        <v>0</v>
      </c>
      <c r="W68" s="49"/>
      <c r="X68" s="901">
        <f>VLOOKUP($D68,'[4]Tablero Logro Metas 2019'!$AK$7:$AS$302,6,0)</f>
        <v>0</v>
      </c>
      <c r="Y68" s="49"/>
      <c r="Z68" s="901">
        <f>VLOOKUP($D68,'[4]Tablero Logro Metas 2019'!$AK$7:$AS$302,7,0)</f>
        <v>0</v>
      </c>
      <c r="AA68" s="49"/>
      <c r="AB68" s="901">
        <f>VLOOKUP($D68,'[4]Tablero Logro Metas 2019'!$AK$7:$AS$302,8,0)</f>
        <v>0</v>
      </c>
      <c r="AC68" s="49"/>
      <c r="AD68" s="901">
        <f>VLOOKUP($D68,'[4]Tablero Logro Metas 2019'!$AK$7:$AS$302,9,0)</f>
        <v>0</v>
      </c>
      <c r="AE68" s="49"/>
      <c r="AF68" s="892">
        <v>108000000</v>
      </c>
      <c r="AG68" s="50">
        <v>108000000</v>
      </c>
      <c r="AH68" s="892"/>
      <c r="AI68" s="49"/>
      <c r="AJ68" s="895">
        <f>+R68+T68+V68+X68+Z68+AB68+AD68+AF68+AH68</f>
        <v>108000000</v>
      </c>
      <c r="AK68" s="103">
        <f>AC68+AE68+AG68+S68+U68+W68+Y68+AA68+AI68</f>
        <v>108000000</v>
      </c>
      <c r="AL68" s="51">
        <v>2449</v>
      </c>
      <c r="AM68" s="52">
        <v>3816</v>
      </c>
      <c r="AN68" s="52">
        <v>3984</v>
      </c>
      <c r="AO68" s="52">
        <v>6327</v>
      </c>
      <c r="AP68" s="52">
        <v>15082</v>
      </c>
      <c r="AQ68" s="52">
        <v>2375</v>
      </c>
      <c r="AR68" s="53">
        <f t="shared" ref="AR68:AR73" si="28">SUM(AL68:AQ68)</f>
        <v>34033</v>
      </c>
      <c r="AS68" s="54"/>
      <c r="AT68" s="52"/>
      <c r="AU68" s="53">
        <f t="shared" ref="AU68:AU72" si="29">SUM(AS68:AT68)</f>
        <v>0</v>
      </c>
      <c r="AV68" s="54"/>
      <c r="AW68" s="52"/>
      <c r="AX68" s="52"/>
      <c r="AY68" s="52"/>
      <c r="AZ68" s="55"/>
      <c r="BA68" s="56" t="s">
        <v>1999</v>
      </c>
      <c r="BB68" s="56"/>
      <c r="BC68" s="57"/>
    </row>
    <row r="69" spans="1:55" ht="17.25" customHeight="1" x14ac:dyDescent="0.2">
      <c r="A69" s="968"/>
      <c r="B69" s="970"/>
      <c r="C69" s="973"/>
      <c r="D69" s="976"/>
      <c r="E69" s="983"/>
      <c r="F69" s="979"/>
      <c r="G69" s="1001"/>
      <c r="H69" s="985"/>
      <c r="I69" s="990"/>
      <c r="J69" s="991"/>
      <c r="K69" s="994"/>
      <c r="L69" s="998"/>
      <c r="M69" s="174"/>
      <c r="N69" s="175"/>
      <c r="O69" s="176"/>
      <c r="P69" s="47"/>
      <c r="Q69" s="47"/>
      <c r="R69" s="899"/>
      <c r="S69" s="48"/>
      <c r="T69" s="902"/>
      <c r="U69" s="49"/>
      <c r="V69" s="902"/>
      <c r="W69" s="49"/>
      <c r="X69" s="902"/>
      <c r="Y69" s="49"/>
      <c r="Z69" s="902"/>
      <c r="AA69" s="49"/>
      <c r="AB69" s="902"/>
      <c r="AC69" s="49"/>
      <c r="AD69" s="902"/>
      <c r="AE69" s="49"/>
      <c r="AF69" s="893"/>
      <c r="AG69" s="50"/>
      <c r="AH69" s="893"/>
      <c r="AI69" s="49"/>
      <c r="AJ69" s="896"/>
      <c r="AK69" s="103">
        <f t="shared" ref="AK69:AK73" si="30">AC69+AE69+AG69+S69+U69+W69+Y69+AA69+AI69</f>
        <v>0</v>
      </c>
      <c r="AL69" s="51"/>
      <c r="AM69" s="52"/>
      <c r="AN69" s="52"/>
      <c r="AO69" s="52"/>
      <c r="AP69" s="52"/>
      <c r="AQ69" s="52"/>
      <c r="AR69" s="53">
        <f t="shared" si="28"/>
        <v>0</v>
      </c>
      <c r="AS69" s="54"/>
      <c r="AT69" s="52"/>
      <c r="AU69" s="53">
        <f t="shared" si="29"/>
        <v>0</v>
      </c>
      <c r="AV69" s="54"/>
      <c r="AW69" s="52"/>
      <c r="AX69" s="52"/>
      <c r="AY69" s="52"/>
      <c r="AZ69" s="55"/>
      <c r="BA69" s="56"/>
      <c r="BB69" s="56"/>
      <c r="BC69" s="57"/>
    </row>
    <row r="70" spans="1:55" ht="17.25" customHeight="1" x14ac:dyDescent="0.2">
      <c r="A70" s="968"/>
      <c r="B70" s="970"/>
      <c r="C70" s="973"/>
      <c r="D70" s="976"/>
      <c r="E70" s="983"/>
      <c r="F70" s="979"/>
      <c r="G70" s="1001"/>
      <c r="H70" s="985"/>
      <c r="I70" s="990"/>
      <c r="J70" s="991"/>
      <c r="K70" s="994"/>
      <c r="L70" s="998"/>
      <c r="M70" s="174"/>
      <c r="N70" s="175"/>
      <c r="O70" s="176"/>
      <c r="P70" s="47"/>
      <c r="Q70" s="47"/>
      <c r="R70" s="899"/>
      <c r="S70" s="48"/>
      <c r="T70" s="902"/>
      <c r="U70" s="49"/>
      <c r="V70" s="902"/>
      <c r="W70" s="49"/>
      <c r="X70" s="902"/>
      <c r="Y70" s="49"/>
      <c r="Z70" s="902"/>
      <c r="AA70" s="49"/>
      <c r="AB70" s="902"/>
      <c r="AC70" s="49"/>
      <c r="AD70" s="902"/>
      <c r="AE70" s="49"/>
      <c r="AF70" s="893"/>
      <c r="AG70" s="50"/>
      <c r="AH70" s="893"/>
      <c r="AI70" s="49"/>
      <c r="AJ70" s="896"/>
      <c r="AK70" s="103">
        <f t="shared" si="30"/>
        <v>0</v>
      </c>
      <c r="AL70" s="51"/>
      <c r="AM70" s="52"/>
      <c r="AN70" s="52"/>
      <c r="AO70" s="52"/>
      <c r="AP70" s="52"/>
      <c r="AQ70" s="52"/>
      <c r="AR70" s="53">
        <f t="shared" si="28"/>
        <v>0</v>
      </c>
      <c r="AS70" s="54"/>
      <c r="AT70" s="52"/>
      <c r="AU70" s="53">
        <f t="shared" si="29"/>
        <v>0</v>
      </c>
      <c r="AV70" s="54"/>
      <c r="AW70" s="52"/>
      <c r="AX70" s="52"/>
      <c r="AY70" s="52"/>
      <c r="AZ70" s="55"/>
      <c r="BA70" s="56"/>
      <c r="BB70" s="56"/>
      <c r="BC70" s="57"/>
    </row>
    <row r="71" spans="1:55" ht="17.25" customHeight="1" x14ac:dyDescent="0.2">
      <c r="A71" s="968"/>
      <c r="B71" s="970"/>
      <c r="C71" s="973"/>
      <c r="D71" s="976"/>
      <c r="E71" s="983"/>
      <c r="F71" s="979"/>
      <c r="G71" s="1001"/>
      <c r="H71" s="985"/>
      <c r="I71" s="990"/>
      <c r="J71" s="991"/>
      <c r="K71" s="994"/>
      <c r="L71" s="998"/>
      <c r="M71" s="174"/>
      <c r="N71" s="175"/>
      <c r="O71" s="176"/>
      <c r="P71" s="47"/>
      <c r="Q71" s="47"/>
      <c r="R71" s="899"/>
      <c r="S71" s="48"/>
      <c r="T71" s="902"/>
      <c r="U71" s="49"/>
      <c r="V71" s="902"/>
      <c r="W71" s="49"/>
      <c r="X71" s="902"/>
      <c r="Y71" s="49"/>
      <c r="Z71" s="902"/>
      <c r="AA71" s="49"/>
      <c r="AB71" s="902"/>
      <c r="AC71" s="49"/>
      <c r="AD71" s="902"/>
      <c r="AE71" s="49"/>
      <c r="AF71" s="893"/>
      <c r="AG71" s="50"/>
      <c r="AH71" s="893"/>
      <c r="AI71" s="49"/>
      <c r="AJ71" s="896"/>
      <c r="AK71" s="103">
        <f t="shared" si="30"/>
        <v>0</v>
      </c>
      <c r="AL71" s="51"/>
      <c r="AM71" s="52"/>
      <c r="AN71" s="52"/>
      <c r="AO71" s="52"/>
      <c r="AP71" s="52"/>
      <c r="AQ71" s="52"/>
      <c r="AR71" s="53">
        <f t="shared" si="28"/>
        <v>0</v>
      </c>
      <c r="AS71" s="54"/>
      <c r="AT71" s="52"/>
      <c r="AU71" s="53">
        <f t="shared" si="29"/>
        <v>0</v>
      </c>
      <c r="AV71" s="54"/>
      <c r="AW71" s="52"/>
      <c r="AX71" s="52"/>
      <c r="AY71" s="52"/>
      <c r="AZ71" s="55"/>
      <c r="BA71" s="56"/>
      <c r="BB71" s="56"/>
      <c r="BC71" s="57"/>
    </row>
    <row r="72" spans="1:55" ht="17.25" customHeight="1" x14ac:dyDescent="0.2">
      <c r="A72" s="968"/>
      <c r="B72" s="970"/>
      <c r="C72" s="973"/>
      <c r="D72" s="976"/>
      <c r="E72" s="983"/>
      <c r="F72" s="979"/>
      <c r="G72" s="1001"/>
      <c r="H72" s="985"/>
      <c r="I72" s="990"/>
      <c r="J72" s="991"/>
      <c r="K72" s="994"/>
      <c r="L72" s="998"/>
      <c r="M72" s="174"/>
      <c r="N72" s="175"/>
      <c r="O72" s="176"/>
      <c r="P72" s="47"/>
      <c r="Q72" s="47"/>
      <c r="R72" s="899"/>
      <c r="S72" s="48"/>
      <c r="T72" s="902"/>
      <c r="U72" s="49"/>
      <c r="V72" s="902"/>
      <c r="W72" s="49"/>
      <c r="X72" s="902"/>
      <c r="Y72" s="49"/>
      <c r="Z72" s="902"/>
      <c r="AA72" s="49"/>
      <c r="AB72" s="902"/>
      <c r="AC72" s="49"/>
      <c r="AD72" s="902"/>
      <c r="AE72" s="49"/>
      <c r="AF72" s="893"/>
      <c r="AG72" s="50"/>
      <c r="AH72" s="893"/>
      <c r="AI72" s="49"/>
      <c r="AJ72" s="896"/>
      <c r="AK72" s="103">
        <f t="shared" si="30"/>
        <v>0</v>
      </c>
      <c r="AL72" s="51"/>
      <c r="AM72" s="52"/>
      <c r="AN72" s="52"/>
      <c r="AO72" s="52"/>
      <c r="AP72" s="52"/>
      <c r="AQ72" s="52"/>
      <c r="AR72" s="53">
        <f t="shared" si="28"/>
        <v>0</v>
      </c>
      <c r="AS72" s="54"/>
      <c r="AT72" s="52"/>
      <c r="AU72" s="53">
        <f t="shared" si="29"/>
        <v>0</v>
      </c>
      <c r="AV72" s="54"/>
      <c r="AW72" s="52"/>
      <c r="AX72" s="52"/>
      <c r="AY72" s="52"/>
      <c r="AZ72" s="55"/>
      <c r="BA72" s="56"/>
      <c r="BB72" s="56"/>
      <c r="BC72" s="57"/>
    </row>
    <row r="73" spans="1:55" ht="17.25" customHeight="1" x14ac:dyDescent="0.2">
      <c r="A73" s="968"/>
      <c r="B73" s="971"/>
      <c r="C73" s="974"/>
      <c r="D73" s="977"/>
      <c r="E73" s="983"/>
      <c r="F73" s="980"/>
      <c r="G73" s="1002"/>
      <c r="H73" s="986"/>
      <c r="I73" s="990"/>
      <c r="J73" s="991"/>
      <c r="K73" s="995"/>
      <c r="L73" s="998"/>
      <c r="M73" s="177"/>
      <c r="N73" s="178"/>
      <c r="O73" s="179"/>
      <c r="P73" s="107"/>
      <c r="Q73" s="107"/>
      <c r="R73" s="899"/>
      <c r="S73" s="108"/>
      <c r="T73" s="902"/>
      <c r="U73" s="109"/>
      <c r="V73" s="902"/>
      <c r="W73" s="109"/>
      <c r="X73" s="902"/>
      <c r="Y73" s="109"/>
      <c r="Z73" s="902"/>
      <c r="AA73" s="109"/>
      <c r="AB73" s="902"/>
      <c r="AC73" s="109"/>
      <c r="AD73" s="902"/>
      <c r="AE73" s="109"/>
      <c r="AF73" s="893"/>
      <c r="AG73" s="110"/>
      <c r="AH73" s="893"/>
      <c r="AI73" s="109"/>
      <c r="AJ73" s="897"/>
      <c r="AK73" s="103">
        <f t="shared" si="30"/>
        <v>0</v>
      </c>
      <c r="AL73" s="111"/>
      <c r="AM73" s="112"/>
      <c r="AN73" s="112"/>
      <c r="AO73" s="112"/>
      <c r="AP73" s="112"/>
      <c r="AQ73" s="112"/>
      <c r="AR73" s="53">
        <f t="shared" si="28"/>
        <v>0</v>
      </c>
      <c r="AS73" s="113"/>
      <c r="AT73" s="112"/>
      <c r="AU73" s="53">
        <f>SUM(AS73:AT73)</f>
        <v>0</v>
      </c>
      <c r="AV73" s="113"/>
      <c r="AW73" s="112"/>
      <c r="AX73" s="112"/>
      <c r="AY73" s="112"/>
      <c r="AZ73" s="114"/>
      <c r="BA73" s="115"/>
      <c r="BB73" s="115"/>
      <c r="BC73" s="116"/>
    </row>
    <row r="74" spans="1:55" ht="9.9499999999999993" customHeight="1" thickBot="1" x14ac:dyDescent="0.25">
      <c r="A74" s="969"/>
      <c r="B74" s="972"/>
      <c r="C74" s="975"/>
      <c r="D74" s="978"/>
      <c r="E74" s="984"/>
      <c r="F74" s="981"/>
      <c r="G74" s="1003"/>
      <c r="H74" s="987"/>
      <c r="I74" s="992"/>
      <c r="J74" s="993"/>
      <c r="K74" s="996"/>
      <c r="L74" s="999"/>
      <c r="M74" s="180"/>
      <c r="N74" s="181"/>
      <c r="O74" s="182"/>
      <c r="P74" s="117"/>
      <c r="Q74" s="117"/>
      <c r="R74" s="900"/>
      <c r="S74" s="183"/>
      <c r="T74" s="903"/>
      <c r="U74" s="184"/>
      <c r="V74" s="903"/>
      <c r="W74" s="184"/>
      <c r="X74" s="903"/>
      <c r="Y74" s="184"/>
      <c r="Z74" s="903"/>
      <c r="AA74" s="184"/>
      <c r="AB74" s="903"/>
      <c r="AC74" s="184"/>
      <c r="AD74" s="903"/>
      <c r="AE74" s="184"/>
      <c r="AF74" s="894"/>
      <c r="AG74" s="185"/>
      <c r="AH74" s="894"/>
      <c r="AI74" s="184"/>
      <c r="AJ74" s="118"/>
      <c r="AK74" s="119"/>
      <c r="AL74" s="186"/>
      <c r="AM74" s="187"/>
      <c r="AN74" s="187"/>
      <c r="AO74" s="187"/>
      <c r="AP74" s="187"/>
      <c r="AQ74" s="187"/>
      <c r="AR74" s="120"/>
      <c r="AS74" s="188"/>
      <c r="AT74" s="187"/>
      <c r="AU74" s="120"/>
      <c r="AV74" s="188"/>
      <c r="AW74" s="187"/>
      <c r="AX74" s="187"/>
      <c r="AY74" s="187"/>
      <c r="AZ74" s="189"/>
      <c r="BA74" s="190"/>
      <c r="BB74" s="190"/>
      <c r="BC74" s="191"/>
    </row>
    <row r="75" spans="1:55" ht="6" customHeight="1" x14ac:dyDescent="0.2">
      <c r="A75" s="156"/>
      <c r="B75" s="192"/>
      <c r="C75" s="192"/>
      <c r="D75" s="192"/>
      <c r="E75" s="192"/>
      <c r="F75" s="192"/>
      <c r="G75" s="192"/>
      <c r="H75" s="192"/>
      <c r="I75" s="1000"/>
      <c r="J75" s="1000"/>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3"/>
      <c r="AL75" s="193"/>
      <c r="AM75" s="193"/>
      <c r="AN75" s="193"/>
      <c r="AO75" s="193"/>
      <c r="AP75" s="193"/>
      <c r="AQ75" s="194"/>
      <c r="AR75" s="193"/>
      <c r="AS75" s="193"/>
      <c r="AT75" s="193"/>
      <c r="AU75" s="193"/>
      <c r="AV75" s="193"/>
      <c r="AW75" s="193"/>
      <c r="AX75" s="193"/>
      <c r="AY75" s="193"/>
      <c r="AZ75" s="193"/>
      <c r="BA75" s="193"/>
      <c r="BB75" s="193"/>
      <c r="BC75" s="156"/>
    </row>
    <row r="76" spans="1:55" ht="72" customHeight="1" x14ac:dyDescent="0.2">
      <c r="A76" s="967">
        <v>7</v>
      </c>
      <c r="B76" s="161" t="s">
        <v>1705</v>
      </c>
      <c r="C76" s="162" t="s">
        <v>1706</v>
      </c>
      <c r="D76" s="163" t="s">
        <v>21</v>
      </c>
      <c r="E76" s="163" t="s">
        <v>1892</v>
      </c>
      <c r="F76" s="162" t="s">
        <v>1707</v>
      </c>
      <c r="G76" s="164" t="s">
        <v>1679</v>
      </c>
      <c r="H76" s="164" t="s">
        <v>1680</v>
      </c>
      <c r="I76" s="165" t="s">
        <v>1908</v>
      </c>
      <c r="J76" s="166">
        <f>+$N$3</f>
        <v>2019</v>
      </c>
      <c r="K76" s="164" t="s">
        <v>1925</v>
      </c>
      <c r="L76" s="165" t="s">
        <v>1968</v>
      </c>
      <c r="M76" s="162" t="s">
        <v>1708</v>
      </c>
      <c r="N76" s="162" t="s">
        <v>1709</v>
      </c>
      <c r="O76" s="162" t="s">
        <v>1710</v>
      </c>
      <c r="P76" s="162" t="s">
        <v>1985</v>
      </c>
      <c r="Q76" s="162" t="s">
        <v>1969</v>
      </c>
      <c r="R76" s="167">
        <f>SUM(R77:R83)</f>
        <v>0</v>
      </c>
      <c r="S76" s="168">
        <f t="shared" ref="S76:AK76" si="31">SUM(S77:S83)</f>
        <v>0</v>
      </c>
      <c r="T76" s="169">
        <f t="shared" si="31"/>
        <v>0</v>
      </c>
      <c r="U76" s="170">
        <f t="shared" si="31"/>
        <v>0</v>
      </c>
      <c r="V76" s="169">
        <f t="shared" si="31"/>
        <v>0</v>
      </c>
      <c r="W76" s="170">
        <f t="shared" si="31"/>
        <v>0</v>
      </c>
      <c r="X76" s="169">
        <f t="shared" si="31"/>
        <v>0</v>
      </c>
      <c r="Y76" s="170">
        <f t="shared" si="31"/>
        <v>0</v>
      </c>
      <c r="Z76" s="169">
        <f t="shared" si="31"/>
        <v>0</v>
      </c>
      <c r="AA76" s="170">
        <f t="shared" si="31"/>
        <v>0</v>
      </c>
      <c r="AB76" s="169">
        <f t="shared" si="31"/>
        <v>0</v>
      </c>
      <c r="AC76" s="170">
        <f t="shared" si="31"/>
        <v>0</v>
      </c>
      <c r="AD76" s="169">
        <f t="shared" si="31"/>
        <v>0</v>
      </c>
      <c r="AE76" s="170">
        <f t="shared" si="31"/>
        <v>0</v>
      </c>
      <c r="AF76" s="169">
        <f t="shared" si="31"/>
        <v>108000000</v>
      </c>
      <c r="AG76" s="171">
        <f t="shared" si="31"/>
        <v>108000000</v>
      </c>
      <c r="AH76" s="169">
        <f t="shared" si="31"/>
        <v>0</v>
      </c>
      <c r="AI76" s="170">
        <f t="shared" si="31"/>
        <v>0</v>
      </c>
      <c r="AJ76" s="172">
        <f t="shared" si="31"/>
        <v>108000000</v>
      </c>
      <c r="AK76" s="173">
        <f t="shared" si="31"/>
        <v>108000000</v>
      </c>
      <c r="AL76" s="869"/>
      <c r="AM76" s="870"/>
      <c r="AN76" s="870"/>
      <c r="AO76" s="870"/>
      <c r="AP76" s="870"/>
      <c r="AQ76" s="870"/>
      <c r="AR76" s="871"/>
      <c r="AS76" s="872"/>
      <c r="AT76" s="870"/>
      <c r="AU76" s="871"/>
      <c r="AV76" s="872"/>
      <c r="AW76" s="870"/>
      <c r="AX76" s="870"/>
      <c r="AY76" s="870"/>
      <c r="AZ76" s="873"/>
      <c r="BA76" s="44" t="s">
        <v>1685</v>
      </c>
      <c r="BB76" s="44" t="s">
        <v>1971</v>
      </c>
      <c r="BC76" s="45" t="s">
        <v>1687</v>
      </c>
    </row>
    <row r="77" spans="1:55" ht="22.5" x14ac:dyDescent="0.2">
      <c r="A77" s="968"/>
      <c r="B77" s="970" t="str">
        <f>VLOOKUP($D$9,'PROYECTOS REGISTRADOS'!$A$2:$D$82,4,0)</f>
        <v>Ampliación de los programas artìscticos y culturales Tocancipá, Cundinamarca, Centro Oriente</v>
      </c>
      <c r="C77" s="973" t="str">
        <f>VLOOKUP($D$9,'PROYECTOS REGISTRADOS'!$A$2:$D$82,3,0)</f>
        <v>2016-25817-00017</v>
      </c>
      <c r="D77" s="976" t="s">
        <v>586</v>
      </c>
      <c r="E77" s="982" t="str">
        <f>IF(D77=0,"0-0",(VLOOKUP(D77,'CONSOLIDADO PLAN DESARROLLO'!$EL$9:$ET$304,2,0)))</f>
        <v>Ampliar a 3700 el número de persona que accede anualmente a los programas de formación artística y cultural</v>
      </c>
      <c r="F77" s="979" t="str">
        <f>IF(D77=0,"0-0",(VLOOKUP(D77,'CONSOLIDADO PLAN DESARROLLO'!$EL$9:$ET$304,3,0)))</f>
        <v>Cobertura ampliada</v>
      </c>
      <c r="G77" s="1001">
        <f>IF(D77=0,"0-0",(VLOOKUP(D77,'CONSOLIDADO PLAN DESARROLLO'!$EL$9:$ET$304,4,0)))</f>
        <v>3630</v>
      </c>
      <c r="H77" s="985">
        <f>IF(D77=0,"0-0",(VLOOKUP(D77,'CONSOLIDADO PLAN DESARROLLO'!$EL$9:$ET$304,5,0)))</f>
        <v>3700</v>
      </c>
      <c r="I77" s="988">
        <f>IF(D77=0,"0-0",(VLOOKUP(D77,'CONSOLIDADO PLAN DESARROLLO'!$EL$9:$ET$304,$R$3,0)))</f>
        <v>3700</v>
      </c>
      <c r="J77" s="989"/>
      <c r="K77" s="994">
        <v>3604</v>
      </c>
      <c r="L77" s="997">
        <v>3604</v>
      </c>
      <c r="M77" s="809" t="s">
        <v>1949</v>
      </c>
      <c r="N77" s="805" t="s">
        <v>1930</v>
      </c>
      <c r="O77" s="812">
        <v>4</v>
      </c>
      <c r="P77" s="47">
        <v>1</v>
      </c>
      <c r="Q77" s="47">
        <v>1</v>
      </c>
      <c r="R77" s="898">
        <f>VLOOKUP($D77,'[4]Tablero Logro Metas 2019'!$AK$7:$AS$302,3,0)</f>
        <v>0</v>
      </c>
      <c r="S77" s="48"/>
      <c r="T77" s="901">
        <f>VLOOKUP($D77,'[4]Tablero Logro Metas 2019'!$AK$7:$AS$302,4,0)</f>
        <v>0</v>
      </c>
      <c r="U77" s="49"/>
      <c r="V77" s="901">
        <f>VLOOKUP($D77,'[4]Tablero Logro Metas 2019'!$AK$7:$AS$302,5,0)</f>
        <v>0</v>
      </c>
      <c r="W77" s="49"/>
      <c r="X77" s="901">
        <f>VLOOKUP($D77,'[4]Tablero Logro Metas 2019'!$AK$7:$AS$302,6,0)</f>
        <v>0</v>
      </c>
      <c r="Y77" s="49"/>
      <c r="Z77" s="901">
        <f>VLOOKUP($D77,'[4]Tablero Logro Metas 2019'!$AK$7:$AS$302,7,0)</f>
        <v>0</v>
      </c>
      <c r="AA77" s="49"/>
      <c r="AB77" s="901">
        <f>VLOOKUP($D77,'[4]Tablero Logro Metas 2019'!$AK$7:$AS$302,8,0)</f>
        <v>0</v>
      </c>
      <c r="AC77" s="49"/>
      <c r="AD77" s="901">
        <f>VLOOKUP($D77,'[4]Tablero Logro Metas 2019'!$AK$7:$AS$302,9,0)</f>
        <v>0</v>
      </c>
      <c r="AE77" s="49"/>
      <c r="AF77" s="892">
        <v>108000000</v>
      </c>
      <c r="AG77" s="50">
        <v>108000000</v>
      </c>
      <c r="AH77" s="892"/>
      <c r="AI77" s="49"/>
      <c r="AJ77" s="895">
        <f>+R77+T77+V77+X77+Z77+AB77+AD77+AF77+AH77</f>
        <v>108000000</v>
      </c>
      <c r="AK77" s="103">
        <f>AC77+AE77+AG77+S77+U77+W77+Y77+AA77+AI77</f>
        <v>108000000</v>
      </c>
      <c r="AL77" s="51">
        <v>2449</v>
      </c>
      <c r="AM77" s="52">
        <v>3816</v>
      </c>
      <c r="AN77" s="52">
        <v>3984</v>
      </c>
      <c r="AO77" s="52">
        <v>6327</v>
      </c>
      <c r="AP77" s="52">
        <v>15082</v>
      </c>
      <c r="AQ77" s="52">
        <v>2375</v>
      </c>
      <c r="AR77" s="53">
        <f t="shared" ref="AR77:AR82" si="32">SUM(AL77:AQ77)</f>
        <v>34033</v>
      </c>
      <c r="AS77" s="54"/>
      <c r="AT77" s="52"/>
      <c r="AU77" s="53">
        <f t="shared" ref="AU77:AU81" si="33">SUM(AS77:AT77)</f>
        <v>0</v>
      </c>
      <c r="AV77" s="54"/>
      <c r="AW77" s="52"/>
      <c r="AX77" s="52"/>
      <c r="AY77" s="52"/>
      <c r="AZ77" s="55"/>
      <c r="BA77" s="56"/>
      <c r="BB77" s="56"/>
      <c r="BC77" s="57"/>
    </row>
    <row r="78" spans="1:55" ht="17.25" customHeight="1" x14ac:dyDescent="0.2">
      <c r="A78" s="968"/>
      <c r="B78" s="970"/>
      <c r="C78" s="973"/>
      <c r="D78" s="976"/>
      <c r="E78" s="983"/>
      <c r="F78" s="979"/>
      <c r="G78" s="1001"/>
      <c r="H78" s="985"/>
      <c r="I78" s="990"/>
      <c r="J78" s="991"/>
      <c r="K78" s="994"/>
      <c r="L78" s="998"/>
      <c r="M78" s="174"/>
      <c r="N78" s="175"/>
      <c r="O78" s="176"/>
      <c r="P78" s="47"/>
      <c r="Q78" s="47"/>
      <c r="R78" s="899"/>
      <c r="S78" s="48"/>
      <c r="T78" s="902"/>
      <c r="U78" s="49"/>
      <c r="V78" s="902"/>
      <c r="W78" s="49"/>
      <c r="X78" s="902"/>
      <c r="Y78" s="49"/>
      <c r="Z78" s="902"/>
      <c r="AA78" s="49"/>
      <c r="AB78" s="902"/>
      <c r="AC78" s="49"/>
      <c r="AD78" s="902"/>
      <c r="AE78" s="49"/>
      <c r="AF78" s="893"/>
      <c r="AG78" s="50"/>
      <c r="AH78" s="893"/>
      <c r="AI78" s="49"/>
      <c r="AJ78" s="896"/>
      <c r="AK78" s="103">
        <f t="shared" ref="AK78:AK82" si="34">AC78+AE78+AG78+S78+U78+W78+Y78+AA78+AI78</f>
        <v>0</v>
      </c>
      <c r="AL78" s="51"/>
      <c r="AM78" s="52"/>
      <c r="AN78" s="52"/>
      <c r="AO78" s="52"/>
      <c r="AP78" s="52"/>
      <c r="AQ78" s="52"/>
      <c r="AR78" s="53">
        <f t="shared" si="32"/>
        <v>0</v>
      </c>
      <c r="AS78" s="54"/>
      <c r="AT78" s="52"/>
      <c r="AU78" s="53">
        <f t="shared" si="33"/>
        <v>0</v>
      </c>
      <c r="AV78" s="54"/>
      <c r="AW78" s="52"/>
      <c r="AX78" s="52"/>
      <c r="AY78" s="52"/>
      <c r="AZ78" s="55"/>
      <c r="BA78" s="56"/>
      <c r="BB78" s="56"/>
      <c r="BC78" s="57"/>
    </row>
    <row r="79" spans="1:55" ht="17.25" customHeight="1" x14ac:dyDescent="0.2">
      <c r="A79" s="968"/>
      <c r="B79" s="970"/>
      <c r="C79" s="973"/>
      <c r="D79" s="976"/>
      <c r="E79" s="983"/>
      <c r="F79" s="979"/>
      <c r="G79" s="1001"/>
      <c r="H79" s="985"/>
      <c r="I79" s="990"/>
      <c r="J79" s="991"/>
      <c r="K79" s="994"/>
      <c r="L79" s="998"/>
      <c r="M79" s="174"/>
      <c r="N79" s="175"/>
      <c r="O79" s="176"/>
      <c r="P79" s="47"/>
      <c r="Q79" s="47"/>
      <c r="R79" s="899"/>
      <c r="S79" s="48"/>
      <c r="T79" s="902"/>
      <c r="U79" s="49"/>
      <c r="V79" s="902"/>
      <c r="W79" s="49"/>
      <c r="X79" s="902"/>
      <c r="Y79" s="49"/>
      <c r="Z79" s="902"/>
      <c r="AA79" s="49"/>
      <c r="AB79" s="902"/>
      <c r="AC79" s="49"/>
      <c r="AD79" s="902"/>
      <c r="AE79" s="49"/>
      <c r="AF79" s="893"/>
      <c r="AG79" s="50"/>
      <c r="AH79" s="893"/>
      <c r="AI79" s="49"/>
      <c r="AJ79" s="896"/>
      <c r="AK79" s="103">
        <f t="shared" si="34"/>
        <v>0</v>
      </c>
      <c r="AL79" s="51"/>
      <c r="AM79" s="52"/>
      <c r="AN79" s="52"/>
      <c r="AO79" s="52"/>
      <c r="AP79" s="52"/>
      <c r="AQ79" s="52"/>
      <c r="AR79" s="53">
        <f t="shared" si="32"/>
        <v>0</v>
      </c>
      <c r="AS79" s="54"/>
      <c r="AT79" s="52"/>
      <c r="AU79" s="53">
        <f t="shared" si="33"/>
        <v>0</v>
      </c>
      <c r="AV79" s="54"/>
      <c r="AW79" s="52"/>
      <c r="AX79" s="52"/>
      <c r="AY79" s="52"/>
      <c r="AZ79" s="55"/>
      <c r="BA79" s="56"/>
      <c r="BB79" s="56"/>
      <c r="BC79" s="57"/>
    </row>
    <row r="80" spans="1:55" ht="17.25" customHeight="1" x14ac:dyDescent="0.2">
      <c r="A80" s="968"/>
      <c r="B80" s="970"/>
      <c r="C80" s="973"/>
      <c r="D80" s="976"/>
      <c r="E80" s="983"/>
      <c r="F80" s="979"/>
      <c r="G80" s="1001"/>
      <c r="H80" s="985"/>
      <c r="I80" s="990"/>
      <c r="J80" s="991"/>
      <c r="K80" s="994"/>
      <c r="L80" s="998"/>
      <c r="M80" s="174"/>
      <c r="N80" s="175"/>
      <c r="O80" s="176"/>
      <c r="P80" s="47"/>
      <c r="Q80" s="47"/>
      <c r="R80" s="899"/>
      <c r="S80" s="48"/>
      <c r="T80" s="902"/>
      <c r="U80" s="49"/>
      <c r="V80" s="902"/>
      <c r="W80" s="49"/>
      <c r="X80" s="902"/>
      <c r="Y80" s="49"/>
      <c r="Z80" s="902"/>
      <c r="AA80" s="49"/>
      <c r="AB80" s="902"/>
      <c r="AC80" s="49"/>
      <c r="AD80" s="902"/>
      <c r="AE80" s="49"/>
      <c r="AF80" s="893"/>
      <c r="AG80" s="50"/>
      <c r="AH80" s="893"/>
      <c r="AI80" s="49"/>
      <c r="AJ80" s="896"/>
      <c r="AK80" s="103">
        <f t="shared" si="34"/>
        <v>0</v>
      </c>
      <c r="AL80" s="51"/>
      <c r="AM80" s="52"/>
      <c r="AN80" s="52"/>
      <c r="AO80" s="52"/>
      <c r="AP80" s="52"/>
      <c r="AQ80" s="52"/>
      <c r="AR80" s="53">
        <f t="shared" si="32"/>
        <v>0</v>
      </c>
      <c r="AS80" s="54"/>
      <c r="AT80" s="52"/>
      <c r="AU80" s="53">
        <f t="shared" si="33"/>
        <v>0</v>
      </c>
      <c r="AV80" s="54"/>
      <c r="AW80" s="52"/>
      <c r="AX80" s="52"/>
      <c r="AY80" s="52"/>
      <c r="AZ80" s="55"/>
      <c r="BA80" s="56"/>
      <c r="BB80" s="56"/>
      <c r="BC80" s="57"/>
    </row>
    <row r="81" spans="1:55" ht="17.25" customHeight="1" x14ac:dyDescent="0.2">
      <c r="A81" s="968"/>
      <c r="B81" s="970"/>
      <c r="C81" s="973"/>
      <c r="D81" s="976"/>
      <c r="E81" s="983"/>
      <c r="F81" s="979"/>
      <c r="G81" s="1001"/>
      <c r="H81" s="985"/>
      <c r="I81" s="990"/>
      <c r="J81" s="991"/>
      <c r="K81" s="994"/>
      <c r="L81" s="998"/>
      <c r="M81" s="174"/>
      <c r="N81" s="175"/>
      <c r="O81" s="176"/>
      <c r="P81" s="47"/>
      <c r="Q81" s="47"/>
      <c r="R81" s="899"/>
      <c r="S81" s="48"/>
      <c r="T81" s="902"/>
      <c r="U81" s="49"/>
      <c r="V81" s="902"/>
      <c r="W81" s="49"/>
      <c r="X81" s="902"/>
      <c r="Y81" s="49"/>
      <c r="Z81" s="902"/>
      <c r="AA81" s="49"/>
      <c r="AB81" s="902"/>
      <c r="AC81" s="49"/>
      <c r="AD81" s="902"/>
      <c r="AE81" s="49"/>
      <c r="AF81" s="893"/>
      <c r="AG81" s="50"/>
      <c r="AH81" s="893"/>
      <c r="AI81" s="49"/>
      <c r="AJ81" s="896"/>
      <c r="AK81" s="103">
        <f t="shared" si="34"/>
        <v>0</v>
      </c>
      <c r="AL81" s="51"/>
      <c r="AM81" s="52"/>
      <c r="AN81" s="52"/>
      <c r="AO81" s="52"/>
      <c r="AP81" s="52"/>
      <c r="AQ81" s="52"/>
      <c r="AR81" s="53">
        <f t="shared" si="32"/>
        <v>0</v>
      </c>
      <c r="AS81" s="54"/>
      <c r="AT81" s="52"/>
      <c r="AU81" s="53">
        <f t="shared" si="33"/>
        <v>0</v>
      </c>
      <c r="AV81" s="54"/>
      <c r="AW81" s="52"/>
      <c r="AX81" s="52"/>
      <c r="AY81" s="52"/>
      <c r="AZ81" s="55"/>
      <c r="BA81" s="56"/>
      <c r="BB81" s="56"/>
      <c r="BC81" s="57"/>
    </row>
    <row r="82" spans="1:55" ht="17.25" customHeight="1" x14ac:dyDescent="0.2">
      <c r="A82" s="968"/>
      <c r="B82" s="971"/>
      <c r="C82" s="974"/>
      <c r="D82" s="977"/>
      <c r="E82" s="983"/>
      <c r="F82" s="980"/>
      <c r="G82" s="1002"/>
      <c r="H82" s="986"/>
      <c r="I82" s="990"/>
      <c r="J82" s="991"/>
      <c r="K82" s="995"/>
      <c r="L82" s="998"/>
      <c r="M82" s="177"/>
      <c r="N82" s="178"/>
      <c r="O82" s="179"/>
      <c r="P82" s="107"/>
      <c r="Q82" s="107"/>
      <c r="R82" s="899"/>
      <c r="S82" s="108"/>
      <c r="T82" s="902"/>
      <c r="U82" s="109"/>
      <c r="V82" s="902"/>
      <c r="W82" s="109"/>
      <c r="X82" s="902"/>
      <c r="Y82" s="109"/>
      <c r="Z82" s="902"/>
      <c r="AA82" s="109"/>
      <c r="AB82" s="902"/>
      <c r="AC82" s="109"/>
      <c r="AD82" s="902"/>
      <c r="AE82" s="109"/>
      <c r="AF82" s="893"/>
      <c r="AG82" s="110"/>
      <c r="AH82" s="893"/>
      <c r="AI82" s="109"/>
      <c r="AJ82" s="897"/>
      <c r="AK82" s="103">
        <f t="shared" si="34"/>
        <v>0</v>
      </c>
      <c r="AL82" s="111"/>
      <c r="AM82" s="112"/>
      <c r="AN82" s="112"/>
      <c r="AO82" s="112"/>
      <c r="AP82" s="112"/>
      <c r="AQ82" s="112"/>
      <c r="AR82" s="53">
        <f t="shared" si="32"/>
        <v>0</v>
      </c>
      <c r="AS82" s="113"/>
      <c r="AT82" s="112"/>
      <c r="AU82" s="53">
        <f>SUM(AS82:AT82)</f>
        <v>0</v>
      </c>
      <c r="AV82" s="113"/>
      <c r="AW82" s="112"/>
      <c r="AX82" s="112"/>
      <c r="AY82" s="112"/>
      <c r="AZ82" s="114"/>
      <c r="BA82" s="115"/>
      <c r="BB82" s="115"/>
      <c r="BC82" s="116"/>
    </row>
    <row r="83" spans="1:55" ht="9.9499999999999993" customHeight="1" thickBot="1" x14ac:dyDescent="0.25">
      <c r="A83" s="969"/>
      <c r="B83" s="972"/>
      <c r="C83" s="975"/>
      <c r="D83" s="978"/>
      <c r="E83" s="984"/>
      <c r="F83" s="981"/>
      <c r="G83" s="1003"/>
      <c r="H83" s="987"/>
      <c r="I83" s="992"/>
      <c r="J83" s="993"/>
      <c r="K83" s="996"/>
      <c r="L83" s="999"/>
      <c r="M83" s="180"/>
      <c r="N83" s="181"/>
      <c r="O83" s="182"/>
      <c r="P83" s="117"/>
      <c r="Q83" s="117"/>
      <c r="R83" s="900"/>
      <c r="S83" s="183"/>
      <c r="T83" s="903"/>
      <c r="U83" s="184"/>
      <c r="V83" s="903"/>
      <c r="W83" s="184"/>
      <c r="X83" s="903"/>
      <c r="Y83" s="184"/>
      <c r="Z83" s="903"/>
      <c r="AA83" s="184"/>
      <c r="AB83" s="903"/>
      <c r="AC83" s="184"/>
      <c r="AD83" s="903"/>
      <c r="AE83" s="184"/>
      <c r="AF83" s="894"/>
      <c r="AG83" s="185"/>
      <c r="AH83" s="894"/>
      <c r="AI83" s="184"/>
      <c r="AJ83" s="118"/>
      <c r="AK83" s="119"/>
      <c r="AL83" s="186"/>
      <c r="AM83" s="187"/>
      <c r="AN83" s="187"/>
      <c r="AO83" s="187"/>
      <c r="AP83" s="187"/>
      <c r="AQ83" s="187"/>
      <c r="AR83" s="120"/>
      <c r="AS83" s="188"/>
      <c r="AT83" s="187"/>
      <c r="AU83" s="120"/>
      <c r="AV83" s="188"/>
      <c r="AW83" s="187"/>
      <c r="AX83" s="187"/>
      <c r="AY83" s="187"/>
      <c r="AZ83" s="189"/>
      <c r="BA83" s="190"/>
      <c r="BB83" s="190"/>
      <c r="BC83" s="191"/>
    </row>
    <row r="84" spans="1:55" ht="6" customHeight="1" x14ac:dyDescent="0.2">
      <c r="A84" s="156"/>
      <c r="B84" s="192"/>
      <c r="C84" s="192"/>
      <c r="D84" s="192"/>
      <c r="E84" s="192"/>
      <c r="F84" s="192"/>
      <c r="G84" s="192"/>
      <c r="H84" s="192"/>
      <c r="I84" s="1000"/>
      <c r="J84" s="1000"/>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3"/>
      <c r="AL84" s="193"/>
      <c r="AM84" s="193"/>
      <c r="AN84" s="193"/>
      <c r="AO84" s="193"/>
      <c r="AP84" s="193"/>
      <c r="AQ84" s="194"/>
      <c r="AR84" s="193"/>
      <c r="AS84" s="193"/>
      <c r="AT84" s="193"/>
      <c r="AU84" s="193"/>
      <c r="AV84" s="193"/>
      <c r="AW84" s="193"/>
      <c r="AX84" s="193"/>
      <c r="AY84" s="193"/>
      <c r="AZ84" s="193"/>
      <c r="BA84" s="193"/>
      <c r="BB84" s="193"/>
      <c r="BC84" s="156"/>
    </row>
    <row r="85" spans="1:55" ht="72" customHeight="1" x14ac:dyDescent="0.2">
      <c r="A85" s="967">
        <v>8</v>
      </c>
      <c r="B85" s="161" t="s">
        <v>1705</v>
      </c>
      <c r="C85" s="162" t="s">
        <v>1706</v>
      </c>
      <c r="D85" s="163" t="s">
        <v>21</v>
      </c>
      <c r="E85" s="163" t="s">
        <v>1892</v>
      </c>
      <c r="F85" s="162" t="s">
        <v>1707</v>
      </c>
      <c r="G85" s="164" t="s">
        <v>1679</v>
      </c>
      <c r="H85" s="164" t="s">
        <v>1680</v>
      </c>
      <c r="I85" s="165" t="s">
        <v>1908</v>
      </c>
      <c r="J85" s="166">
        <f>+$N$3</f>
        <v>2019</v>
      </c>
      <c r="K85" s="164" t="s">
        <v>1925</v>
      </c>
      <c r="L85" s="165" t="s">
        <v>1968</v>
      </c>
      <c r="M85" s="162" t="s">
        <v>1708</v>
      </c>
      <c r="N85" s="162" t="s">
        <v>1709</v>
      </c>
      <c r="O85" s="162" t="s">
        <v>1710</v>
      </c>
      <c r="P85" s="162" t="s">
        <v>1985</v>
      </c>
      <c r="Q85" s="162" t="s">
        <v>1969</v>
      </c>
      <c r="R85" s="167">
        <f>SUM(R86:R92)</f>
        <v>0</v>
      </c>
      <c r="S85" s="168">
        <f t="shared" ref="S85:AK85" si="35">SUM(S86:S92)</f>
        <v>0</v>
      </c>
      <c r="T85" s="169">
        <f t="shared" si="35"/>
        <v>0</v>
      </c>
      <c r="U85" s="170">
        <f t="shared" si="35"/>
        <v>0</v>
      </c>
      <c r="V85" s="169">
        <f t="shared" si="35"/>
        <v>0</v>
      </c>
      <c r="W85" s="170">
        <f t="shared" si="35"/>
        <v>0</v>
      </c>
      <c r="X85" s="169">
        <f t="shared" si="35"/>
        <v>0</v>
      </c>
      <c r="Y85" s="170">
        <f t="shared" si="35"/>
        <v>0</v>
      </c>
      <c r="Z85" s="169">
        <f t="shared" si="35"/>
        <v>0</v>
      </c>
      <c r="AA85" s="170">
        <f t="shared" si="35"/>
        <v>0</v>
      </c>
      <c r="AB85" s="169">
        <f t="shared" si="35"/>
        <v>0</v>
      </c>
      <c r="AC85" s="170">
        <f t="shared" si="35"/>
        <v>0</v>
      </c>
      <c r="AD85" s="169">
        <f t="shared" si="35"/>
        <v>0</v>
      </c>
      <c r="AE85" s="170">
        <f t="shared" si="35"/>
        <v>0</v>
      </c>
      <c r="AF85" s="169">
        <f t="shared" si="35"/>
        <v>108000000</v>
      </c>
      <c r="AG85" s="171">
        <f t="shared" si="35"/>
        <v>108000000</v>
      </c>
      <c r="AH85" s="169">
        <f t="shared" si="35"/>
        <v>0</v>
      </c>
      <c r="AI85" s="170">
        <f t="shared" si="35"/>
        <v>0</v>
      </c>
      <c r="AJ85" s="172">
        <f t="shared" si="35"/>
        <v>108000000</v>
      </c>
      <c r="AK85" s="173">
        <f t="shared" si="35"/>
        <v>108000000</v>
      </c>
      <c r="AL85" s="869"/>
      <c r="AM85" s="870"/>
      <c r="AN85" s="870"/>
      <c r="AO85" s="870"/>
      <c r="AP85" s="870"/>
      <c r="AQ85" s="870"/>
      <c r="AR85" s="871"/>
      <c r="AS85" s="872"/>
      <c r="AT85" s="870"/>
      <c r="AU85" s="871"/>
      <c r="AV85" s="872"/>
      <c r="AW85" s="870"/>
      <c r="AX85" s="870"/>
      <c r="AY85" s="870"/>
      <c r="AZ85" s="873"/>
      <c r="BA85" s="44" t="s">
        <v>1685</v>
      </c>
      <c r="BB85" s="44" t="s">
        <v>1971</v>
      </c>
      <c r="BC85" s="45" t="s">
        <v>1687</v>
      </c>
    </row>
    <row r="86" spans="1:55" ht="22.5" x14ac:dyDescent="0.2">
      <c r="A86" s="968"/>
      <c r="B86" s="970" t="str">
        <f>VLOOKUP($D$9,'PROYECTOS REGISTRADOS'!$A$2:$D$82,4,0)</f>
        <v>Ampliación de los programas artìscticos y culturales Tocancipá, Cundinamarca, Centro Oriente</v>
      </c>
      <c r="C86" s="973" t="str">
        <f>VLOOKUP($D$9,'PROYECTOS REGISTRADOS'!$A$2:$D$82,3,0)</f>
        <v>2016-25817-00017</v>
      </c>
      <c r="D86" s="976" t="s">
        <v>595</v>
      </c>
      <c r="E86" s="982" t="str">
        <f>IF(D86=0,"0-0",(VLOOKUP(D86,'CONSOLIDADO PLAN DESARROLLO'!$EL$9:$ET$304,2,0)))</f>
        <v>Aumentar el número de disciplinas en la formación artística y cultural del municipio</v>
      </c>
      <c r="F86" s="979" t="str">
        <f>IF(D86=0,"0-0",(VLOOKUP(D86,'CONSOLIDADO PLAN DESARROLLO'!$EL$9:$ET$304,3,0)))</f>
        <v>Disciplinas aumentadas</v>
      </c>
      <c r="G86" s="1001">
        <f>IF(D86=0,"0-0",(VLOOKUP(D86,'CONSOLIDADO PLAN DESARROLLO'!$EL$9:$ET$304,4,0)))</f>
        <v>14</v>
      </c>
      <c r="H86" s="985">
        <f>IF(D86=0,"0-0",(VLOOKUP(D86,'CONSOLIDADO PLAN DESARROLLO'!$EL$9:$ET$304,5,0)))</f>
        <v>18</v>
      </c>
      <c r="I86" s="988">
        <f>IF(D86=0,"0-0",(VLOOKUP(D86,'CONSOLIDADO PLAN DESARROLLO'!$EL$9:$ET$304,$R$3,0)))</f>
        <v>1</v>
      </c>
      <c r="J86" s="989"/>
      <c r="K86" s="994">
        <v>1</v>
      </c>
      <c r="L86" s="997">
        <v>1</v>
      </c>
      <c r="M86" s="804" t="s">
        <v>1950</v>
      </c>
      <c r="N86" s="805" t="s">
        <v>1930</v>
      </c>
      <c r="O86" s="812">
        <v>4</v>
      </c>
      <c r="P86" s="47">
        <v>1</v>
      </c>
      <c r="Q86" s="47">
        <v>1</v>
      </c>
      <c r="R86" s="898">
        <f>VLOOKUP($D86,'[4]Tablero Logro Metas 2019'!$AK$7:$AS$302,3,0)</f>
        <v>0</v>
      </c>
      <c r="S86" s="48"/>
      <c r="T86" s="901">
        <f>VLOOKUP($D86,'[4]Tablero Logro Metas 2019'!$AK$7:$AS$302,4,0)</f>
        <v>0</v>
      </c>
      <c r="U86" s="49"/>
      <c r="V86" s="901">
        <f>VLOOKUP($D86,'[4]Tablero Logro Metas 2019'!$AK$7:$AS$302,5,0)</f>
        <v>0</v>
      </c>
      <c r="W86" s="49"/>
      <c r="X86" s="901">
        <f>VLOOKUP($D86,'[4]Tablero Logro Metas 2019'!$AK$7:$AS$302,6,0)</f>
        <v>0</v>
      </c>
      <c r="Y86" s="49"/>
      <c r="Z86" s="901">
        <f>VLOOKUP($D86,'[4]Tablero Logro Metas 2019'!$AK$7:$AS$302,7,0)</f>
        <v>0</v>
      </c>
      <c r="AA86" s="49"/>
      <c r="AB86" s="901">
        <f>VLOOKUP($D86,'[4]Tablero Logro Metas 2019'!$AK$7:$AS$302,8,0)</f>
        <v>0</v>
      </c>
      <c r="AC86" s="49"/>
      <c r="AD86" s="901">
        <f>VLOOKUP($D86,'[4]Tablero Logro Metas 2019'!$AK$7:$AS$302,9,0)</f>
        <v>0</v>
      </c>
      <c r="AE86" s="49"/>
      <c r="AF86" s="892">
        <v>108000000</v>
      </c>
      <c r="AG86" s="50">
        <v>108000000</v>
      </c>
      <c r="AH86" s="892"/>
      <c r="AI86" s="49"/>
      <c r="AJ86" s="895">
        <f>+R86+T86+V86+X86+Z86+AB86+AD86+AF86+AH86</f>
        <v>108000000</v>
      </c>
      <c r="AK86" s="103">
        <f>AC86+AE86+AG86+S86+U86+W86+Y86+AA86+AI86</f>
        <v>108000000</v>
      </c>
      <c r="AL86" s="51">
        <v>2449</v>
      </c>
      <c r="AM86" s="52">
        <v>3816</v>
      </c>
      <c r="AN86" s="52">
        <v>3984</v>
      </c>
      <c r="AO86" s="52">
        <v>6327</v>
      </c>
      <c r="AP86" s="52">
        <v>15082</v>
      </c>
      <c r="AQ86" s="52">
        <v>2375</v>
      </c>
      <c r="AR86" s="53">
        <f t="shared" ref="AR86:AR91" si="36">SUM(AL86:AQ86)</f>
        <v>34033</v>
      </c>
      <c r="AS86" s="54"/>
      <c r="AT86" s="52"/>
      <c r="AU86" s="53">
        <f t="shared" ref="AU86:AU90" si="37">SUM(AS86:AT86)</f>
        <v>0</v>
      </c>
      <c r="AV86" s="54"/>
      <c r="AW86" s="52"/>
      <c r="AX86" s="52"/>
      <c r="AY86" s="52"/>
      <c r="AZ86" s="55"/>
      <c r="BA86" s="56"/>
      <c r="BB86" s="56"/>
      <c r="BC86" s="57"/>
    </row>
    <row r="87" spans="1:55" ht="17.25" customHeight="1" x14ac:dyDescent="0.2">
      <c r="A87" s="968"/>
      <c r="B87" s="970"/>
      <c r="C87" s="973"/>
      <c r="D87" s="976"/>
      <c r="E87" s="983"/>
      <c r="F87" s="979"/>
      <c r="G87" s="1001"/>
      <c r="H87" s="985"/>
      <c r="I87" s="990"/>
      <c r="J87" s="991"/>
      <c r="K87" s="994"/>
      <c r="L87" s="998"/>
      <c r="M87" s="174"/>
      <c r="N87" s="175"/>
      <c r="O87" s="176"/>
      <c r="P87" s="47"/>
      <c r="Q87" s="47"/>
      <c r="R87" s="899"/>
      <c r="S87" s="48"/>
      <c r="T87" s="902"/>
      <c r="U87" s="49"/>
      <c r="V87" s="902"/>
      <c r="W87" s="49"/>
      <c r="X87" s="902"/>
      <c r="Y87" s="49"/>
      <c r="Z87" s="902"/>
      <c r="AA87" s="49"/>
      <c r="AB87" s="902"/>
      <c r="AC87" s="49"/>
      <c r="AD87" s="902"/>
      <c r="AE87" s="49"/>
      <c r="AF87" s="893"/>
      <c r="AG87" s="50"/>
      <c r="AH87" s="893"/>
      <c r="AI87" s="49"/>
      <c r="AJ87" s="896"/>
      <c r="AK87" s="103">
        <f t="shared" ref="AK87:AK91" si="38">AC87+AE87+AG87+S87+U87+W87+Y87+AA87+AI87</f>
        <v>0</v>
      </c>
      <c r="AL87" s="51"/>
      <c r="AM87" s="52"/>
      <c r="AN87" s="52"/>
      <c r="AO87" s="52"/>
      <c r="AP87" s="52"/>
      <c r="AQ87" s="52"/>
      <c r="AR87" s="53">
        <f t="shared" si="36"/>
        <v>0</v>
      </c>
      <c r="AS87" s="54"/>
      <c r="AT87" s="52"/>
      <c r="AU87" s="53">
        <f t="shared" si="37"/>
        <v>0</v>
      </c>
      <c r="AV87" s="54"/>
      <c r="AW87" s="52"/>
      <c r="AX87" s="52"/>
      <c r="AY87" s="52"/>
      <c r="AZ87" s="55"/>
      <c r="BA87" s="56"/>
      <c r="BB87" s="56"/>
      <c r="BC87" s="57"/>
    </row>
    <row r="88" spans="1:55" ht="17.25" customHeight="1" x14ac:dyDescent="0.2">
      <c r="A88" s="968"/>
      <c r="B88" s="970"/>
      <c r="C88" s="973"/>
      <c r="D88" s="976"/>
      <c r="E88" s="983"/>
      <c r="F88" s="979"/>
      <c r="G88" s="1001"/>
      <c r="H88" s="985"/>
      <c r="I88" s="990"/>
      <c r="J88" s="991"/>
      <c r="K88" s="994"/>
      <c r="L88" s="998"/>
      <c r="M88" s="174"/>
      <c r="N88" s="175"/>
      <c r="O88" s="176"/>
      <c r="P88" s="47"/>
      <c r="Q88" s="47"/>
      <c r="R88" s="899"/>
      <c r="S88" s="48"/>
      <c r="T88" s="902"/>
      <c r="U88" s="49"/>
      <c r="V88" s="902"/>
      <c r="W88" s="49"/>
      <c r="X88" s="902"/>
      <c r="Y88" s="49"/>
      <c r="Z88" s="902"/>
      <c r="AA88" s="49"/>
      <c r="AB88" s="902"/>
      <c r="AC88" s="49"/>
      <c r="AD88" s="902"/>
      <c r="AE88" s="49"/>
      <c r="AF88" s="893"/>
      <c r="AG88" s="50"/>
      <c r="AH88" s="893"/>
      <c r="AI88" s="49"/>
      <c r="AJ88" s="896"/>
      <c r="AK88" s="103">
        <f t="shared" si="38"/>
        <v>0</v>
      </c>
      <c r="AL88" s="51"/>
      <c r="AM88" s="52"/>
      <c r="AN88" s="52"/>
      <c r="AO88" s="52"/>
      <c r="AP88" s="52"/>
      <c r="AQ88" s="52"/>
      <c r="AR88" s="53">
        <f t="shared" si="36"/>
        <v>0</v>
      </c>
      <c r="AS88" s="54"/>
      <c r="AT88" s="52"/>
      <c r="AU88" s="53">
        <f t="shared" si="37"/>
        <v>0</v>
      </c>
      <c r="AV88" s="54"/>
      <c r="AW88" s="52"/>
      <c r="AX88" s="52"/>
      <c r="AY88" s="52"/>
      <c r="AZ88" s="55"/>
      <c r="BA88" s="56"/>
      <c r="BB88" s="56"/>
      <c r="BC88" s="57"/>
    </row>
    <row r="89" spans="1:55" ht="17.25" customHeight="1" x14ac:dyDescent="0.2">
      <c r="A89" s="968"/>
      <c r="B89" s="970"/>
      <c r="C89" s="973"/>
      <c r="D89" s="976"/>
      <c r="E89" s="983"/>
      <c r="F89" s="979"/>
      <c r="G89" s="1001"/>
      <c r="H89" s="985"/>
      <c r="I89" s="990"/>
      <c r="J89" s="991"/>
      <c r="K89" s="994"/>
      <c r="L89" s="998"/>
      <c r="M89" s="174"/>
      <c r="N89" s="175"/>
      <c r="O89" s="176"/>
      <c r="P89" s="47"/>
      <c r="Q89" s="47"/>
      <c r="R89" s="899"/>
      <c r="S89" s="48"/>
      <c r="T89" s="902"/>
      <c r="U89" s="49"/>
      <c r="V89" s="902"/>
      <c r="W89" s="49"/>
      <c r="X89" s="902"/>
      <c r="Y89" s="49"/>
      <c r="Z89" s="902"/>
      <c r="AA89" s="49"/>
      <c r="AB89" s="902"/>
      <c r="AC89" s="49"/>
      <c r="AD89" s="902"/>
      <c r="AE89" s="49"/>
      <c r="AF89" s="893"/>
      <c r="AG89" s="50"/>
      <c r="AH89" s="893"/>
      <c r="AI89" s="49"/>
      <c r="AJ89" s="896"/>
      <c r="AK89" s="103">
        <f t="shared" si="38"/>
        <v>0</v>
      </c>
      <c r="AL89" s="51"/>
      <c r="AM89" s="52"/>
      <c r="AN89" s="52"/>
      <c r="AO89" s="52"/>
      <c r="AP89" s="52"/>
      <c r="AQ89" s="52"/>
      <c r="AR89" s="53">
        <f t="shared" si="36"/>
        <v>0</v>
      </c>
      <c r="AS89" s="54"/>
      <c r="AT89" s="52"/>
      <c r="AU89" s="53">
        <f t="shared" si="37"/>
        <v>0</v>
      </c>
      <c r="AV89" s="54"/>
      <c r="AW89" s="52"/>
      <c r="AX89" s="52"/>
      <c r="AY89" s="52"/>
      <c r="AZ89" s="55"/>
      <c r="BA89" s="56"/>
      <c r="BB89" s="56"/>
      <c r="BC89" s="57"/>
    </row>
    <row r="90" spans="1:55" ht="17.25" customHeight="1" x14ac:dyDescent="0.2">
      <c r="A90" s="968"/>
      <c r="B90" s="970"/>
      <c r="C90" s="973"/>
      <c r="D90" s="976"/>
      <c r="E90" s="983"/>
      <c r="F90" s="979"/>
      <c r="G90" s="1001"/>
      <c r="H90" s="985"/>
      <c r="I90" s="990"/>
      <c r="J90" s="991"/>
      <c r="K90" s="994"/>
      <c r="L90" s="998"/>
      <c r="M90" s="174"/>
      <c r="N90" s="175"/>
      <c r="O90" s="176"/>
      <c r="P90" s="47"/>
      <c r="Q90" s="47"/>
      <c r="R90" s="899"/>
      <c r="S90" s="48"/>
      <c r="T90" s="902"/>
      <c r="U90" s="49"/>
      <c r="V90" s="902"/>
      <c r="W90" s="49"/>
      <c r="X90" s="902"/>
      <c r="Y90" s="49"/>
      <c r="Z90" s="902"/>
      <c r="AA90" s="49"/>
      <c r="AB90" s="902"/>
      <c r="AC90" s="49"/>
      <c r="AD90" s="902"/>
      <c r="AE90" s="49"/>
      <c r="AF90" s="893"/>
      <c r="AG90" s="50"/>
      <c r="AH90" s="893"/>
      <c r="AI90" s="49"/>
      <c r="AJ90" s="896"/>
      <c r="AK90" s="103">
        <f t="shared" si="38"/>
        <v>0</v>
      </c>
      <c r="AL90" s="51"/>
      <c r="AM90" s="52"/>
      <c r="AN90" s="52"/>
      <c r="AO90" s="52"/>
      <c r="AP90" s="52"/>
      <c r="AQ90" s="52"/>
      <c r="AR90" s="53">
        <f t="shared" si="36"/>
        <v>0</v>
      </c>
      <c r="AS90" s="54"/>
      <c r="AT90" s="52"/>
      <c r="AU90" s="53">
        <f t="shared" si="37"/>
        <v>0</v>
      </c>
      <c r="AV90" s="54"/>
      <c r="AW90" s="52"/>
      <c r="AX90" s="52"/>
      <c r="AY90" s="52"/>
      <c r="AZ90" s="55"/>
      <c r="BA90" s="56"/>
      <c r="BB90" s="56"/>
      <c r="BC90" s="57"/>
    </row>
    <row r="91" spans="1:55" ht="17.25" customHeight="1" x14ac:dyDescent="0.2">
      <c r="A91" s="968"/>
      <c r="B91" s="971"/>
      <c r="C91" s="974"/>
      <c r="D91" s="977"/>
      <c r="E91" s="983"/>
      <c r="F91" s="980"/>
      <c r="G91" s="1002"/>
      <c r="H91" s="986"/>
      <c r="I91" s="990"/>
      <c r="J91" s="991"/>
      <c r="K91" s="995"/>
      <c r="L91" s="998"/>
      <c r="M91" s="177"/>
      <c r="N91" s="178"/>
      <c r="O91" s="179"/>
      <c r="P91" s="107"/>
      <c r="Q91" s="107"/>
      <c r="R91" s="899"/>
      <c r="S91" s="108"/>
      <c r="T91" s="902"/>
      <c r="U91" s="109"/>
      <c r="V91" s="902"/>
      <c r="W91" s="109"/>
      <c r="X91" s="902"/>
      <c r="Y91" s="109"/>
      <c r="Z91" s="902"/>
      <c r="AA91" s="109"/>
      <c r="AB91" s="902"/>
      <c r="AC91" s="109"/>
      <c r="AD91" s="902"/>
      <c r="AE91" s="109"/>
      <c r="AF91" s="893"/>
      <c r="AG91" s="110"/>
      <c r="AH91" s="893"/>
      <c r="AI91" s="109"/>
      <c r="AJ91" s="897"/>
      <c r="AK91" s="103">
        <f t="shared" si="38"/>
        <v>0</v>
      </c>
      <c r="AL91" s="111"/>
      <c r="AM91" s="112"/>
      <c r="AN91" s="112"/>
      <c r="AO91" s="112"/>
      <c r="AP91" s="112"/>
      <c r="AQ91" s="112"/>
      <c r="AR91" s="53">
        <f t="shared" si="36"/>
        <v>0</v>
      </c>
      <c r="AS91" s="113"/>
      <c r="AT91" s="112"/>
      <c r="AU91" s="53">
        <f>SUM(AS91:AT91)</f>
        <v>0</v>
      </c>
      <c r="AV91" s="113"/>
      <c r="AW91" s="112"/>
      <c r="AX91" s="112"/>
      <c r="AY91" s="112"/>
      <c r="AZ91" s="114"/>
      <c r="BA91" s="115"/>
      <c r="BB91" s="115"/>
      <c r="BC91" s="116"/>
    </row>
    <row r="92" spans="1:55" ht="9.9499999999999993" customHeight="1" thickBot="1" x14ac:dyDescent="0.25">
      <c r="A92" s="969"/>
      <c r="B92" s="972"/>
      <c r="C92" s="975"/>
      <c r="D92" s="978"/>
      <c r="E92" s="984"/>
      <c r="F92" s="981"/>
      <c r="G92" s="1003"/>
      <c r="H92" s="987"/>
      <c r="I92" s="992"/>
      <c r="J92" s="993"/>
      <c r="K92" s="996"/>
      <c r="L92" s="999"/>
      <c r="M92" s="180"/>
      <c r="N92" s="181"/>
      <c r="O92" s="182"/>
      <c r="P92" s="117"/>
      <c r="Q92" s="117"/>
      <c r="R92" s="900"/>
      <c r="S92" s="183"/>
      <c r="T92" s="903"/>
      <c r="U92" s="184"/>
      <c r="V92" s="903"/>
      <c r="W92" s="184"/>
      <c r="X92" s="903"/>
      <c r="Y92" s="184"/>
      <c r="Z92" s="903"/>
      <c r="AA92" s="184"/>
      <c r="AB92" s="903"/>
      <c r="AC92" s="184"/>
      <c r="AD92" s="903"/>
      <c r="AE92" s="184"/>
      <c r="AF92" s="894"/>
      <c r="AG92" s="185"/>
      <c r="AH92" s="894"/>
      <c r="AI92" s="184"/>
      <c r="AJ92" s="118"/>
      <c r="AK92" s="119"/>
      <c r="AL92" s="186"/>
      <c r="AM92" s="187"/>
      <c r="AN92" s="187"/>
      <c r="AO92" s="187"/>
      <c r="AP92" s="187"/>
      <c r="AQ92" s="187"/>
      <c r="AR92" s="120"/>
      <c r="AS92" s="188"/>
      <c r="AT92" s="187"/>
      <c r="AU92" s="120"/>
      <c r="AV92" s="188"/>
      <c r="AW92" s="187"/>
      <c r="AX92" s="187"/>
      <c r="AY92" s="187"/>
      <c r="AZ92" s="189"/>
      <c r="BA92" s="190"/>
      <c r="BB92" s="190"/>
      <c r="BC92" s="191"/>
    </row>
    <row r="93" spans="1:55" ht="6" customHeight="1" x14ac:dyDescent="0.2">
      <c r="A93" s="156"/>
      <c r="B93" s="192"/>
      <c r="C93" s="192"/>
      <c r="D93" s="192"/>
      <c r="E93" s="192"/>
      <c r="F93" s="192"/>
      <c r="G93" s="192"/>
      <c r="H93" s="192"/>
      <c r="I93" s="1000"/>
      <c r="J93" s="1000"/>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3"/>
      <c r="AL93" s="193"/>
      <c r="AM93" s="193"/>
      <c r="AN93" s="193"/>
      <c r="AO93" s="193"/>
      <c r="AP93" s="193"/>
      <c r="AQ93" s="194"/>
      <c r="AR93" s="193"/>
      <c r="AS93" s="193"/>
      <c r="AT93" s="193"/>
      <c r="AU93" s="193"/>
      <c r="AV93" s="193"/>
      <c r="AW93" s="193"/>
      <c r="AX93" s="193"/>
      <c r="AY93" s="193"/>
      <c r="AZ93" s="193"/>
      <c r="BA93" s="193"/>
      <c r="BB93" s="193"/>
      <c r="BC93" s="156"/>
    </row>
    <row r="94" spans="1:55" ht="72" customHeight="1" x14ac:dyDescent="0.2">
      <c r="A94" s="967">
        <v>9</v>
      </c>
      <c r="B94" s="161" t="s">
        <v>1705</v>
      </c>
      <c r="C94" s="162" t="s">
        <v>1706</v>
      </c>
      <c r="D94" s="163" t="s">
        <v>21</v>
      </c>
      <c r="E94" s="163" t="s">
        <v>1892</v>
      </c>
      <c r="F94" s="162" t="s">
        <v>1707</v>
      </c>
      <c r="G94" s="164" t="s">
        <v>1679</v>
      </c>
      <c r="H94" s="164" t="s">
        <v>1680</v>
      </c>
      <c r="I94" s="165" t="s">
        <v>1908</v>
      </c>
      <c r="J94" s="166">
        <f>+$N$3</f>
        <v>2019</v>
      </c>
      <c r="K94" s="164" t="s">
        <v>1925</v>
      </c>
      <c r="L94" s="165" t="s">
        <v>1968</v>
      </c>
      <c r="M94" s="162" t="s">
        <v>1708</v>
      </c>
      <c r="N94" s="162" t="s">
        <v>1709</v>
      </c>
      <c r="O94" s="162" t="s">
        <v>1710</v>
      </c>
      <c r="P94" s="162" t="s">
        <v>1985</v>
      </c>
      <c r="Q94" s="162" t="s">
        <v>1969</v>
      </c>
      <c r="R94" s="167">
        <f>SUM(R95:R101)</f>
        <v>0</v>
      </c>
      <c r="S94" s="168">
        <f t="shared" ref="S94:AK94" si="39">SUM(S95:S101)</f>
        <v>0</v>
      </c>
      <c r="T94" s="169">
        <f t="shared" si="39"/>
        <v>0</v>
      </c>
      <c r="U94" s="170">
        <f t="shared" si="39"/>
        <v>0</v>
      </c>
      <c r="V94" s="169">
        <f t="shared" si="39"/>
        <v>0</v>
      </c>
      <c r="W94" s="170">
        <f t="shared" si="39"/>
        <v>0</v>
      </c>
      <c r="X94" s="169">
        <f t="shared" si="39"/>
        <v>0</v>
      </c>
      <c r="Y94" s="170">
        <f t="shared" si="39"/>
        <v>0</v>
      </c>
      <c r="Z94" s="169">
        <f t="shared" si="39"/>
        <v>0</v>
      </c>
      <c r="AA94" s="170">
        <f t="shared" si="39"/>
        <v>0</v>
      </c>
      <c r="AB94" s="169">
        <f t="shared" si="39"/>
        <v>0</v>
      </c>
      <c r="AC94" s="170">
        <f t="shared" si="39"/>
        <v>0</v>
      </c>
      <c r="AD94" s="169">
        <f t="shared" si="39"/>
        <v>0</v>
      </c>
      <c r="AE94" s="170">
        <f t="shared" si="39"/>
        <v>0</v>
      </c>
      <c r="AF94" s="169">
        <f t="shared" si="39"/>
        <v>0</v>
      </c>
      <c r="AG94" s="171">
        <f t="shared" si="39"/>
        <v>0</v>
      </c>
      <c r="AH94" s="169">
        <f t="shared" si="39"/>
        <v>0</v>
      </c>
      <c r="AI94" s="170">
        <f t="shared" si="39"/>
        <v>0</v>
      </c>
      <c r="AJ94" s="172">
        <f t="shared" si="39"/>
        <v>0</v>
      </c>
      <c r="AK94" s="173">
        <f t="shared" si="39"/>
        <v>0</v>
      </c>
      <c r="AL94" s="869"/>
      <c r="AM94" s="870"/>
      <c r="AN94" s="870"/>
      <c r="AO94" s="870"/>
      <c r="AP94" s="870"/>
      <c r="AQ94" s="870"/>
      <c r="AR94" s="871"/>
      <c r="AS94" s="872"/>
      <c r="AT94" s="870"/>
      <c r="AU94" s="871"/>
      <c r="AV94" s="872"/>
      <c r="AW94" s="870"/>
      <c r="AX94" s="870"/>
      <c r="AY94" s="870"/>
      <c r="AZ94" s="873"/>
      <c r="BA94" s="44" t="s">
        <v>1685</v>
      </c>
      <c r="BB94" s="44" t="s">
        <v>1971</v>
      </c>
      <c r="BC94" s="45" t="s">
        <v>1687</v>
      </c>
    </row>
    <row r="95" spans="1:55" ht="22.5" x14ac:dyDescent="0.2">
      <c r="A95" s="968"/>
      <c r="B95" s="970" t="str">
        <f>VLOOKUP($D$9,'PROYECTOS REGISTRADOS'!$A$2:$D$82,4,0)</f>
        <v>Ampliación de los programas artìscticos y culturales Tocancipá, Cundinamarca, Centro Oriente</v>
      </c>
      <c r="C95" s="973" t="str">
        <f>VLOOKUP($D$9,'PROYECTOS REGISTRADOS'!$A$2:$D$82,3,0)</f>
        <v>2016-25817-00017</v>
      </c>
      <c r="D95" s="976" t="s">
        <v>600</v>
      </c>
      <c r="E95" s="982" t="str">
        <f>IF(D95=0,"0-0",(VLOOKUP(D95,'CONSOLIDADO PLAN DESARROLLO'!$EL$9:$ET$304,2,0)))</f>
        <v>Vincular a través de Convenios a las Instituciones educativas a los  programas de Formación Artística y Cultural</v>
      </c>
      <c r="F95" s="979" t="str">
        <f>IF(D95=0,"0-0",(VLOOKUP(D95,'CONSOLIDADO PLAN DESARROLLO'!$EL$9:$ET$304,3,0)))</f>
        <v xml:space="preserve">Instituciones Educativas vinculadas </v>
      </c>
      <c r="G95" s="1001">
        <f>IF(D95=0,"0-0",(VLOOKUP(D95,'CONSOLIDADO PLAN DESARROLLO'!$EL$9:$ET$304,4,0)))</f>
        <v>0</v>
      </c>
      <c r="H95" s="985">
        <f>IF(D95=0,"0-0",(VLOOKUP(D95,'CONSOLIDADO PLAN DESARROLLO'!$EL$9:$ET$304,5,0)))</f>
        <v>3</v>
      </c>
      <c r="I95" s="988">
        <f>IF(D95=0,"0-0",(VLOOKUP(D95,'CONSOLIDADO PLAN DESARROLLO'!$EL$9:$ET$304,$R$3,0)))</f>
        <v>0</v>
      </c>
      <c r="J95" s="989"/>
      <c r="K95" s="994">
        <v>0</v>
      </c>
      <c r="L95" s="997">
        <v>0</v>
      </c>
      <c r="M95" s="809" t="s">
        <v>1951</v>
      </c>
      <c r="N95" s="805" t="s">
        <v>1930</v>
      </c>
      <c r="O95" s="812">
        <v>3</v>
      </c>
      <c r="P95" s="47">
        <v>0</v>
      </c>
      <c r="Q95" s="47">
        <v>0</v>
      </c>
      <c r="R95" s="898">
        <f>VLOOKUP($D95,'[4]Tablero Logro Metas 2019'!$AK$7:$AS$302,3,0)</f>
        <v>0</v>
      </c>
      <c r="S95" s="48"/>
      <c r="T95" s="901">
        <f>VLOOKUP($D95,'[4]Tablero Logro Metas 2019'!$AK$7:$AS$302,4,0)</f>
        <v>0</v>
      </c>
      <c r="U95" s="49"/>
      <c r="V95" s="901">
        <f>VLOOKUP($D95,'[4]Tablero Logro Metas 2019'!$AK$7:$AS$302,5,0)</f>
        <v>0</v>
      </c>
      <c r="W95" s="49"/>
      <c r="X95" s="901">
        <f>VLOOKUP($D95,'[4]Tablero Logro Metas 2019'!$AK$7:$AS$302,6,0)</f>
        <v>0</v>
      </c>
      <c r="Y95" s="49"/>
      <c r="Z95" s="901">
        <f>VLOOKUP($D95,'[4]Tablero Logro Metas 2019'!$AK$7:$AS$302,7,0)</f>
        <v>0</v>
      </c>
      <c r="AA95" s="49"/>
      <c r="AB95" s="901">
        <f>VLOOKUP($D95,'[4]Tablero Logro Metas 2019'!$AK$7:$AS$302,8,0)</f>
        <v>0</v>
      </c>
      <c r="AC95" s="49"/>
      <c r="AD95" s="901">
        <f>VLOOKUP($D95,'[4]Tablero Logro Metas 2019'!$AK$7:$AS$302,9,0)</f>
        <v>0</v>
      </c>
      <c r="AE95" s="49"/>
      <c r="AF95" s="892"/>
      <c r="AG95" s="50"/>
      <c r="AH95" s="892"/>
      <c r="AI95" s="49"/>
      <c r="AJ95" s="895">
        <f>+R95+T95+V95+X95+Z95+AB95+AD95+AF95+AH95</f>
        <v>0</v>
      </c>
      <c r="AK95" s="103">
        <f>AC95+AE95+AG95+S95+U95+W95+Y95+AA95+AI95</f>
        <v>0</v>
      </c>
      <c r="AL95" s="51"/>
      <c r="AM95" s="52"/>
      <c r="AN95" s="52"/>
      <c r="AO95" s="52"/>
      <c r="AP95" s="52"/>
      <c r="AQ95" s="52"/>
      <c r="AR95" s="53">
        <f t="shared" ref="AR95:AR100" si="40">SUM(AL95:AQ95)</f>
        <v>0</v>
      </c>
      <c r="AS95" s="54"/>
      <c r="AT95" s="52"/>
      <c r="AU95" s="53">
        <f t="shared" ref="AU95:AU99" si="41">SUM(AS95:AT95)</f>
        <v>0</v>
      </c>
      <c r="AV95" s="54"/>
      <c r="AW95" s="52"/>
      <c r="AX95" s="52"/>
      <c r="AY95" s="52"/>
      <c r="AZ95" s="55"/>
      <c r="BA95" s="56"/>
      <c r="BB95" s="56"/>
      <c r="BC95" s="57"/>
    </row>
    <row r="96" spans="1:55" ht="17.25" customHeight="1" x14ac:dyDescent="0.2">
      <c r="A96" s="968"/>
      <c r="B96" s="970"/>
      <c r="C96" s="973"/>
      <c r="D96" s="976"/>
      <c r="E96" s="983"/>
      <c r="F96" s="979"/>
      <c r="G96" s="1001"/>
      <c r="H96" s="985"/>
      <c r="I96" s="990"/>
      <c r="J96" s="991"/>
      <c r="K96" s="994"/>
      <c r="L96" s="998"/>
      <c r="M96" s="174"/>
      <c r="N96" s="175"/>
      <c r="O96" s="176"/>
      <c r="P96" s="47"/>
      <c r="Q96" s="47"/>
      <c r="R96" s="899"/>
      <c r="S96" s="48"/>
      <c r="T96" s="902"/>
      <c r="U96" s="49"/>
      <c r="V96" s="902"/>
      <c r="W96" s="49"/>
      <c r="X96" s="902"/>
      <c r="Y96" s="49"/>
      <c r="Z96" s="902"/>
      <c r="AA96" s="49"/>
      <c r="AB96" s="902"/>
      <c r="AC96" s="49"/>
      <c r="AD96" s="902"/>
      <c r="AE96" s="49"/>
      <c r="AF96" s="893"/>
      <c r="AG96" s="50"/>
      <c r="AH96" s="893"/>
      <c r="AI96" s="49"/>
      <c r="AJ96" s="896"/>
      <c r="AK96" s="103">
        <f t="shared" ref="AK96:AK100" si="42">AC96+AE96+AG96+S96+U96+W96+Y96+AA96+AI96</f>
        <v>0</v>
      </c>
      <c r="AL96" s="51"/>
      <c r="AM96" s="52"/>
      <c r="AN96" s="52"/>
      <c r="AO96" s="52"/>
      <c r="AP96" s="52"/>
      <c r="AQ96" s="52"/>
      <c r="AR96" s="53">
        <f t="shared" si="40"/>
        <v>0</v>
      </c>
      <c r="AS96" s="54"/>
      <c r="AT96" s="52"/>
      <c r="AU96" s="53">
        <f t="shared" si="41"/>
        <v>0</v>
      </c>
      <c r="AV96" s="54"/>
      <c r="AW96" s="52"/>
      <c r="AX96" s="52"/>
      <c r="AY96" s="52"/>
      <c r="AZ96" s="55"/>
      <c r="BA96" s="56"/>
      <c r="BB96" s="56"/>
      <c r="BC96" s="57"/>
    </row>
    <row r="97" spans="1:55" ht="17.25" customHeight="1" x14ac:dyDescent="0.2">
      <c r="A97" s="968"/>
      <c r="B97" s="970"/>
      <c r="C97" s="973"/>
      <c r="D97" s="976"/>
      <c r="E97" s="983"/>
      <c r="F97" s="979"/>
      <c r="G97" s="1001"/>
      <c r="H97" s="985"/>
      <c r="I97" s="990"/>
      <c r="J97" s="991"/>
      <c r="K97" s="994"/>
      <c r="L97" s="998"/>
      <c r="M97" s="174"/>
      <c r="N97" s="175"/>
      <c r="O97" s="176"/>
      <c r="P97" s="47"/>
      <c r="Q97" s="47"/>
      <c r="R97" s="899"/>
      <c r="S97" s="48"/>
      <c r="T97" s="902"/>
      <c r="U97" s="49"/>
      <c r="V97" s="902"/>
      <c r="W97" s="49"/>
      <c r="X97" s="902"/>
      <c r="Y97" s="49"/>
      <c r="Z97" s="902"/>
      <c r="AA97" s="49"/>
      <c r="AB97" s="902"/>
      <c r="AC97" s="49"/>
      <c r="AD97" s="902"/>
      <c r="AE97" s="49"/>
      <c r="AF97" s="893"/>
      <c r="AG97" s="50"/>
      <c r="AH97" s="893"/>
      <c r="AI97" s="49"/>
      <c r="AJ97" s="896"/>
      <c r="AK97" s="103">
        <f t="shared" si="42"/>
        <v>0</v>
      </c>
      <c r="AL97" s="51"/>
      <c r="AM97" s="52"/>
      <c r="AN97" s="52"/>
      <c r="AO97" s="52"/>
      <c r="AP97" s="52"/>
      <c r="AQ97" s="52"/>
      <c r="AR97" s="53">
        <f t="shared" si="40"/>
        <v>0</v>
      </c>
      <c r="AS97" s="54"/>
      <c r="AT97" s="52"/>
      <c r="AU97" s="53">
        <f t="shared" si="41"/>
        <v>0</v>
      </c>
      <c r="AV97" s="54"/>
      <c r="AW97" s="52"/>
      <c r="AX97" s="52"/>
      <c r="AY97" s="52"/>
      <c r="AZ97" s="55"/>
      <c r="BA97" s="56"/>
      <c r="BB97" s="56"/>
      <c r="BC97" s="57"/>
    </row>
    <row r="98" spans="1:55" ht="17.25" customHeight="1" x14ac:dyDescent="0.2">
      <c r="A98" s="968"/>
      <c r="B98" s="970"/>
      <c r="C98" s="973"/>
      <c r="D98" s="976"/>
      <c r="E98" s="983"/>
      <c r="F98" s="979"/>
      <c r="G98" s="1001"/>
      <c r="H98" s="985"/>
      <c r="I98" s="990"/>
      <c r="J98" s="991"/>
      <c r="K98" s="994"/>
      <c r="L98" s="998"/>
      <c r="M98" s="174"/>
      <c r="N98" s="175"/>
      <c r="O98" s="176"/>
      <c r="P98" s="47"/>
      <c r="Q98" s="47"/>
      <c r="R98" s="899"/>
      <c r="S98" s="48"/>
      <c r="T98" s="902"/>
      <c r="U98" s="49"/>
      <c r="V98" s="902"/>
      <c r="W98" s="49"/>
      <c r="X98" s="902"/>
      <c r="Y98" s="49"/>
      <c r="Z98" s="902"/>
      <c r="AA98" s="49"/>
      <c r="AB98" s="902"/>
      <c r="AC98" s="49"/>
      <c r="AD98" s="902"/>
      <c r="AE98" s="49"/>
      <c r="AF98" s="893"/>
      <c r="AG98" s="50"/>
      <c r="AH98" s="893"/>
      <c r="AI98" s="49"/>
      <c r="AJ98" s="896"/>
      <c r="AK98" s="103">
        <f t="shared" si="42"/>
        <v>0</v>
      </c>
      <c r="AL98" s="51"/>
      <c r="AM98" s="52"/>
      <c r="AN98" s="52"/>
      <c r="AO98" s="52"/>
      <c r="AP98" s="52"/>
      <c r="AQ98" s="52"/>
      <c r="AR98" s="53">
        <f t="shared" si="40"/>
        <v>0</v>
      </c>
      <c r="AS98" s="54"/>
      <c r="AT98" s="52"/>
      <c r="AU98" s="53">
        <f t="shared" si="41"/>
        <v>0</v>
      </c>
      <c r="AV98" s="54"/>
      <c r="AW98" s="52"/>
      <c r="AX98" s="52"/>
      <c r="AY98" s="52"/>
      <c r="AZ98" s="55"/>
      <c r="BA98" s="56"/>
      <c r="BB98" s="56"/>
      <c r="BC98" s="57"/>
    </row>
    <row r="99" spans="1:55" ht="17.25" customHeight="1" x14ac:dyDescent="0.2">
      <c r="A99" s="968"/>
      <c r="B99" s="970"/>
      <c r="C99" s="973"/>
      <c r="D99" s="976"/>
      <c r="E99" s="983"/>
      <c r="F99" s="979"/>
      <c r="G99" s="1001"/>
      <c r="H99" s="985"/>
      <c r="I99" s="990"/>
      <c r="J99" s="991"/>
      <c r="K99" s="994"/>
      <c r="L99" s="998"/>
      <c r="M99" s="174"/>
      <c r="N99" s="175"/>
      <c r="O99" s="176"/>
      <c r="P99" s="47"/>
      <c r="Q99" s="47"/>
      <c r="R99" s="899"/>
      <c r="S99" s="48"/>
      <c r="T99" s="902"/>
      <c r="U99" s="49"/>
      <c r="V99" s="902"/>
      <c r="W99" s="49"/>
      <c r="X99" s="902"/>
      <c r="Y99" s="49"/>
      <c r="Z99" s="902"/>
      <c r="AA99" s="49"/>
      <c r="AB99" s="902"/>
      <c r="AC99" s="49"/>
      <c r="AD99" s="902"/>
      <c r="AE99" s="49"/>
      <c r="AF99" s="893"/>
      <c r="AG99" s="50"/>
      <c r="AH99" s="893"/>
      <c r="AI99" s="49"/>
      <c r="AJ99" s="896"/>
      <c r="AK99" s="103">
        <f t="shared" si="42"/>
        <v>0</v>
      </c>
      <c r="AL99" s="51"/>
      <c r="AM99" s="52"/>
      <c r="AN99" s="52"/>
      <c r="AO99" s="52"/>
      <c r="AP99" s="52"/>
      <c r="AQ99" s="52"/>
      <c r="AR99" s="53">
        <f t="shared" si="40"/>
        <v>0</v>
      </c>
      <c r="AS99" s="54"/>
      <c r="AT99" s="52"/>
      <c r="AU99" s="53">
        <f t="shared" si="41"/>
        <v>0</v>
      </c>
      <c r="AV99" s="54"/>
      <c r="AW99" s="52"/>
      <c r="AX99" s="52"/>
      <c r="AY99" s="52"/>
      <c r="AZ99" s="55"/>
      <c r="BA99" s="56"/>
      <c r="BB99" s="56"/>
      <c r="BC99" s="57"/>
    </row>
    <row r="100" spans="1:55" ht="17.25" customHeight="1" x14ac:dyDescent="0.2">
      <c r="A100" s="968"/>
      <c r="B100" s="971"/>
      <c r="C100" s="974"/>
      <c r="D100" s="977"/>
      <c r="E100" s="983"/>
      <c r="F100" s="980"/>
      <c r="G100" s="1002"/>
      <c r="H100" s="986"/>
      <c r="I100" s="990"/>
      <c r="J100" s="991"/>
      <c r="K100" s="995"/>
      <c r="L100" s="998"/>
      <c r="M100" s="177"/>
      <c r="N100" s="178"/>
      <c r="O100" s="179"/>
      <c r="P100" s="107"/>
      <c r="Q100" s="107"/>
      <c r="R100" s="899"/>
      <c r="S100" s="108"/>
      <c r="T100" s="902"/>
      <c r="U100" s="109"/>
      <c r="V100" s="902"/>
      <c r="W100" s="109"/>
      <c r="X100" s="902"/>
      <c r="Y100" s="109"/>
      <c r="Z100" s="902"/>
      <c r="AA100" s="109"/>
      <c r="AB100" s="902"/>
      <c r="AC100" s="109"/>
      <c r="AD100" s="902"/>
      <c r="AE100" s="109"/>
      <c r="AF100" s="893"/>
      <c r="AG100" s="110"/>
      <c r="AH100" s="893"/>
      <c r="AI100" s="109"/>
      <c r="AJ100" s="897"/>
      <c r="AK100" s="103">
        <f t="shared" si="42"/>
        <v>0</v>
      </c>
      <c r="AL100" s="111"/>
      <c r="AM100" s="112"/>
      <c r="AN100" s="112"/>
      <c r="AO100" s="112"/>
      <c r="AP100" s="112"/>
      <c r="AQ100" s="112"/>
      <c r="AR100" s="53">
        <f t="shared" si="40"/>
        <v>0</v>
      </c>
      <c r="AS100" s="113"/>
      <c r="AT100" s="112"/>
      <c r="AU100" s="53">
        <f>SUM(AS100:AT100)</f>
        <v>0</v>
      </c>
      <c r="AV100" s="113"/>
      <c r="AW100" s="112"/>
      <c r="AX100" s="112"/>
      <c r="AY100" s="112"/>
      <c r="AZ100" s="114"/>
      <c r="BA100" s="115"/>
      <c r="BB100" s="115"/>
      <c r="BC100" s="116"/>
    </row>
    <row r="101" spans="1:55" ht="9.9499999999999993" customHeight="1" thickBot="1" x14ac:dyDescent="0.25">
      <c r="A101" s="969"/>
      <c r="B101" s="972"/>
      <c r="C101" s="975"/>
      <c r="D101" s="978"/>
      <c r="E101" s="984"/>
      <c r="F101" s="981"/>
      <c r="G101" s="1003"/>
      <c r="H101" s="987"/>
      <c r="I101" s="992"/>
      <c r="J101" s="993"/>
      <c r="K101" s="996"/>
      <c r="L101" s="999"/>
      <c r="M101" s="180"/>
      <c r="N101" s="181"/>
      <c r="O101" s="182"/>
      <c r="P101" s="117"/>
      <c r="Q101" s="117"/>
      <c r="R101" s="900"/>
      <c r="S101" s="183"/>
      <c r="T101" s="903"/>
      <c r="U101" s="184"/>
      <c r="V101" s="903"/>
      <c r="W101" s="184"/>
      <c r="X101" s="903"/>
      <c r="Y101" s="184"/>
      <c r="Z101" s="903"/>
      <c r="AA101" s="184"/>
      <c r="AB101" s="903"/>
      <c r="AC101" s="184"/>
      <c r="AD101" s="903"/>
      <c r="AE101" s="184"/>
      <c r="AF101" s="894"/>
      <c r="AG101" s="185"/>
      <c r="AH101" s="894"/>
      <c r="AI101" s="184"/>
      <c r="AJ101" s="118"/>
      <c r="AK101" s="119"/>
      <c r="AL101" s="186"/>
      <c r="AM101" s="187"/>
      <c r="AN101" s="187"/>
      <c r="AO101" s="187"/>
      <c r="AP101" s="187"/>
      <c r="AQ101" s="187"/>
      <c r="AR101" s="120"/>
      <c r="AS101" s="188"/>
      <c r="AT101" s="187"/>
      <c r="AU101" s="120"/>
      <c r="AV101" s="188"/>
      <c r="AW101" s="187"/>
      <c r="AX101" s="187"/>
      <c r="AY101" s="187"/>
      <c r="AZ101" s="189"/>
      <c r="BA101" s="190"/>
      <c r="BB101" s="190"/>
      <c r="BC101" s="191"/>
    </row>
    <row r="102" spans="1:55" ht="6" customHeight="1" x14ac:dyDescent="0.2">
      <c r="A102" s="156"/>
      <c r="B102" s="192"/>
      <c r="C102" s="192"/>
      <c r="D102" s="192"/>
      <c r="E102" s="192"/>
      <c r="F102" s="192"/>
      <c r="G102" s="192"/>
      <c r="H102" s="192"/>
      <c r="I102" s="1000"/>
      <c r="J102" s="1000"/>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3"/>
      <c r="AL102" s="193"/>
      <c r="AM102" s="193"/>
      <c r="AN102" s="193"/>
      <c r="AO102" s="193"/>
      <c r="AP102" s="193"/>
      <c r="AQ102" s="194"/>
      <c r="AR102" s="193"/>
      <c r="AS102" s="193"/>
      <c r="AT102" s="193"/>
      <c r="AU102" s="193"/>
      <c r="AV102" s="193"/>
      <c r="AW102" s="193"/>
      <c r="AX102" s="193"/>
      <c r="AY102" s="193"/>
      <c r="AZ102" s="193"/>
      <c r="BA102" s="193"/>
      <c r="BB102" s="193"/>
      <c r="BC102" s="156"/>
    </row>
    <row r="103" spans="1:55" ht="72" customHeight="1" x14ac:dyDescent="0.2">
      <c r="A103" s="967">
        <v>10</v>
      </c>
      <c r="B103" s="161" t="s">
        <v>1705</v>
      </c>
      <c r="C103" s="162" t="s">
        <v>1706</v>
      </c>
      <c r="D103" s="163" t="s">
        <v>21</v>
      </c>
      <c r="E103" s="163" t="s">
        <v>1892</v>
      </c>
      <c r="F103" s="162" t="s">
        <v>1707</v>
      </c>
      <c r="G103" s="164" t="s">
        <v>1679</v>
      </c>
      <c r="H103" s="164" t="s">
        <v>1680</v>
      </c>
      <c r="I103" s="165" t="s">
        <v>1908</v>
      </c>
      <c r="J103" s="166">
        <f>+$N$3</f>
        <v>2019</v>
      </c>
      <c r="K103" s="164" t="s">
        <v>1925</v>
      </c>
      <c r="L103" s="165" t="s">
        <v>1968</v>
      </c>
      <c r="M103" s="162" t="s">
        <v>1708</v>
      </c>
      <c r="N103" s="162" t="s">
        <v>1709</v>
      </c>
      <c r="O103" s="162" t="s">
        <v>1710</v>
      </c>
      <c r="P103" s="162" t="s">
        <v>1985</v>
      </c>
      <c r="Q103" s="162" t="s">
        <v>1969</v>
      </c>
      <c r="R103" s="167">
        <f>SUM(R104:R110)</f>
        <v>0</v>
      </c>
      <c r="S103" s="168">
        <f t="shared" ref="S103:AK103" si="43">SUM(S104:S110)</f>
        <v>0</v>
      </c>
      <c r="T103" s="169">
        <f t="shared" si="43"/>
        <v>0</v>
      </c>
      <c r="U103" s="170">
        <f t="shared" si="43"/>
        <v>0</v>
      </c>
      <c r="V103" s="169">
        <f t="shared" si="43"/>
        <v>0</v>
      </c>
      <c r="W103" s="170">
        <f t="shared" si="43"/>
        <v>0</v>
      </c>
      <c r="X103" s="169">
        <f t="shared" si="43"/>
        <v>0</v>
      </c>
      <c r="Y103" s="170">
        <f t="shared" si="43"/>
        <v>0</v>
      </c>
      <c r="Z103" s="169">
        <f t="shared" si="43"/>
        <v>67000000</v>
      </c>
      <c r="AA103" s="170">
        <f t="shared" si="43"/>
        <v>37000000</v>
      </c>
      <c r="AB103" s="169">
        <f t="shared" si="43"/>
        <v>0</v>
      </c>
      <c r="AC103" s="170">
        <f t="shared" si="43"/>
        <v>0</v>
      </c>
      <c r="AD103" s="169">
        <f t="shared" si="43"/>
        <v>0</v>
      </c>
      <c r="AE103" s="170">
        <f t="shared" si="43"/>
        <v>0</v>
      </c>
      <c r="AF103" s="169">
        <f t="shared" si="43"/>
        <v>0</v>
      </c>
      <c r="AG103" s="171">
        <f t="shared" si="43"/>
        <v>0</v>
      </c>
      <c r="AH103" s="169">
        <f t="shared" si="43"/>
        <v>0</v>
      </c>
      <c r="AI103" s="170">
        <f t="shared" si="43"/>
        <v>0</v>
      </c>
      <c r="AJ103" s="172">
        <f t="shared" si="43"/>
        <v>67000000</v>
      </c>
      <c r="AK103" s="173">
        <f t="shared" si="43"/>
        <v>37000000</v>
      </c>
      <c r="AL103" s="869"/>
      <c r="AM103" s="870"/>
      <c r="AN103" s="870"/>
      <c r="AO103" s="870"/>
      <c r="AP103" s="870"/>
      <c r="AQ103" s="870"/>
      <c r="AR103" s="871"/>
      <c r="AS103" s="872"/>
      <c r="AT103" s="870"/>
      <c r="AU103" s="871"/>
      <c r="AV103" s="872"/>
      <c r="AW103" s="870"/>
      <c r="AX103" s="870"/>
      <c r="AY103" s="870"/>
      <c r="AZ103" s="873"/>
      <c r="BA103" s="44" t="s">
        <v>1685</v>
      </c>
      <c r="BB103" s="44" t="s">
        <v>1971</v>
      </c>
      <c r="BC103" s="45" t="s">
        <v>1687</v>
      </c>
    </row>
    <row r="104" spans="1:55" ht="17.25" customHeight="1" x14ac:dyDescent="0.2">
      <c r="A104" s="968"/>
      <c r="B104" s="970" t="str">
        <f>VLOOKUP($D$9,'PROYECTOS REGISTRADOS'!$A$2:$D$82,4,0)</f>
        <v>Ampliación de los programas artìscticos y culturales Tocancipá, Cundinamarca, Centro Oriente</v>
      </c>
      <c r="C104" s="973" t="str">
        <f>VLOOKUP($D$9,'PROYECTOS REGISTRADOS'!$A$2:$D$82,3,0)</f>
        <v>2016-25817-00017</v>
      </c>
      <c r="D104" s="976" t="s">
        <v>605</v>
      </c>
      <c r="E104" s="982" t="str">
        <f>IF(D104=0,"0-0",(VLOOKUP(D104,'CONSOLIDADO PLAN DESARROLLO'!$EL$9:$ET$304,2,0)))</f>
        <v>Ampliar el apoyo e incentivos de los  artistas  destacados del municipio</v>
      </c>
      <c r="F104" s="979" t="str">
        <f>IF(D104=0,"0-0",(VLOOKUP(D104,'CONSOLIDADO PLAN DESARROLLO'!$EL$9:$ET$304,3,0)))</f>
        <v>Artistas destacados apoyados e incentivados</v>
      </c>
      <c r="G104" s="1001">
        <f>IF(D104=0,"0-0",(VLOOKUP(D104,'CONSOLIDADO PLAN DESARROLLO'!$EL$9:$ET$304,4,0)))</f>
        <v>6</v>
      </c>
      <c r="H104" s="985">
        <f>IF(D104=0,"0-0",(VLOOKUP(D104,'CONSOLIDADO PLAN DESARROLLO'!$EL$9:$ET$304,5,0)))</f>
        <v>16</v>
      </c>
      <c r="I104" s="988">
        <f>IF(D104=0,"0-0",(VLOOKUP(D104,'CONSOLIDADO PLAN DESARROLLO'!$EL$9:$ET$304,$R$3,0)))</f>
        <v>16</v>
      </c>
      <c r="J104" s="989"/>
      <c r="K104" s="1025">
        <v>1</v>
      </c>
      <c r="L104" s="1028">
        <v>1</v>
      </c>
      <c r="M104" s="804" t="s">
        <v>1952</v>
      </c>
      <c r="N104" s="805" t="s">
        <v>1930</v>
      </c>
      <c r="O104" s="812">
        <v>3</v>
      </c>
      <c r="P104" s="865">
        <v>3</v>
      </c>
      <c r="Q104" s="865">
        <v>34</v>
      </c>
      <c r="R104" s="898">
        <f>VLOOKUP($D104,'[4]Tablero Logro Metas 2019'!$AK$7:$AS$302,3,0)</f>
        <v>0</v>
      </c>
      <c r="S104" s="48"/>
      <c r="T104" s="901">
        <f>VLOOKUP($D104,'[4]Tablero Logro Metas 2019'!$AK$7:$AS$302,4,0)</f>
        <v>0</v>
      </c>
      <c r="U104" s="49"/>
      <c r="V104" s="901">
        <f>VLOOKUP($D104,'[4]Tablero Logro Metas 2019'!$AK$7:$AS$302,5,0)</f>
        <v>0</v>
      </c>
      <c r="W104" s="49"/>
      <c r="X104" s="901">
        <f>VLOOKUP($D104,'[4]Tablero Logro Metas 2019'!$AK$7:$AS$302,6,0)</f>
        <v>0</v>
      </c>
      <c r="Y104" s="49"/>
      <c r="Z104" s="901">
        <f>VLOOKUP($D104,'[4]Tablero Logro Metas 2019'!$AK$7:$AS$302,7,0)</f>
        <v>67000000</v>
      </c>
      <c r="AA104" s="49">
        <v>37000000</v>
      </c>
      <c r="AB104" s="901">
        <f>VLOOKUP($D104,'[4]Tablero Logro Metas 2019'!$AK$7:$AS$302,8,0)</f>
        <v>0</v>
      </c>
      <c r="AC104" s="49"/>
      <c r="AD104" s="901">
        <f>VLOOKUP($D104,'[4]Tablero Logro Metas 2019'!$AK$7:$AS$302,9,0)</f>
        <v>0</v>
      </c>
      <c r="AE104" s="49"/>
      <c r="AF104" s="892"/>
      <c r="AG104" s="50"/>
      <c r="AH104" s="892"/>
      <c r="AI104" s="49"/>
      <c r="AJ104" s="895">
        <f>+R104+T104+V104+X104+Z104+AB104+AD104+AF104+AH104</f>
        <v>67000000</v>
      </c>
      <c r="AK104" s="103">
        <f>AC104+AE104+AG104+S104+U104+W104+Y104+AA104+AI104</f>
        <v>37000000</v>
      </c>
      <c r="AL104" s="51">
        <v>2449</v>
      </c>
      <c r="AM104" s="52">
        <v>3816</v>
      </c>
      <c r="AN104" s="52">
        <v>3984</v>
      </c>
      <c r="AO104" s="52">
        <v>6327</v>
      </c>
      <c r="AP104" s="52">
        <v>15082</v>
      </c>
      <c r="AQ104" s="52">
        <v>2375</v>
      </c>
      <c r="AR104" s="53">
        <f t="shared" ref="AR104:AR109" si="44">SUM(AL104:AQ104)</f>
        <v>34033</v>
      </c>
      <c r="AS104" s="54"/>
      <c r="AT104" s="52"/>
      <c r="AU104" s="53">
        <f t="shared" ref="AU104:AU108" si="45">SUM(AS104:AT104)</f>
        <v>0</v>
      </c>
      <c r="AV104" s="54"/>
      <c r="AW104" s="52"/>
      <c r="AX104" s="52"/>
      <c r="AY104" s="52"/>
      <c r="AZ104" s="55"/>
      <c r="BA104" s="56" t="s">
        <v>1998</v>
      </c>
      <c r="BB104" s="56"/>
      <c r="BC104" s="57"/>
    </row>
    <row r="105" spans="1:55" ht="23.25" customHeight="1" x14ac:dyDescent="0.2">
      <c r="A105" s="968"/>
      <c r="B105" s="970"/>
      <c r="C105" s="973"/>
      <c r="D105" s="976"/>
      <c r="E105" s="983"/>
      <c r="F105" s="979"/>
      <c r="G105" s="1001"/>
      <c r="H105" s="985"/>
      <c r="I105" s="990"/>
      <c r="J105" s="991"/>
      <c r="K105" s="1025"/>
      <c r="L105" s="1029"/>
      <c r="M105" s="174" t="s">
        <v>1976</v>
      </c>
      <c r="N105" s="175" t="s">
        <v>1930</v>
      </c>
      <c r="O105" s="176"/>
      <c r="P105" s="865">
        <v>0</v>
      </c>
      <c r="Q105" s="865">
        <v>1</v>
      </c>
      <c r="R105" s="899"/>
      <c r="S105" s="48"/>
      <c r="T105" s="902"/>
      <c r="U105" s="49"/>
      <c r="V105" s="902"/>
      <c r="W105" s="49"/>
      <c r="X105" s="902"/>
      <c r="Y105" s="49"/>
      <c r="Z105" s="902"/>
      <c r="AA105" s="49"/>
      <c r="AB105" s="902"/>
      <c r="AC105" s="49"/>
      <c r="AD105" s="902"/>
      <c r="AE105" s="49"/>
      <c r="AF105" s="893"/>
      <c r="AG105" s="50"/>
      <c r="AH105" s="893"/>
      <c r="AI105" s="49"/>
      <c r="AJ105" s="896"/>
      <c r="AK105" s="103">
        <f t="shared" ref="AK105:AK109" si="46">AC105+AE105+AG105+S105+U105+W105+Y105+AA105+AI105</f>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customHeight="1" x14ac:dyDescent="0.2">
      <c r="A106" s="968"/>
      <c r="B106" s="970"/>
      <c r="C106" s="973"/>
      <c r="D106" s="976"/>
      <c r="E106" s="983"/>
      <c r="F106" s="979"/>
      <c r="G106" s="1001"/>
      <c r="H106" s="985"/>
      <c r="I106" s="990"/>
      <c r="J106" s="991"/>
      <c r="K106" s="1025"/>
      <c r="L106" s="1029"/>
      <c r="M106" s="174"/>
      <c r="N106" s="175"/>
      <c r="O106" s="176"/>
      <c r="P106" s="865"/>
      <c r="Q106" s="865"/>
      <c r="R106" s="899"/>
      <c r="S106" s="48"/>
      <c r="T106" s="902"/>
      <c r="U106" s="49"/>
      <c r="V106" s="902"/>
      <c r="W106" s="49"/>
      <c r="X106" s="902"/>
      <c r="Y106" s="49"/>
      <c r="Z106" s="902"/>
      <c r="AA106" s="49"/>
      <c r="AB106" s="902"/>
      <c r="AC106" s="49"/>
      <c r="AD106" s="902"/>
      <c r="AE106" s="49"/>
      <c r="AF106" s="893"/>
      <c r="AG106" s="50"/>
      <c r="AH106" s="893"/>
      <c r="AI106" s="49"/>
      <c r="AJ106" s="896"/>
      <c r="AK106" s="103">
        <f t="shared" si="46"/>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customHeight="1" x14ac:dyDescent="0.2">
      <c r="A107" s="968"/>
      <c r="B107" s="970"/>
      <c r="C107" s="973"/>
      <c r="D107" s="976"/>
      <c r="E107" s="983"/>
      <c r="F107" s="979"/>
      <c r="G107" s="1001"/>
      <c r="H107" s="985"/>
      <c r="I107" s="990"/>
      <c r="J107" s="991"/>
      <c r="K107" s="1025"/>
      <c r="L107" s="1029"/>
      <c r="M107" s="174"/>
      <c r="N107" s="175"/>
      <c r="O107" s="176"/>
      <c r="P107" s="865"/>
      <c r="Q107" s="865"/>
      <c r="R107" s="899"/>
      <c r="S107" s="48"/>
      <c r="T107" s="902"/>
      <c r="U107" s="49"/>
      <c r="V107" s="902"/>
      <c r="W107" s="49"/>
      <c r="X107" s="902"/>
      <c r="Y107" s="49"/>
      <c r="Z107" s="902"/>
      <c r="AA107" s="49"/>
      <c r="AB107" s="902"/>
      <c r="AC107" s="49"/>
      <c r="AD107" s="902"/>
      <c r="AE107" s="49"/>
      <c r="AF107" s="893"/>
      <c r="AG107" s="50"/>
      <c r="AH107" s="893"/>
      <c r="AI107" s="49"/>
      <c r="AJ107" s="896"/>
      <c r="AK107" s="103">
        <f t="shared" si="46"/>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customHeight="1" x14ac:dyDescent="0.2">
      <c r="A108" s="968"/>
      <c r="B108" s="970"/>
      <c r="C108" s="973"/>
      <c r="D108" s="976"/>
      <c r="E108" s="983"/>
      <c r="F108" s="979"/>
      <c r="G108" s="1001"/>
      <c r="H108" s="985"/>
      <c r="I108" s="990"/>
      <c r="J108" s="991"/>
      <c r="K108" s="1025"/>
      <c r="L108" s="1029"/>
      <c r="M108" s="174"/>
      <c r="N108" s="175"/>
      <c r="O108" s="176"/>
      <c r="P108" s="865"/>
      <c r="Q108" s="865"/>
      <c r="R108" s="899"/>
      <c r="S108" s="48"/>
      <c r="T108" s="902"/>
      <c r="U108" s="49"/>
      <c r="V108" s="902"/>
      <c r="W108" s="49"/>
      <c r="X108" s="902"/>
      <c r="Y108" s="49"/>
      <c r="Z108" s="902"/>
      <c r="AA108" s="49"/>
      <c r="AB108" s="902"/>
      <c r="AC108" s="49"/>
      <c r="AD108" s="902"/>
      <c r="AE108" s="49"/>
      <c r="AF108" s="893"/>
      <c r="AG108" s="50"/>
      <c r="AH108" s="893"/>
      <c r="AI108" s="49"/>
      <c r="AJ108" s="896"/>
      <c r="AK108" s="103">
        <f t="shared" si="46"/>
        <v>0</v>
      </c>
      <c r="AL108" s="51"/>
      <c r="AM108" s="52"/>
      <c r="AN108" s="52"/>
      <c r="AO108" s="52"/>
      <c r="AP108" s="52"/>
      <c r="AQ108" s="52"/>
      <c r="AR108" s="53">
        <f t="shared" si="44"/>
        <v>0</v>
      </c>
      <c r="AS108" s="54"/>
      <c r="AT108" s="52"/>
      <c r="AU108" s="53">
        <f t="shared" si="45"/>
        <v>0</v>
      </c>
      <c r="AV108" s="54"/>
      <c r="AW108" s="52"/>
      <c r="AX108" s="52"/>
      <c r="AY108" s="52"/>
      <c r="AZ108" s="55"/>
      <c r="BA108" s="56"/>
      <c r="BB108" s="56"/>
      <c r="BC108" s="57"/>
    </row>
    <row r="109" spans="1:55" ht="17.25" customHeight="1" x14ac:dyDescent="0.2">
      <c r="A109" s="968"/>
      <c r="B109" s="971"/>
      <c r="C109" s="974"/>
      <c r="D109" s="977"/>
      <c r="E109" s="983"/>
      <c r="F109" s="980"/>
      <c r="G109" s="1002"/>
      <c r="H109" s="986"/>
      <c r="I109" s="990"/>
      <c r="J109" s="991"/>
      <c r="K109" s="1026"/>
      <c r="L109" s="1029"/>
      <c r="M109" s="177"/>
      <c r="N109" s="178"/>
      <c r="O109" s="179"/>
      <c r="P109" s="866"/>
      <c r="Q109" s="866"/>
      <c r="R109" s="899"/>
      <c r="S109" s="108"/>
      <c r="T109" s="902"/>
      <c r="U109" s="109"/>
      <c r="V109" s="902"/>
      <c r="W109" s="109"/>
      <c r="X109" s="902"/>
      <c r="Y109" s="109"/>
      <c r="Z109" s="902"/>
      <c r="AA109" s="109"/>
      <c r="AB109" s="902"/>
      <c r="AC109" s="109"/>
      <c r="AD109" s="902"/>
      <c r="AE109" s="109"/>
      <c r="AF109" s="893"/>
      <c r="AG109" s="110"/>
      <c r="AH109" s="893"/>
      <c r="AI109" s="109"/>
      <c r="AJ109" s="897"/>
      <c r="AK109" s="103">
        <f t="shared" si="46"/>
        <v>0</v>
      </c>
      <c r="AL109" s="111"/>
      <c r="AM109" s="112"/>
      <c r="AN109" s="112"/>
      <c r="AO109" s="112"/>
      <c r="AP109" s="112"/>
      <c r="AQ109" s="112"/>
      <c r="AR109" s="53">
        <f t="shared" si="44"/>
        <v>0</v>
      </c>
      <c r="AS109" s="113"/>
      <c r="AT109" s="112"/>
      <c r="AU109" s="53">
        <f>SUM(AS109:AT109)</f>
        <v>0</v>
      </c>
      <c r="AV109" s="113"/>
      <c r="AW109" s="112"/>
      <c r="AX109" s="112"/>
      <c r="AY109" s="112"/>
      <c r="AZ109" s="114"/>
      <c r="BA109" s="115"/>
      <c r="BB109" s="115"/>
      <c r="BC109" s="116"/>
    </row>
    <row r="110" spans="1:55" ht="9.9499999999999993" customHeight="1" thickBot="1" x14ac:dyDescent="0.25">
      <c r="A110" s="969"/>
      <c r="B110" s="972"/>
      <c r="C110" s="975"/>
      <c r="D110" s="978"/>
      <c r="E110" s="984"/>
      <c r="F110" s="981"/>
      <c r="G110" s="1003"/>
      <c r="H110" s="987"/>
      <c r="I110" s="992"/>
      <c r="J110" s="993"/>
      <c r="K110" s="1027"/>
      <c r="L110" s="1030"/>
      <c r="M110" s="180"/>
      <c r="N110" s="181"/>
      <c r="O110" s="182"/>
      <c r="P110" s="117"/>
      <c r="Q110" s="117"/>
      <c r="R110" s="900"/>
      <c r="S110" s="183"/>
      <c r="T110" s="903"/>
      <c r="U110" s="184"/>
      <c r="V110" s="903"/>
      <c r="W110" s="184"/>
      <c r="X110" s="903"/>
      <c r="Y110" s="184"/>
      <c r="Z110" s="903"/>
      <c r="AA110" s="184"/>
      <c r="AB110" s="903"/>
      <c r="AC110" s="184"/>
      <c r="AD110" s="903"/>
      <c r="AE110" s="184"/>
      <c r="AF110" s="894"/>
      <c r="AG110" s="185"/>
      <c r="AH110" s="894"/>
      <c r="AI110" s="184"/>
      <c r="AJ110" s="118"/>
      <c r="AK110" s="119"/>
      <c r="AL110" s="186"/>
      <c r="AM110" s="187"/>
      <c r="AN110" s="187"/>
      <c r="AO110" s="187"/>
      <c r="AP110" s="187"/>
      <c r="AQ110" s="187"/>
      <c r="AR110" s="120"/>
      <c r="AS110" s="188"/>
      <c r="AT110" s="187"/>
      <c r="AU110" s="120"/>
      <c r="AV110" s="188"/>
      <c r="AW110" s="187"/>
      <c r="AX110" s="187"/>
      <c r="AY110" s="187"/>
      <c r="AZ110" s="189"/>
      <c r="BA110" s="190"/>
      <c r="BB110" s="190"/>
      <c r="BC110" s="191"/>
    </row>
    <row r="111" spans="1:55" ht="6" customHeight="1" x14ac:dyDescent="0.2">
      <c r="A111" s="156"/>
      <c r="B111" s="192"/>
      <c r="C111" s="192"/>
      <c r="D111" s="192"/>
      <c r="E111" s="192"/>
      <c r="F111" s="192"/>
      <c r="G111" s="192"/>
      <c r="H111" s="192"/>
      <c r="I111" s="1000"/>
      <c r="J111" s="1000"/>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3"/>
      <c r="AL111" s="193"/>
      <c r="AM111" s="193"/>
      <c r="AN111" s="193"/>
      <c r="AO111" s="193"/>
      <c r="AP111" s="193"/>
      <c r="AQ111" s="194"/>
      <c r="AR111" s="193"/>
      <c r="AS111" s="193"/>
      <c r="AT111" s="193"/>
      <c r="AU111" s="193"/>
      <c r="AV111" s="193"/>
      <c r="AW111" s="193"/>
      <c r="AX111" s="193"/>
      <c r="AY111" s="193"/>
      <c r="AZ111" s="193"/>
      <c r="BA111" s="193"/>
      <c r="BB111" s="193"/>
      <c r="BC111" s="156"/>
    </row>
    <row r="112" spans="1:55" ht="72" customHeight="1" x14ac:dyDescent="0.2">
      <c r="A112" s="967">
        <v>11</v>
      </c>
      <c r="B112" s="161" t="s">
        <v>1705</v>
      </c>
      <c r="C112" s="162" t="s">
        <v>1706</v>
      </c>
      <c r="D112" s="163" t="s">
        <v>21</v>
      </c>
      <c r="E112" s="163" t="s">
        <v>1892</v>
      </c>
      <c r="F112" s="162" t="s">
        <v>1707</v>
      </c>
      <c r="G112" s="164" t="s">
        <v>1679</v>
      </c>
      <c r="H112" s="164" t="s">
        <v>1680</v>
      </c>
      <c r="I112" s="165" t="s">
        <v>1908</v>
      </c>
      <c r="J112" s="166">
        <f>+$N$3</f>
        <v>2019</v>
      </c>
      <c r="K112" s="164" t="s">
        <v>1925</v>
      </c>
      <c r="L112" s="165" t="s">
        <v>1968</v>
      </c>
      <c r="M112" s="162" t="s">
        <v>1708</v>
      </c>
      <c r="N112" s="162" t="s">
        <v>1709</v>
      </c>
      <c r="O112" s="162" t="s">
        <v>1710</v>
      </c>
      <c r="P112" s="162" t="s">
        <v>1985</v>
      </c>
      <c r="Q112" s="162" t="s">
        <v>1969</v>
      </c>
      <c r="R112" s="167">
        <f>SUM(R113:R119)</f>
        <v>0</v>
      </c>
      <c r="S112" s="168">
        <f t="shared" ref="S112:AK112" si="47">SUM(S113:S119)</f>
        <v>0</v>
      </c>
      <c r="T112" s="169">
        <f t="shared" si="47"/>
        <v>0</v>
      </c>
      <c r="U112" s="170">
        <f t="shared" si="47"/>
        <v>0</v>
      </c>
      <c r="V112" s="169">
        <f t="shared" si="47"/>
        <v>0</v>
      </c>
      <c r="W112" s="170">
        <f t="shared" si="47"/>
        <v>0</v>
      </c>
      <c r="X112" s="169">
        <f t="shared" si="47"/>
        <v>0</v>
      </c>
      <c r="Y112" s="170">
        <f t="shared" si="47"/>
        <v>0</v>
      </c>
      <c r="Z112" s="169">
        <f t="shared" si="47"/>
        <v>0</v>
      </c>
      <c r="AA112" s="170">
        <f t="shared" si="47"/>
        <v>0</v>
      </c>
      <c r="AB112" s="169">
        <f t="shared" si="47"/>
        <v>0</v>
      </c>
      <c r="AC112" s="170">
        <f t="shared" si="47"/>
        <v>0</v>
      </c>
      <c r="AD112" s="169">
        <f t="shared" si="47"/>
        <v>0</v>
      </c>
      <c r="AE112" s="170">
        <f t="shared" si="47"/>
        <v>0</v>
      </c>
      <c r="AF112" s="169">
        <f t="shared" si="47"/>
        <v>0</v>
      </c>
      <c r="AG112" s="171">
        <f t="shared" si="47"/>
        <v>0</v>
      </c>
      <c r="AH112" s="169">
        <f t="shared" si="47"/>
        <v>0</v>
      </c>
      <c r="AI112" s="170">
        <f t="shared" si="47"/>
        <v>0</v>
      </c>
      <c r="AJ112" s="172">
        <f t="shared" si="47"/>
        <v>0</v>
      </c>
      <c r="AK112" s="173">
        <f t="shared" si="47"/>
        <v>0</v>
      </c>
      <c r="AL112" s="869"/>
      <c r="AM112" s="870"/>
      <c r="AN112" s="870"/>
      <c r="AO112" s="870"/>
      <c r="AP112" s="870"/>
      <c r="AQ112" s="870"/>
      <c r="AR112" s="871"/>
      <c r="AS112" s="872"/>
      <c r="AT112" s="870"/>
      <c r="AU112" s="871"/>
      <c r="AV112" s="872"/>
      <c r="AW112" s="870"/>
      <c r="AX112" s="870"/>
      <c r="AY112" s="870"/>
      <c r="AZ112" s="873"/>
      <c r="BA112" s="44" t="s">
        <v>1685</v>
      </c>
      <c r="BB112" s="44" t="s">
        <v>1971</v>
      </c>
      <c r="BC112" s="45" t="s">
        <v>1687</v>
      </c>
    </row>
    <row r="113" spans="1:55" ht="22.5" x14ac:dyDescent="0.2">
      <c r="A113" s="968"/>
      <c r="B113" s="970" t="str">
        <f>VLOOKUP($D$9,'PROYECTOS REGISTRADOS'!$A$2:$D$82,4,0)</f>
        <v>Ampliación de los programas artìscticos y culturales Tocancipá, Cundinamarca, Centro Oriente</v>
      </c>
      <c r="C113" s="973" t="str">
        <f>VLOOKUP($D$9,'PROYECTOS REGISTRADOS'!$A$2:$D$82,3,0)</f>
        <v>2016-25817-00017</v>
      </c>
      <c r="D113" s="976" t="s">
        <v>613</v>
      </c>
      <c r="E113" s="982" t="str">
        <f>IF(D113=0,"0-0",(VLOOKUP(D113,'CONSOLIDADO PLAN DESARROLLO'!$EL$9:$ET$304,2,0)))</f>
        <v xml:space="preserve">Construir un Centro Comunitario Integral en la zona de alta Esmeralda y Conativa </v>
      </c>
      <c r="F113" s="979" t="str">
        <f>IF(D113=0,"0-0",(VLOOKUP(D113,'CONSOLIDADO PLAN DESARROLLO'!$EL$9:$ET$304,3,0)))</f>
        <v>No. de Centros comunitarios integrales construidos en la zona alta Esmeralda y Canavita</v>
      </c>
      <c r="G113" s="1001">
        <f>IF(D113=0,"0-0",(VLOOKUP(D113,'CONSOLIDADO PLAN DESARROLLO'!$EL$9:$ET$304,4,0)))</f>
        <v>0</v>
      </c>
      <c r="H113" s="985">
        <f>IF(D113=0,"0-0",(VLOOKUP(D113,'CONSOLIDADO PLAN DESARROLLO'!$EL$9:$ET$304,5,0)))</f>
        <v>1</v>
      </c>
      <c r="I113" s="988">
        <f>IF(D113=0,"0-0",(VLOOKUP(D113,'CONSOLIDADO PLAN DESARROLLO'!$EL$9:$ET$304,$R$3,0)))</f>
        <v>0.25</v>
      </c>
      <c r="J113" s="989"/>
      <c r="K113" s="994">
        <v>0</v>
      </c>
      <c r="L113" s="997">
        <v>0</v>
      </c>
      <c r="M113" s="809" t="s">
        <v>1953</v>
      </c>
      <c r="N113" s="805" t="s">
        <v>1930</v>
      </c>
      <c r="O113" s="812">
        <v>3</v>
      </c>
      <c r="P113" s="47">
        <v>0</v>
      </c>
      <c r="Q113" s="47">
        <v>0</v>
      </c>
      <c r="R113" s="898">
        <f>VLOOKUP($D113,'[4]Tablero Logro Metas 2019'!$AK$7:$AS$302,3,0)</f>
        <v>0</v>
      </c>
      <c r="S113" s="48"/>
      <c r="T113" s="901">
        <f>VLOOKUP($D113,'[4]Tablero Logro Metas 2019'!$AK$7:$AS$302,4,0)</f>
        <v>0</v>
      </c>
      <c r="U113" s="49"/>
      <c r="V113" s="901">
        <f>VLOOKUP($D113,'[4]Tablero Logro Metas 2019'!$AK$7:$AS$302,5,0)</f>
        <v>0</v>
      </c>
      <c r="W113" s="49"/>
      <c r="X113" s="901">
        <f>VLOOKUP($D113,'[4]Tablero Logro Metas 2019'!$AK$7:$AS$302,6,0)</f>
        <v>0</v>
      </c>
      <c r="Y113" s="49"/>
      <c r="Z113" s="901">
        <f>VLOOKUP($D113,'[4]Tablero Logro Metas 2019'!$AK$7:$AS$302,7,0)</f>
        <v>0</v>
      </c>
      <c r="AA113" s="49"/>
      <c r="AB113" s="901">
        <f>VLOOKUP($D113,'[4]Tablero Logro Metas 2019'!$AK$7:$AS$302,8,0)</f>
        <v>0</v>
      </c>
      <c r="AC113" s="49"/>
      <c r="AD113" s="901">
        <f>VLOOKUP($D113,'[4]Tablero Logro Metas 2019'!$AK$7:$AS$302,9,0)</f>
        <v>0</v>
      </c>
      <c r="AE113" s="49"/>
      <c r="AF113" s="892"/>
      <c r="AG113" s="50"/>
      <c r="AH113" s="892"/>
      <c r="AI113" s="49"/>
      <c r="AJ113" s="895">
        <f>+R113+T113+V113+X113+Z113+AB113+AD113+AF113+AH113</f>
        <v>0</v>
      </c>
      <c r="AK113" s="103">
        <f>AC113+AE113+AG113+S113+U113+W113+Y113+AA113+AI113</f>
        <v>0</v>
      </c>
      <c r="AL113" s="51">
        <v>2449</v>
      </c>
      <c r="AM113" s="52">
        <v>3816</v>
      </c>
      <c r="AN113" s="52">
        <v>3984</v>
      </c>
      <c r="AO113" s="52">
        <v>6327</v>
      </c>
      <c r="AP113" s="52">
        <v>15082</v>
      </c>
      <c r="AQ113" s="52">
        <v>2375</v>
      </c>
      <c r="AR113" s="53">
        <f t="shared" ref="AR113:AR118" si="48">SUM(AL113:AQ113)</f>
        <v>34033</v>
      </c>
      <c r="AS113" s="54"/>
      <c r="AT113" s="52"/>
      <c r="AU113" s="53">
        <f t="shared" ref="AU113:AU117" si="49">SUM(AS113:AT113)</f>
        <v>0</v>
      </c>
      <c r="AV113" s="54"/>
      <c r="AW113" s="52"/>
      <c r="AX113" s="52"/>
      <c r="AY113" s="52"/>
      <c r="AZ113" s="55"/>
      <c r="BA113" s="56"/>
      <c r="BB113" s="56"/>
      <c r="BC113" s="57"/>
    </row>
    <row r="114" spans="1:55" ht="17.25" customHeight="1" x14ac:dyDescent="0.2">
      <c r="A114" s="968"/>
      <c r="B114" s="970"/>
      <c r="C114" s="973"/>
      <c r="D114" s="976"/>
      <c r="E114" s="983"/>
      <c r="F114" s="979"/>
      <c r="G114" s="1001"/>
      <c r="H114" s="985"/>
      <c r="I114" s="990"/>
      <c r="J114" s="991"/>
      <c r="K114" s="994"/>
      <c r="L114" s="998"/>
      <c r="M114" s="174"/>
      <c r="N114" s="175"/>
      <c r="O114" s="176"/>
      <c r="P114" s="47"/>
      <c r="Q114" s="47"/>
      <c r="R114" s="899"/>
      <c r="S114" s="48"/>
      <c r="T114" s="902"/>
      <c r="U114" s="49"/>
      <c r="V114" s="902"/>
      <c r="W114" s="49"/>
      <c r="X114" s="902"/>
      <c r="Y114" s="49"/>
      <c r="Z114" s="902"/>
      <c r="AA114" s="49"/>
      <c r="AB114" s="902"/>
      <c r="AC114" s="49"/>
      <c r="AD114" s="902"/>
      <c r="AE114" s="49"/>
      <c r="AF114" s="893"/>
      <c r="AG114" s="50"/>
      <c r="AH114" s="893"/>
      <c r="AI114" s="49"/>
      <c r="AJ114" s="896"/>
      <c r="AK114" s="103">
        <f t="shared" ref="AK114:AK118" si="50">AC114+AE114+AG114+S114+U114+W114+Y114+AA114+AI114</f>
        <v>0</v>
      </c>
      <c r="AL114" s="51"/>
      <c r="AM114" s="52"/>
      <c r="AN114" s="52"/>
      <c r="AO114" s="52"/>
      <c r="AP114" s="52"/>
      <c r="AQ114" s="52"/>
      <c r="AR114" s="53">
        <f t="shared" si="48"/>
        <v>0</v>
      </c>
      <c r="AS114" s="54"/>
      <c r="AT114" s="52"/>
      <c r="AU114" s="53">
        <f t="shared" si="49"/>
        <v>0</v>
      </c>
      <c r="AV114" s="54"/>
      <c r="AW114" s="52"/>
      <c r="AX114" s="52"/>
      <c r="AY114" s="52"/>
      <c r="AZ114" s="55"/>
      <c r="BA114" s="56"/>
      <c r="BB114" s="56"/>
      <c r="BC114" s="57"/>
    </row>
    <row r="115" spans="1:55" ht="17.25" customHeight="1" x14ac:dyDescent="0.2">
      <c r="A115" s="968"/>
      <c r="B115" s="970"/>
      <c r="C115" s="973"/>
      <c r="D115" s="976"/>
      <c r="E115" s="983"/>
      <c r="F115" s="979"/>
      <c r="G115" s="1001"/>
      <c r="H115" s="985"/>
      <c r="I115" s="990"/>
      <c r="J115" s="991"/>
      <c r="K115" s="994"/>
      <c r="L115" s="998"/>
      <c r="M115" s="174"/>
      <c r="N115" s="175"/>
      <c r="O115" s="176"/>
      <c r="P115" s="47"/>
      <c r="Q115" s="47"/>
      <c r="R115" s="899"/>
      <c r="S115" s="48"/>
      <c r="T115" s="902"/>
      <c r="U115" s="49"/>
      <c r="V115" s="902"/>
      <c r="W115" s="49"/>
      <c r="X115" s="902"/>
      <c r="Y115" s="49"/>
      <c r="Z115" s="902"/>
      <c r="AA115" s="49"/>
      <c r="AB115" s="902"/>
      <c r="AC115" s="49"/>
      <c r="AD115" s="902"/>
      <c r="AE115" s="49"/>
      <c r="AF115" s="893"/>
      <c r="AG115" s="50"/>
      <c r="AH115" s="893"/>
      <c r="AI115" s="49"/>
      <c r="AJ115" s="896"/>
      <c r="AK115" s="103">
        <f t="shared" si="50"/>
        <v>0</v>
      </c>
      <c r="AL115" s="51"/>
      <c r="AM115" s="52"/>
      <c r="AN115" s="52"/>
      <c r="AO115" s="52"/>
      <c r="AP115" s="52"/>
      <c r="AQ115" s="52"/>
      <c r="AR115" s="53">
        <f t="shared" si="48"/>
        <v>0</v>
      </c>
      <c r="AS115" s="54"/>
      <c r="AT115" s="52"/>
      <c r="AU115" s="53">
        <f t="shared" si="49"/>
        <v>0</v>
      </c>
      <c r="AV115" s="54"/>
      <c r="AW115" s="52"/>
      <c r="AX115" s="52"/>
      <c r="AY115" s="52"/>
      <c r="AZ115" s="55"/>
      <c r="BA115" s="56"/>
      <c r="BB115" s="56"/>
      <c r="BC115" s="57"/>
    </row>
    <row r="116" spans="1:55" ht="17.25" customHeight="1" x14ac:dyDescent="0.2">
      <c r="A116" s="968"/>
      <c r="B116" s="970"/>
      <c r="C116" s="973"/>
      <c r="D116" s="976"/>
      <c r="E116" s="983"/>
      <c r="F116" s="979"/>
      <c r="G116" s="1001"/>
      <c r="H116" s="985"/>
      <c r="I116" s="990"/>
      <c r="J116" s="991"/>
      <c r="K116" s="994"/>
      <c r="L116" s="998"/>
      <c r="M116" s="174"/>
      <c r="N116" s="175"/>
      <c r="O116" s="176"/>
      <c r="P116" s="47"/>
      <c r="Q116" s="47"/>
      <c r="R116" s="899"/>
      <c r="S116" s="48"/>
      <c r="T116" s="902"/>
      <c r="U116" s="49"/>
      <c r="V116" s="902"/>
      <c r="W116" s="49"/>
      <c r="X116" s="902"/>
      <c r="Y116" s="49"/>
      <c r="Z116" s="902"/>
      <c r="AA116" s="49"/>
      <c r="AB116" s="902"/>
      <c r="AC116" s="49"/>
      <c r="AD116" s="902"/>
      <c r="AE116" s="49"/>
      <c r="AF116" s="893"/>
      <c r="AG116" s="50"/>
      <c r="AH116" s="893"/>
      <c r="AI116" s="49"/>
      <c r="AJ116" s="896"/>
      <c r="AK116" s="103">
        <f t="shared" si="50"/>
        <v>0</v>
      </c>
      <c r="AL116" s="51"/>
      <c r="AM116" s="52"/>
      <c r="AN116" s="52"/>
      <c r="AO116" s="52"/>
      <c r="AP116" s="52"/>
      <c r="AQ116" s="52"/>
      <c r="AR116" s="53">
        <f t="shared" si="48"/>
        <v>0</v>
      </c>
      <c r="AS116" s="54"/>
      <c r="AT116" s="52"/>
      <c r="AU116" s="53">
        <f t="shared" si="49"/>
        <v>0</v>
      </c>
      <c r="AV116" s="54"/>
      <c r="AW116" s="52"/>
      <c r="AX116" s="52"/>
      <c r="AY116" s="52"/>
      <c r="AZ116" s="55"/>
      <c r="BA116" s="56"/>
      <c r="BB116" s="56"/>
      <c r="BC116" s="57"/>
    </row>
    <row r="117" spans="1:55" ht="17.25" customHeight="1" x14ac:dyDescent="0.2">
      <c r="A117" s="968"/>
      <c r="B117" s="970"/>
      <c r="C117" s="973"/>
      <c r="D117" s="976"/>
      <c r="E117" s="983"/>
      <c r="F117" s="979"/>
      <c r="G117" s="1001"/>
      <c r="H117" s="985"/>
      <c r="I117" s="990"/>
      <c r="J117" s="991"/>
      <c r="K117" s="994"/>
      <c r="L117" s="998"/>
      <c r="M117" s="174"/>
      <c r="N117" s="175"/>
      <c r="O117" s="176"/>
      <c r="P117" s="47"/>
      <c r="Q117" s="47"/>
      <c r="R117" s="899"/>
      <c r="S117" s="48"/>
      <c r="T117" s="902"/>
      <c r="U117" s="49"/>
      <c r="V117" s="902"/>
      <c r="W117" s="49"/>
      <c r="X117" s="902"/>
      <c r="Y117" s="49"/>
      <c r="Z117" s="902"/>
      <c r="AA117" s="49"/>
      <c r="AB117" s="902"/>
      <c r="AC117" s="49"/>
      <c r="AD117" s="902"/>
      <c r="AE117" s="49"/>
      <c r="AF117" s="893"/>
      <c r="AG117" s="50"/>
      <c r="AH117" s="893"/>
      <c r="AI117" s="49"/>
      <c r="AJ117" s="896"/>
      <c r="AK117" s="103">
        <f t="shared" si="50"/>
        <v>0</v>
      </c>
      <c r="AL117" s="51"/>
      <c r="AM117" s="52"/>
      <c r="AN117" s="52"/>
      <c r="AO117" s="52"/>
      <c r="AP117" s="52"/>
      <c r="AQ117" s="52"/>
      <c r="AR117" s="53">
        <f t="shared" si="48"/>
        <v>0</v>
      </c>
      <c r="AS117" s="54"/>
      <c r="AT117" s="52"/>
      <c r="AU117" s="53">
        <f t="shared" si="49"/>
        <v>0</v>
      </c>
      <c r="AV117" s="54"/>
      <c r="AW117" s="52"/>
      <c r="AX117" s="52"/>
      <c r="AY117" s="52"/>
      <c r="AZ117" s="55"/>
      <c r="BA117" s="56"/>
      <c r="BB117" s="56"/>
      <c r="BC117" s="57"/>
    </row>
    <row r="118" spans="1:55" ht="17.25" customHeight="1" x14ac:dyDescent="0.2">
      <c r="A118" s="968"/>
      <c r="B118" s="971"/>
      <c r="C118" s="974"/>
      <c r="D118" s="977"/>
      <c r="E118" s="983"/>
      <c r="F118" s="980"/>
      <c r="G118" s="1002"/>
      <c r="H118" s="986"/>
      <c r="I118" s="990"/>
      <c r="J118" s="991"/>
      <c r="K118" s="995"/>
      <c r="L118" s="998"/>
      <c r="M118" s="177"/>
      <c r="N118" s="178"/>
      <c r="O118" s="179"/>
      <c r="P118" s="107"/>
      <c r="Q118" s="107"/>
      <c r="R118" s="899"/>
      <c r="S118" s="108"/>
      <c r="T118" s="902"/>
      <c r="U118" s="109"/>
      <c r="V118" s="902"/>
      <c r="W118" s="109"/>
      <c r="X118" s="902"/>
      <c r="Y118" s="109"/>
      <c r="Z118" s="902"/>
      <c r="AA118" s="109"/>
      <c r="AB118" s="902"/>
      <c r="AC118" s="109"/>
      <c r="AD118" s="902"/>
      <c r="AE118" s="109"/>
      <c r="AF118" s="893"/>
      <c r="AG118" s="110"/>
      <c r="AH118" s="893"/>
      <c r="AI118" s="109"/>
      <c r="AJ118" s="897"/>
      <c r="AK118" s="103">
        <f t="shared" si="50"/>
        <v>0</v>
      </c>
      <c r="AL118" s="111"/>
      <c r="AM118" s="112"/>
      <c r="AN118" s="112"/>
      <c r="AO118" s="112"/>
      <c r="AP118" s="112"/>
      <c r="AQ118" s="112"/>
      <c r="AR118" s="53">
        <f t="shared" si="48"/>
        <v>0</v>
      </c>
      <c r="AS118" s="113"/>
      <c r="AT118" s="112"/>
      <c r="AU118" s="53">
        <f>SUM(AS118:AT118)</f>
        <v>0</v>
      </c>
      <c r="AV118" s="113"/>
      <c r="AW118" s="112"/>
      <c r="AX118" s="112"/>
      <c r="AY118" s="112"/>
      <c r="AZ118" s="114"/>
      <c r="BA118" s="115"/>
      <c r="BB118" s="115"/>
      <c r="BC118" s="116"/>
    </row>
    <row r="119" spans="1:55" ht="9.9499999999999993" customHeight="1" thickBot="1" x14ac:dyDescent="0.25">
      <c r="A119" s="969"/>
      <c r="B119" s="972"/>
      <c r="C119" s="975"/>
      <c r="D119" s="978"/>
      <c r="E119" s="984"/>
      <c r="F119" s="981"/>
      <c r="G119" s="1003"/>
      <c r="H119" s="987"/>
      <c r="I119" s="992"/>
      <c r="J119" s="993"/>
      <c r="K119" s="996"/>
      <c r="L119" s="999"/>
      <c r="M119" s="180"/>
      <c r="N119" s="181"/>
      <c r="O119" s="182"/>
      <c r="P119" s="117"/>
      <c r="Q119" s="117"/>
      <c r="R119" s="900"/>
      <c r="S119" s="183"/>
      <c r="T119" s="903"/>
      <c r="U119" s="184"/>
      <c r="V119" s="903"/>
      <c r="W119" s="184"/>
      <c r="X119" s="903"/>
      <c r="Y119" s="184"/>
      <c r="Z119" s="903"/>
      <c r="AA119" s="184"/>
      <c r="AB119" s="903"/>
      <c r="AC119" s="184"/>
      <c r="AD119" s="903"/>
      <c r="AE119" s="184"/>
      <c r="AF119" s="894"/>
      <c r="AG119" s="185"/>
      <c r="AH119" s="894"/>
      <c r="AI119" s="184"/>
      <c r="AJ119" s="118"/>
      <c r="AK119" s="119"/>
      <c r="AL119" s="186"/>
      <c r="AM119" s="187"/>
      <c r="AN119" s="187"/>
      <c r="AO119" s="187"/>
      <c r="AP119" s="187"/>
      <c r="AQ119" s="187"/>
      <c r="AR119" s="120"/>
      <c r="AS119" s="188"/>
      <c r="AT119" s="187"/>
      <c r="AU119" s="120"/>
      <c r="AV119" s="188"/>
      <c r="AW119" s="187"/>
      <c r="AX119" s="187"/>
      <c r="AY119" s="187"/>
      <c r="AZ119" s="189"/>
      <c r="BA119" s="190"/>
      <c r="BB119" s="190"/>
      <c r="BC119" s="191"/>
    </row>
    <row r="120" spans="1:55" ht="6" customHeight="1" x14ac:dyDescent="0.2">
      <c r="A120" s="156"/>
      <c r="B120" s="192"/>
      <c r="C120" s="192"/>
      <c r="D120" s="192"/>
      <c r="E120" s="192"/>
      <c r="F120" s="192"/>
      <c r="G120" s="192"/>
      <c r="H120" s="192"/>
      <c r="I120" s="1000"/>
      <c r="J120" s="1000"/>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3"/>
      <c r="AL120" s="193"/>
      <c r="AM120" s="193"/>
      <c r="AN120" s="193"/>
      <c r="AO120" s="193"/>
      <c r="AP120" s="193"/>
      <c r="AQ120" s="194"/>
      <c r="AR120" s="193"/>
      <c r="AS120" s="193"/>
      <c r="AT120" s="193"/>
      <c r="AU120" s="193"/>
      <c r="AV120" s="193"/>
      <c r="AW120" s="193"/>
      <c r="AX120" s="193"/>
      <c r="AY120" s="193"/>
      <c r="AZ120" s="193"/>
      <c r="BA120" s="193"/>
      <c r="BB120" s="193"/>
      <c r="BC120" s="156"/>
    </row>
    <row r="121" spans="1:55" ht="72" customHeight="1" x14ac:dyDescent="0.2">
      <c r="A121" s="967">
        <v>12</v>
      </c>
      <c r="B121" s="161" t="s">
        <v>1705</v>
      </c>
      <c r="C121" s="162" t="s">
        <v>1706</v>
      </c>
      <c r="D121" s="163" t="s">
        <v>21</v>
      </c>
      <c r="E121" s="163" t="s">
        <v>1892</v>
      </c>
      <c r="F121" s="162" t="s">
        <v>1707</v>
      </c>
      <c r="G121" s="164" t="s">
        <v>1679</v>
      </c>
      <c r="H121" s="164" t="s">
        <v>1680</v>
      </c>
      <c r="I121" s="165" t="s">
        <v>1908</v>
      </c>
      <c r="J121" s="166">
        <f>+$N$3</f>
        <v>2019</v>
      </c>
      <c r="K121" s="164" t="s">
        <v>1925</v>
      </c>
      <c r="L121" s="165" t="s">
        <v>1968</v>
      </c>
      <c r="M121" s="162" t="s">
        <v>1708</v>
      </c>
      <c r="N121" s="162" t="s">
        <v>1709</v>
      </c>
      <c r="O121" s="162" t="s">
        <v>1710</v>
      </c>
      <c r="P121" s="162" t="s">
        <v>1985</v>
      </c>
      <c r="Q121" s="162" t="s">
        <v>1969</v>
      </c>
      <c r="R121" s="167">
        <f>SUM(R122:R128)</f>
        <v>0</v>
      </c>
      <c r="S121" s="168">
        <f t="shared" ref="S121:AK121" si="51">SUM(S122:S128)</f>
        <v>0</v>
      </c>
      <c r="T121" s="169">
        <f t="shared" si="51"/>
        <v>0</v>
      </c>
      <c r="U121" s="170">
        <f t="shared" si="51"/>
        <v>0</v>
      </c>
      <c r="V121" s="169">
        <f t="shared" si="51"/>
        <v>0</v>
      </c>
      <c r="W121" s="170">
        <f t="shared" si="51"/>
        <v>0</v>
      </c>
      <c r="X121" s="169">
        <f t="shared" si="51"/>
        <v>0</v>
      </c>
      <c r="Y121" s="170">
        <f t="shared" si="51"/>
        <v>0</v>
      </c>
      <c r="Z121" s="169">
        <f t="shared" si="51"/>
        <v>0</v>
      </c>
      <c r="AA121" s="170">
        <f t="shared" si="51"/>
        <v>0</v>
      </c>
      <c r="AB121" s="169">
        <f t="shared" si="51"/>
        <v>0</v>
      </c>
      <c r="AC121" s="170">
        <f t="shared" si="51"/>
        <v>0</v>
      </c>
      <c r="AD121" s="169">
        <f t="shared" si="51"/>
        <v>0</v>
      </c>
      <c r="AE121" s="170">
        <f t="shared" si="51"/>
        <v>0</v>
      </c>
      <c r="AF121" s="169">
        <f t="shared" si="51"/>
        <v>0</v>
      </c>
      <c r="AG121" s="171">
        <f t="shared" si="51"/>
        <v>0</v>
      </c>
      <c r="AH121" s="169">
        <f t="shared" si="51"/>
        <v>0</v>
      </c>
      <c r="AI121" s="170">
        <f t="shared" si="51"/>
        <v>0</v>
      </c>
      <c r="AJ121" s="172">
        <f t="shared" si="51"/>
        <v>0</v>
      </c>
      <c r="AK121" s="173">
        <f t="shared" si="51"/>
        <v>0</v>
      </c>
      <c r="AL121" s="869"/>
      <c r="AM121" s="870"/>
      <c r="AN121" s="870"/>
      <c r="AO121" s="870"/>
      <c r="AP121" s="870"/>
      <c r="AQ121" s="870"/>
      <c r="AR121" s="871"/>
      <c r="AS121" s="872"/>
      <c r="AT121" s="870"/>
      <c r="AU121" s="871"/>
      <c r="AV121" s="872"/>
      <c r="AW121" s="870"/>
      <c r="AX121" s="870"/>
      <c r="AY121" s="870"/>
      <c r="AZ121" s="873"/>
      <c r="BA121" s="44" t="s">
        <v>1685</v>
      </c>
      <c r="BB121" s="44" t="s">
        <v>1971</v>
      </c>
      <c r="BC121" s="45" t="s">
        <v>1687</v>
      </c>
    </row>
    <row r="122" spans="1:55" ht="78" x14ac:dyDescent="0.2">
      <c r="A122" s="968"/>
      <c r="B122" s="970" t="str">
        <f>VLOOKUP($D$9,'PROYECTOS REGISTRADOS'!$A$2:$D$82,4,0)</f>
        <v>Ampliación de los programas artìscticos y culturales Tocancipá, Cundinamarca, Centro Oriente</v>
      </c>
      <c r="C122" s="973" t="str">
        <f>VLOOKUP($D$9,'PROYECTOS REGISTRADOS'!$A$2:$D$82,3,0)</f>
        <v>2016-25817-00017</v>
      </c>
      <c r="D122" s="976" t="s">
        <v>618</v>
      </c>
      <c r="E122" s="982" t="str">
        <f>IF(D122=0,"0-0",(VLOOKUP(D122,'CONSOLIDADO PLAN DESARROLLO'!$EL$9:$ET$304,2,0)))</f>
        <v>Ampliación del complejo Ciudadela cultural</v>
      </c>
      <c r="F122" s="979" t="str">
        <f>IF(D122=0,"0-0",(VLOOKUP(D122,'CONSOLIDADO PLAN DESARROLLO'!$EL$9:$ET$304,3,0)))</f>
        <v>Ciudadela ampliada (%)</v>
      </c>
      <c r="G122" s="1001">
        <f>IF(D122=0,"0-0",(VLOOKUP(D122,'CONSOLIDADO PLAN DESARROLLO'!$EL$9:$ET$304,4,0)))</f>
        <v>25</v>
      </c>
      <c r="H122" s="985">
        <f>IF(D122=0,"0-0",(VLOOKUP(D122,'CONSOLIDADO PLAN DESARROLLO'!$EL$9:$ET$304,5,0)))</f>
        <v>50</v>
      </c>
      <c r="I122" s="988">
        <f>IF(D122=0,"0-0",(VLOOKUP(D122,'CONSOLIDADO PLAN DESARROLLO'!$EL$9:$ET$304,$R$3,0)))</f>
        <v>25</v>
      </c>
      <c r="J122" s="989"/>
      <c r="K122" s="994">
        <v>0</v>
      </c>
      <c r="L122" s="997">
        <v>0</v>
      </c>
      <c r="M122" s="809" t="s">
        <v>1953</v>
      </c>
      <c r="N122" s="805" t="s">
        <v>1930</v>
      </c>
      <c r="O122" s="812">
        <v>3</v>
      </c>
      <c r="P122" s="47">
        <v>0</v>
      </c>
      <c r="Q122" s="47">
        <v>1</v>
      </c>
      <c r="R122" s="898">
        <f>VLOOKUP($D122,'[4]Tablero Logro Metas 2019'!$AK$7:$AS$302,3,0)</f>
        <v>0</v>
      </c>
      <c r="S122" s="48"/>
      <c r="T122" s="901">
        <f>VLOOKUP($D122,'[4]Tablero Logro Metas 2019'!$AK$7:$AS$302,4,0)</f>
        <v>0</v>
      </c>
      <c r="U122" s="49"/>
      <c r="V122" s="901">
        <f>VLOOKUP($D122,'[4]Tablero Logro Metas 2019'!$AK$7:$AS$302,5,0)</f>
        <v>0</v>
      </c>
      <c r="W122" s="49"/>
      <c r="X122" s="901">
        <f>VLOOKUP($D122,'[4]Tablero Logro Metas 2019'!$AK$7:$AS$302,6,0)</f>
        <v>0</v>
      </c>
      <c r="Y122" s="49"/>
      <c r="Z122" s="901">
        <f>VLOOKUP($D122,'[4]Tablero Logro Metas 2019'!$AK$7:$AS$302,7,0)</f>
        <v>0</v>
      </c>
      <c r="AA122" s="49"/>
      <c r="AB122" s="901">
        <f>VLOOKUP($D122,'[4]Tablero Logro Metas 2019'!$AK$7:$AS$302,8,0)</f>
        <v>0</v>
      </c>
      <c r="AC122" s="49"/>
      <c r="AD122" s="901">
        <f>VLOOKUP($D122,'[4]Tablero Logro Metas 2019'!$AK$7:$AS$302,9,0)</f>
        <v>0</v>
      </c>
      <c r="AE122" s="49"/>
      <c r="AF122" s="892"/>
      <c r="AG122" s="50"/>
      <c r="AH122" s="892"/>
      <c r="AI122" s="49"/>
      <c r="AJ122" s="895">
        <f>+R122+T122+V122+X122+Z122+AB122+AD122+AF122+AH122</f>
        <v>0</v>
      </c>
      <c r="AK122" s="103">
        <f>AC122+AE122+AG122+S122+U122+W122+Y122+AA122+AI122</f>
        <v>0</v>
      </c>
      <c r="AL122" s="51"/>
      <c r="AM122" s="52"/>
      <c r="AN122" s="52"/>
      <c r="AO122" s="52"/>
      <c r="AP122" s="52"/>
      <c r="AQ122" s="52"/>
      <c r="AR122" s="53">
        <f t="shared" ref="AR122:AR127" si="52">SUM(AL122:AQ122)</f>
        <v>0</v>
      </c>
      <c r="AS122" s="54"/>
      <c r="AT122" s="52"/>
      <c r="AU122" s="53">
        <f t="shared" ref="AU122:AU126" si="53">SUM(AS122:AT122)</f>
        <v>0</v>
      </c>
      <c r="AV122" s="54"/>
      <c r="AW122" s="52"/>
      <c r="AX122" s="52"/>
      <c r="AY122" s="52"/>
      <c r="AZ122" s="55"/>
      <c r="BA122" s="56" t="s">
        <v>2000</v>
      </c>
      <c r="BB122" s="56"/>
      <c r="BC122" s="57"/>
    </row>
    <row r="123" spans="1:55" ht="17.25" customHeight="1" x14ac:dyDescent="0.2">
      <c r="A123" s="968"/>
      <c r="B123" s="970"/>
      <c r="C123" s="973"/>
      <c r="D123" s="976"/>
      <c r="E123" s="983"/>
      <c r="F123" s="979"/>
      <c r="G123" s="1001"/>
      <c r="H123" s="985"/>
      <c r="I123" s="990"/>
      <c r="J123" s="991"/>
      <c r="K123" s="994"/>
      <c r="L123" s="998"/>
      <c r="M123" s="174"/>
      <c r="N123" s="175"/>
      <c r="O123" s="176"/>
      <c r="P123" s="47"/>
      <c r="Q123" s="47"/>
      <c r="R123" s="899"/>
      <c r="S123" s="48"/>
      <c r="T123" s="902"/>
      <c r="U123" s="49"/>
      <c r="V123" s="902"/>
      <c r="W123" s="49"/>
      <c r="X123" s="902"/>
      <c r="Y123" s="49"/>
      <c r="Z123" s="902"/>
      <c r="AA123" s="49"/>
      <c r="AB123" s="902"/>
      <c r="AC123" s="49"/>
      <c r="AD123" s="902"/>
      <c r="AE123" s="49"/>
      <c r="AF123" s="893"/>
      <c r="AG123" s="50"/>
      <c r="AH123" s="893"/>
      <c r="AI123" s="49"/>
      <c r="AJ123" s="896"/>
      <c r="AK123" s="103">
        <f t="shared" ref="AK123:AK127" si="54">AC123+AE123+AG123+S123+U123+W123+Y123+AA123+AI123</f>
        <v>0</v>
      </c>
      <c r="AL123" s="51"/>
      <c r="AM123" s="52"/>
      <c r="AN123" s="52"/>
      <c r="AO123" s="52"/>
      <c r="AP123" s="52"/>
      <c r="AQ123" s="52"/>
      <c r="AR123" s="53">
        <f t="shared" si="52"/>
        <v>0</v>
      </c>
      <c r="AS123" s="54"/>
      <c r="AT123" s="52"/>
      <c r="AU123" s="53">
        <f t="shared" si="53"/>
        <v>0</v>
      </c>
      <c r="AV123" s="54"/>
      <c r="AW123" s="52"/>
      <c r="AX123" s="52"/>
      <c r="AY123" s="52"/>
      <c r="AZ123" s="55"/>
      <c r="BA123" s="56"/>
      <c r="BB123" s="56"/>
      <c r="BC123" s="57"/>
    </row>
    <row r="124" spans="1:55" ht="17.25" customHeight="1" x14ac:dyDescent="0.2">
      <c r="A124" s="968"/>
      <c r="B124" s="970"/>
      <c r="C124" s="973"/>
      <c r="D124" s="976"/>
      <c r="E124" s="983"/>
      <c r="F124" s="979"/>
      <c r="G124" s="1001"/>
      <c r="H124" s="985"/>
      <c r="I124" s="990"/>
      <c r="J124" s="991"/>
      <c r="K124" s="994"/>
      <c r="L124" s="998"/>
      <c r="M124" s="174"/>
      <c r="N124" s="175"/>
      <c r="O124" s="176"/>
      <c r="P124" s="47"/>
      <c r="Q124" s="47"/>
      <c r="R124" s="899"/>
      <c r="S124" s="48"/>
      <c r="T124" s="902"/>
      <c r="U124" s="49"/>
      <c r="V124" s="902"/>
      <c r="W124" s="49"/>
      <c r="X124" s="902"/>
      <c r="Y124" s="49"/>
      <c r="Z124" s="902"/>
      <c r="AA124" s="49"/>
      <c r="AB124" s="902"/>
      <c r="AC124" s="49"/>
      <c r="AD124" s="902"/>
      <c r="AE124" s="49"/>
      <c r="AF124" s="893"/>
      <c r="AG124" s="50"/>
      <c r="AH124" s="893"/>
      <c r="AI124" s="49"/>
      <c r="AJ124" s="896"/>
      <c r="AK124" s="103">
        <f t="shared" si="54"/>
        <v>0</v>
      </c>
      <c r="AL124" s="51"/>
      <c r="AM124" s="52"/>
      <c r="AN124" s="52"/>
      <c r="AO124" s="52"/>
      <c r="AP124" s="52"/>
      <c r="AQ124" s="52"/>
      <c r="AR124" s="53">
        <f t="shared" si="52"/>
        <v>0</v>
      </c>
      <c r="AS124" s="54"/>
      <c r="AT124" s="52"/>
      <c r="AU124" s="53">
        <f t="shared" si="53"/>
        <v>0</v>
      </c>
      <c r="AV124" s="54"/>
      <c r="AW124" s="52"/>
      <c r="AX124" s="52"/>
      <c r="AY124" s="52"/>
      <c r="AZ124" s="55"/>
      <c r="BA124" s="56"/>
      <c r="BB124" s="56"/>
      <c r="BC124" s="57"/>
    </row>
    <row r="125" spans="1:55" ht="17.25" customHeight="1" x14ac:dyDescent="0.2">
      <c r="A125" s="968"/>
      <c r="B125" s="970"/>
      <c r="C125" s="973"/>
      <c r="D125" s="976"/>
      <c r="E125" s="983"/>
      <c r="F125" s="979"/>
      <c r="G125" s="1001"/>
      <c r="H125" s="985"/>
      <c r="I125" s="990"/>
      <c r="J125" s="991"/>
      <c r="K125" s="994"/>
      <c r="L125" s="998"/>
      <c r="M125" s="174"/>
      <c r="N125" s="175"/>
      <c r="O125" s="176"/>
      <c r="P125" s="47"/>
      <c r="Q125" s="47"/>
      <c r="R125" s="899"/>
      <c r="S125" s="48"/>
      <c r="T125" s="902"/>
      <c r="U125" s="49"/>
      <c r="V125" s="902"/>
      <c r="W125" s="49"/>
      <c r="X125" s="902"/>
      <c r="Y125" s="49"/>
      <c r="Z125" s="902"/>
      <c r="AA125" s="49"/>
      <c r="AB125" s="902"/>
      <c r="AC125" s="49"/>
      <c r="AD125" s="902"/>
      <c r="AE125" s="49"/>
      <c r="AF125" s="893"/>
      <c r="AG125" s="50"/>
      <c r="AH125" s="893"/>
      <c r="AI125" s="49"/>
      <c r="AJ125" s="896"/>
      <c r="AK125" s="103">
        <f t="shared" si="54"/>
        <v>0</v>
      </c>
      <c r="AL125" s="51"/>
      <c r="AM125" s="52"/>
      <c r="AN125" s="52"/>
      <c r="AO125" s="52"/>
      <c r="AP125" s="52"/>
      <c r="AQ125" s="52"/>
      <c r="AR125" s="53">
        <f t="shared" si="52"/>
        <v>0</v>
      </c>
      <c r="AS125" s="54"/>
      <c r="AT125" s="52"/>
      <c r="AU125" s="53">
        <f t="shared" si="53"/>
        <v>0</v>
      </c>
      <c r="AV125" s="54"/>
      <c r="AW125" s="52"/>
      <c r="AX125" s="52"/>
      <c r="AY125" s="52"/>
      <c r="AZ125" s="55"/>
      <c r="BA125" s="56"/>
      <c r="BB125" s="56"/>
      <c r="BC125" s="57"/>
    </row>
    <row r="126" spans="1:55" ht="17.25" customHeight="1" x14ac:dyDescent="0.2">
      <c r="A126" s="968"/>
      <c r="B126" s="970"/>
      <c r="C126" s="973"/>
      <c r="D126" s="976"/>
      <c r="E126" s="983"/>
      <c r="F126" s="979"/>
      <c r="G126" s="1001"/>
      <c r="H126" s="985"/>
      <c r="I126" s="990"/>
      <c r="J126" s="991"/>
      <c r="K126" s="994"/>
      <c r="L126" s="998"/>
      <c r="M126" s="174"/>
      <c r="N126" s="175"/>
      <c r="O126" s="176"/>
      <c r="P126" s="47"/>
      <c r="Q126" s="47"/>
      <c r="R126" s="899"/>
      <c r="S126" s="48"/>
      <c r="T126" s="902"/>
      <c r="U126" s="49"/>
      <c r="V126" s="902"/>
      <c r="W126" s="49"/>
      <c r="X126" s="902"/>
      <c r="Y126" s="49"/>
      <c r="Z126" s="902"/>
      <c r="AA126" s="49"/>
      <c r="AB126" s="902"/>
      <c r="AC126" s="49"/>
      <c r="AD126" s="902"/>
      <c r="AE126" s="49"/>
      <c r="AF126" s="893"/>
      <c r="AG126" s="50"/>
      <c r="AH126" s="893"/>
      <c r="AI126" s="49"/>
      <c r="AJ126" s="896"/>
      <c r="AK126" s="103">
        <f t="shared" si="54"/>
        <v>0</v>
      </c>
      <c r="AL126" s="51"/>
      <c r="AM126" s="52"/>
      <c r="AN126" s="52"/>
      <c r="AO126" s="52"/>
      <c r="AP126" s="52"/>
      <c r="AQ126" s="52"/>
      <c r="AR126" s="53">
        <f t="shared" si="52"/>
        <v>0</v>
      </c>
      <c r="AS126" s="54"/>
      <c r="AT126" s="52"/>
      <c r="AU126" s="53">
        <f t="shared" si="53"/>
        <v>0</v>
      </c>
      <c r="AV126" s="54"/>
      <c r="AW126" s="52"/>
      <c r="AX126" s="52"/>
      <c r="AY126" s="52"/>
      <c r="AZ126" s="55"/>
      <c r="BA126" s="56"/>
      <c r="BB126" s="56"/>
      <c r="BC126" s="57"/>
    </row>
    <row r="127" spans="1:55" ht="17.25" customHeight="1" x14ac:dyDescent="0.2">
      <c r="A127" s="968"/>
      <c r="B127" s="971"/>
      <c r="C127" s="974"/>
      <c r="D127" s="977"/>
      <c r="E127" s="983"/>
      <c r="F127" s="980"/>
      <c r="G127" s="1002"/>
      <c r="H127" s="986"/>
      <c r="I127" s="990"/>
      <c r="J127" s="991"/>
      <c r="K127" s="995"/>
      <c r="L127" s="998"/>
      <c r="M127" s="177"/>
      <c r="N127" s="178"/>
      <c r="O127" s="179"/>
      <c r="P127" s="107"/>
      <c r="Q127" s="107"/>
      <c r="R127" s="899"/>
      <c r="S127" s="108"/>
      <c r="T127" s="902"/>
      <c r="U127" s="109"/>
      <c r="V127" s="902"/>
      <c r="W127" s="109"/>
      <c r="X127" s="902"/>
      <c r="Y127" s="109"/>
      <c r="Z127" s="902"/>
      <c r="AA127" s="109"/>
      <c r="AB127" s="902"/>
      <c r="AC127" s="109"/>
      <c r="AD127" s="902"/>
      <c r="AE127" s="109"/>
      <c r="AF127" s="893"/>
      <c r="AG127" s="110"/>
      <c r="AH127" s="893"/>
      <c r="AI127" s="109"/>
      <c r="AJ127" s="897"/>
      <c r="AK127" s="103">
        <f t="shared" si="54"/>
        <v>0</v>
      </c>
      <c r="AL127" s="111"/>
      <c r="AM127" s="112"/>
      <c r="AN127" s="112"/>
      <c r="AO127" s="112"/>
      <c r="AP127" s="112"/>
      <c r="AQ127" s="112"/>
      <c r="AR127" s="53">
        <f t="shared" si="52"/>
        <v>0</v>
      </c>
      <c r="AS127" s="113"/>
      <c r="AT127" s="112"/>
      <c r="AU127" s="53">
        <f>SUM(AS127:AT127)</f>
        <v>0</v>
      </c>
      <c r="AV127" s="113"/>
      <c r="AW127" s="112"/>
      <c r="AX127" s="112"/>
      <c r="AY127" s="112"/>
      <c r="AZ127" s="114"/>
      <c r="BA127" s="115"/>
      <c r="BB127" s="115"/>
      <c r="BC127" s="116"/>
    </row>
    <row r="128" spans="1:55" ht="9.9499999999999993" customHeight="1" thickBot="1" x14ac:dyDescent="0.25">
      <c r="A128" s="969"/>
      <c r="B128" s="972"/>
      <c r="C128" s="975"/>
      <c r="D128" s="978"/>
      <c r="E128" s="984"/>
      <c r="F128" s="981"/>
      <c r="G128" s="1003"/>
      <c r="H128" s="987"/>
      <c r="I128" s="992"/>
      <c r="J128" s="993"/>
      <c r="K128" s="996"/>
      <c r="L128" s="999"/>
      <c r="M128" s="180"/>
      <c r="N128" s="181"/>
      <c r="O128" s="182"/>
      <c r="P128" s="117"/>
      <c r="Q128" s="117"/>
      <c r="R128" s="900"/>
      <c r="S128" s="183"/>
      <c r="T128" s="903"/>
      <c r="U128" s="184"/>
      <c r="V128" s="903"/>
      <c r="W128" s="184"/>
      <c r="X128" s="903"/>
      <c r="Y128" s="184"/>
      <c r="Z128" s="903"/>
      <c r="AA128" s="184"/>
      <c r="AB128" s="903"/>
      <c r="AC128" s="184"/>
      <c r="AD128" s="903"/>
      <c r="AE128" s="184"/>
      <c r="AF128" s="894"/>
      <c r="AG128" s="185"/>
      <c r="AH128" s="894"/>
      <c r="AI128" s="184"/>
      <c r="AJ128" s="118"/>
      <c r="AK128" s="119"/>
      <c r="AL128" s="186"/>
      <c r="AM128" s="187"/>
      <c r="AN128" s="187"/>
      <c r="AO128" s="187"/>
      <c r="AP128" s="187"/>
      <c r="AQ128" s="187"/>
      <c r="AR128" s="120"/>
      <c r="AS128" s="188"/>
      <c r="AT128" s="187"/>
      <c r="AU128" s="120"/>
      <c r="AV128" s="188"/>
      <c r="AW128" s="187"/>
      <c r="AX128" s="187"/>
      <c r="AY128" s="187"/>
      <c r="AZ128" s="189"/>
      <c r="BA128" s="190"/>
      <c r="BB128" s="190"/>
      <c r="BC128" s="191"/>
    </row>
    <row r="129" spans="1:55" ht="6" customHeight="1" x14ac:dyDescent="0.2">
      <c r="A129" s="156"/>
      <c r="B129" s="192"/>
      <c r="C129" s="192"/>
      <c r="D129" s="192"/>
      <c r="E129" s="192"/>
      <c r="F129" s="192"/>
      <c r="G129" s="192"/>
      <c r="H129" s="192"/>
      <c r="I129" s="1000"/>
      <c r="J129" s="1000"/>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3"/>
      <c r="AL129" s="193"/>
      <c r="AM129" s="193"/>
      <c r="AN129" s="193"/>
      <c r="AO129" s="193"/>
      <c r="AP129" s="193"/>
      <c r="AQ129" s="194"/>
      <c r="AR129" s="193"/>
      <c r="AS129" s="193"/>
      <c r="AT129" s="193"/>
      <c r="AU129" s="193"/>
      <c r="AV129" s="193"/>
      <c r="AW129" s="193"/>
      <c r="AX129" s="193"/>
      <c r="AY129" s="193"/>
      <c r="AZ129" s="193"/>
      <c r="BA129" s="193"/>
      <c r="BB129" s="193"/>
      <c r="BC129" s="156"/>
    </row>
    <row r="130" spans="1:55" ht="72" customHeight="1" x14ac:dyDescent="0.2">
      <c r="A130" s="967">
        <v>13</v>
      </c>
      <c r="B130" s="161" t="s">
        <v>1705</v>
      </c>
      <c r="C130" s="162" t="s">
        <v>1706</v>
      </c>
      <c r="D130" s="163" t="s">
        <v>21</v>
      </c>
      <c r="E130" s="163" t="s">
        <v>1892</v>
      </c>
      <c r="F130" s="162" t="s">
        <v>1707</v>
      </c>
      <c r="G130" s="164" t="s">
        <v>1679</v>
      </c>
      <c r="H130" s="164" t="s">
        <v>1680</v>
      </c>
      <c r="I130" s="165" t="s">
        <v>1908</v>
      </c>
      <c r="J130" s="166">
        <f>+$N$3</f>
        <v>2019</v>
      </c>
      <c r="K130" s="164" t="s">
        <v>1925</v>
      </c>
      <c r="L130" s="165" t="s">
        <v>1968</v>
      </c>
      <c r="M130" s="162" t="s">
        <v>1708</v>
      </c>
      <c r="N130" s="162" t="s">
        <v>1709</v>
      </c>
      <c r="O130" s="162" t="s">
        <v>1710</v>
      </c>
      <c r="P130" s="162" t="s">
        <v>1985</v>
      </c>
      <c r="Q130" s="162" t="s">
        <v>1969</v>
      </c>
      <c r="R130" s="167">
        <f>SUM(R131:R137)</f>
        <v>0</v>
      </c>
      <c r="S130" s="168">
        <f t="shared" ref="S130:AK130" si="55">SUM(S131:S137)</f>
        <v>0</v>
      </c>
      <c r="T130" s="169">
        <f t="shared" si="55"/>
        <v>0</v>
      </c>
      <c r="U130" s="170">
        <f t="shared" si="55"/>
        <v>0</v>
      </c>
      <c r="V130" s="169">
        <f t="shared" si="55"/>
        <v>0</v>
      </c>
      <c r="W130" s="170">
        <f t="shared" si="55"/>
        <v>0</v>
      </c>
      <c r="X130" s="169">
        <f t="shared" si="55"/>
        <v>0</v>
      </c>
      <c r="Y130" s="170">
        <f t="shared" si="55"/>
        <v>0</v>
      </c>
      <c r="Z130" s="169">
        <f t="shared" si="55"/>
        <v>0</v>
      </c>
      <c r="AA130" s="170">
        <f t="shared" si="55"/>
        <v>0</v>
      </c>
      <c r="AB130" s="169">
        <f t="shared" si="55"/>
        <v>0</v>
      </c>
      <c r="AC130" s="170">
        <f t="shared" si="55"/>
        <v>0</v>
      </c>
      <c r="AD130" s="169">
        <f t="shared" si="55"/>
        <v>0</v>
      </c>
      <c r="AE130" s="170">
        <f t="shared" si="55"/>
        <v>0</v>
      </c>
      <c r="AF130" s="169">
        <f t="shared" si="55"/>
        <v>36000000</v>
      </c>
      <c r="AG130" s="171">
        <f t="shared" si="55"/>
        <v>36000000</v>
      </c>
      <c r="AH130" s="169">
        <f t="shared" si="55"/>
        <v>0</v>
      </c>
      <c r="AI130" s="170">
        <f t="shared" si="55"/>
        <v>0</v>
      </c>
      <c r="AJ130" s="172">
        <f t="shared" si="55"/>
        <v>36000000</v>
      </c>
      <c r="AK130" s="173">
        <f t="shared" si="55"/>
        <v>36000000</v>
      </c>
      <c r="AL130" s="869"/>
      <c r="AM130" s="870"/>
      <c r="AN130" s="870"/>
      <c r="AO130" s="870"/>
      <c r="AP130" s="870"/>
      <c r="AQ130" s="870"/>
      <c r="AR130" s="871"/>
      <c r="AS130" s="872"/>
      <c r="AT130" s="870"/>
      <c r="AU130" s="871"/>
      <c r="AV130" s="872"/>
      <c r="AW130" s="870"/>
      <c r="AX130" s="870"/>
      <c r="AY130" s="870"/>
      <c r="AZ130" s="873"/>
      <c r="BA130" s="44" t="s">
        <v>1685</v>
      </c>
      <c r="BB130" s="44" t="s">
        <v>1971</v>
      </c>
      <c r="BC130" s="45" t="s">
        <v>1687</v>
      </c>
    </row>
    <row r="131" spans="1:55" ht="22.5" x14ac:dyDescent="0.2">
      <c r="A131" s="968"/>
      <c r="B131" s="970" t="str">
        <f>VLOOKUP($D$9,'PROYECTOS REGISTRADOS'!$A$2:$D$82,4,0)</f>
        <v>Ampliación de los programas artìscticos y culturales Tocancipá, Cundinamarca, Centro Oriente</v>
      </c>
      <c r="C131" s="973" t="str">
        <f>VLOOKUP($D$9,'PROYECTOS REGISTRADOS'!$A$2:$D$82,3,0)</f>
        <v>2016-25817-00017</v>
      </c>
      <c r="D131" s="976" t="s">
        <v>623</v>
      </c>
      <c r="E131" s="982" t="str">
        <f>IF(D131=0,"0-0",(VLOOKUP(D131,'CONSOLIDADO PLAN DESARROLLO'!$EL$9:$ET$304,2,0)))</f>
        <v>Ampliar el servicio de Red Bibliotecas en las instituciones educativas</v>
      </c>
      <c r="F131" s="979" t="str">
        <f>IF(D131=0,"0-0",(VLOOKUP(D131,'CONSOLIDADO PLAN DESARROLLO'!$EL$9:$ET$304,3,0)))</f>
        <v>Servicio Red de Bibliotecas ampliado</v>
      </c>
      <c r="G131" s="1001">
        <f>IF(D131=0,"0-0",(VLOOKUP(D131,'CONSOLIDADO PLAN DESARROLLO'!$EL$9:$ET$304,4,0)))</f>
        <v>2</v>
      </c>
      <c r="H131" s="985">
        <f>IF(D131=0,"0-0",(VLOOKUP(D131,'CONSOLIDADO PLAN DESARROLLO'!$EL$9:$ET$304,5,0)))</f>
        <v>6</v>
      </c>
      <c r="I131" s="988">
        <f>IF(D131=0,"0-0",(VLOOKUP(D131,'CONSOLIDADO PLAN DESARROLLO'!$EL$9:$ET$304,$R$3,0)))</f>
        <v>2</v>
      </c>
      <c r="J131" s="989"/>
      <c r="K131" s="994">
        <v>2</v>
      </c>
      <c r="L131" s="997">
        <v>2</v>
      </c>
      <c r="M131" s="809" t="s">
        <v>1954</v>
      </c>
      <c r="N131" s="805" t="s">
        <v>1930</v>
      </c>
      <c r="O131" s="812">
        <v>3</v>
      </c>
      <c r="P131" s="47">
        <v>5</v>
      </c>
      <c r="Q131" s="47">
        <v>5</v>
      </c>
      <c r="R131" s="898">
        <f>VLOOKUP($D131,'[4]Tablero Logro Metas 2019'!$AK$7:$AS$302,3,0)</f>
        <v>0</v>
      </c>
      <c r="S131" s="48"/>
      <c r="T131" s="901">
        <f>VLOOKUP($D131,'[4]Tablero Logro Metas 2019'!$AK$7:$AS$302,4,0)</f>
        <v>0</v>
      </c>
      <c r="U131" s="49"/>
      <c r="V131" s="901">
        <f>VLOOKUP($D131,'[4]Tablero Logro Metas 2019'!$AK$7:$AS$302,5,0)</f>
        <v>0</v>
      </c>
      <c r="W131" s="49"/>
      <c r="X131" s="901">
        <f>VLOOKUP($D131,'[4]Tablero Logro Metas 2019'!$AK$7:$AS$302,6,0)</f>
        <v>0</v>
      </c>
      <c r="Y131" s="49"/>
      <c r="Z131" s="901">
        <f>VLOOKUP($D131,'[4]Tablero Logro Metas 2019'!$AK$7:$AS$302,7,0)</f>
        <v>0</v>
      </c>
      <c r="AA131" s="49"/>
      <c r="AB131" s="901">
        <f>VLOOKUP($D131,'[4]Tablero Logro Metas 2019'!$AK$7:$AS$302,8,0)</f>
        <v>0</v>
      </c>
      <c r="AC131" s="49"/>
      <c r="AD131" s="901">
        <f>VLOOKUP($D131,'[4]Tablero Logro Metas 2019'!$AK$7:$AS$302,9,0)</f>
        <v>0</v>
      </c>
      <c r="AE131" s="49"/>
      <c r="AF131" s="892">
        <v>36000000</v>
      </c>
      <c r="AG131" s="50">
        <v>36000000</v>
      </c>
      <c r="AH131" s="892"/>
      <c r="AI131" s="49"/>
      <c r="AJ131" s="895">
        <f>+R131+T131+V131+X131+Z131+AB131+AD131+AF131+AH131</f>
        <v>36000000</v>
      </c>
      <c r="AK131" s="103">
        <f>AC131+AE131+AG131+S131+U131+W131+Y131+AA131+AI131</f>
        <v>36000000</v>
      </c>
      <c r="AL131" s="51">
        <v>2449</v>
      </c>
      <c r="AM131" s="52">
        <v>3816</v>
      </c>
      <c r="AN131" s="52">
        <v>3984</v>
      </c>
      <c r="AO131" s="52">
        <v>6327</v>
      </c>
      <c r="AP131" s="52">
        <v>15082</v>
      </c>
      <c r="AQ131" s="52">
        <v>2375</v>
      </c>
      <c r="AR131" s="53">
        <f t="shared" ref="AR131:AR136" si="56">SUM(AL131:AQ131)</f>
        <v>34033</v>
      </c>
      <c r="AS131" s="54"/>
      <c r="AT131" s="52"/>
      <c r="AU131" s="53">
        <f t="shared" ref="AU131:AU135" si="57">SUM(AS131:AT131)</f>
        <v>0</v>
      </c>
      <c r="AV131" s="54"/>
      <c r="AW131" s="52"/>
      <c r="AX131" s="52"/>
      <c r="AY131" s="52"/>
      <c r="AZ131" s="55"/>
      <c r="BA131" s="56"/>
      <c r="BB131" s="56"/>
      <c r="BC131" s="57"/>
    </row>
    <row r="132" spans="1:55" ht="17.25" customHeight="1" x14ac:dyDescent="0.2">
      <c r="A132" s="968"/>
      <c r="B132" s="970"/>
      <c r="C132" s="973"/>
      <c r="D132" s="976"/>
      <c r="E132" s="983"/>
      <c r="F132" s="979"/>
      <c r="G132" s="1001"/>
      <c r="H132" s="985"/>
      <c r="I132" s="990"/>
      <c r="J132" s="991"/>
      <c r="K132" s="994"/>
      <c r="L132" s="998"/>
      <c r="M132" s="174"/>
      <c r="N132" s="175"/>
      <c r="O132" s="176"/>
      <c r="P132" s="47"/>
      <c r="Q132" s="47"/>
      <c r="R132" s="899"/>
      <c r="S132" s="48"/>
      <c r="T132" s="902"/>
      <c r="U132" s="49"/>
      <c r="V132" s="902"/>
      <c r="W132" s="49"/>
      <c r="X132" s="902"/>
      <c r="Y132" s="49"/>
      <c r="Z132" s="902"/>
      <c r="AA132" s="49"/>
      <c r="AB132" s="902"/>
      <c r="AC132" s="49"/>
      <c r="AD132" s="902"/>
      <c r="AE132" s="49"/>
      <c r="AF132" s="893"/>
      <c r="AG132" s="50"/>
      <c r="AH132" s="893"/>
      <c r="AI132" s="49"/>
      <c r="AJ132" s="896"/>
      <c r="AK132" s="103">
        <f t="shared" ref="AK132:AK136" si="58">AC132+AE132+AG132+S132+U132+W132+Y132+AA132+AI132</f>
        <v>0</v>
      </c>
      <c r="AL132" s="51"/>
      <c r="AM132" s="52"/>
      <c r="AN132" s="52"/>
      <c r="AO132" s="52"/>
      <c r="AP132" s="52"/>
      <c r="AQ132" s="52"/>
      <c r="AR132" s="53">
        <f t="shared" si="56"/>
        <v>0</v>
      </c>
      <c r="AS132" s="54"/>
      <c r="AT132" s="52"/>
      <c r="AU132" s="53">
        <f t="shared" si="57"/>
        <v>0</v>
      </c>
      <c r="AV132" s="54"/>
      <c r="AW132" s="52"/>
      <c r="AX132" s="52"/>
      <c r="AY132" s="52"/>
      <c r="AZ132" s="55"/>
      <c r="BA132" s="56"/>
      <c r="BB132" s="56"/>
      <c r="BC132" s="57"/>
    </row>
    <row r="133" spans="1:55" ht="17.25" customHeight="1" x14ac:dyDescent="0.2">
      <c r="A133" s="968"/>
      <c r="B133" s="970"/>
      <c r="C133" s="973"/>
      <c r="D133" s="976"/>
      <c r="E133" s="983"/>
      <c r="F133" s="979"/>
      <c r="G133" s="1001"/>
      <c r="H133" s="985"/>
      <c r="I133" s="990"/>
      <c r="J133" s="991"/>
      <c r="K133" s="994"/>
      <c r="L133" s="998"/>
      <c r="M133" s="174"/>
      <c r="N133" s="175"/>
      <c r="O133" s="176"/>
      <c r="P133" s="47"/>
      <c r="Q133" s="47"/>
      <c r="R133" s="899"/>
      <c r="S133" s="48"/>
      <c r="T133" s="902"/>
      <c r="U133" s="49"/>
      <c r="V133" s="902"/>
      <c r="W133" s="49"/>
      <c r="X133" s="902"/>
      <c r="Y133" s="49"/>
      <c r="Z133" s="902"/>
      <c r="AA133" s="49"/>
      <c r="AB133" s="902"/>
      <c r="AC133" s="49"/>
      <c r="AD133" s="902"/>
      <c r="AE133" s="49"/>
      <c r="AF133" s="893"/>
      <c r="AG133" s="50"/>
      <c r="AH133" s="893"/>
      <c r="AI133" s="49"/>
      <c r="AJ133" s="896"/>
      <c r="AK133" s="103">
        <f t="shared" si="58"/>
        <v>0</v>
      </c>
      <c r="AL133" s="51"/>
      <c r="AM133" s="52"/>
      <c r="AN133" s="52"/>
      <c r="AO133" s="52"/>
      <c r="AP133" s="52"/>
      <c r="AQ133" s="52"/>
      <c r="AR133" s="53">
        <f t="shared" si="56"/>
        <v>0</v>
      </c>
      <c r="AS133" s="54"/>
      <c r="AT133" s="52"/>
      <c r="AU133" s="53">
        <f t="shared" si="57"/>
        <v>0</v>
      </c>
      <c r="AV133" s="54"/>
      <c r="AW133" s="52"/>
      <c r="AX133" s="52"/>
      <c r="AY133" s="52"/>
      <c r="AZ133" s="55"/>
      <c r="BA133" s="56"/>
      <c r="BB133" s="56"/>
      <c r="BC133" s="57"/>
    </row>
    <row r="134" spans="1:55" ht="17.25" customHeight="1" x14ac:dyDescent="0.2">
      <c r="A134" s="968"/>
      <c r="B134" s="970"/>
      <c r="C134" s="973"/>
      <c r="D134" s="976"/>
      <c r="E134" s="983"/>
      <c r="F134" s="979"/>
      <c r="G134" s="1001"/>
      <c r="H134" s="985"/>
      <c r="I134" s="990"/>
      <c r="J134" s="991"/>
      <c r="K134" s="994"/>
      <c r="L134" s="998"/>
      <c r="M134" s="174"/>
      <c r="N134" s="175"/>
      <c r="O134" s="176"/>
      <c r="P134" s="47"/>
      <c r="Q134" s="47"/>
      <c r="R134" s="899"/>
      <c r="S134" s="48"/>
      <c r="T134" s="902"/>
      <c r="U134" s="49"/>
      <c r="V134" s="902"/>
      <c r="W134" s="49"/>
      <c r="X134" s="902"/>
      <c r="Y134" s="49"/>
      <c r="Z134" s="902"/>
      <c r="AA134" s="49"/>
      <c r="AB134" s="902"/>
      <c r="AC134" s="49"/>
      <c r="AD134" s="902"/>
      <c r="AE134" s="49"/>
      <c r="AF134" s="893"/>
      <c r="AG134" s="50"/>
      <c r="AH134" s="893"/>
      <c r="AI134" s="49"/>
      <c r="AJ134" s="896"/>
      <c r="AK134" s="103">
        <f t="shared" si="58"/>
        <v>0</v>
      </c>
      <c r="AL134" s="51"/>
      <c r="AM134" s="52"/>
      <c r="AN134" s="52"/>
      <c r="AO134" s="52"/>
      <c r="AP134" s="52"/>
      <c r="AQ134" s="52"/>
      <c r="AR134" s="53">
        <f t="shared" si="56"/>
        <v>0</v>
      </c>
      <c r="AS134" s="54"/>
      <c r="AT134" s="52"/>
      <c r="AU134" s="53">
        <f t="shared" si="57"/>
        <v>0</v>
      </c>
      <c r="AV134" s="54"/>
      <c r="AW134" s="52"/>
      <c r="AX134" s="52"/>
      <c r="AY134" s="52"/>
      <c r="AZ134" s="55"/>
      <c r="BA134" s="56"/>
      <c r="BB134" s="56"/>
      <c r="BC134" s="57"/>
    </row>
    <row r="135" spans="1:55" ht="17.25" customHeight="1" x14ac:dyDescent="0.2">
      <c r="A135" s="968"/>
      <c r="B135" s="970"/>
      <c r="C135" s="973"/>
      <c r="D135" s="976"/>
      <c r="E135" s="983"/>
      <c r="F135" s="979"/>
      <c r="G135" s="1001"/>
      <c r="H135" s="985"/>
      <c r="I135" s="990"/>
      <c r="J135" s="991"/>
      <c r="K135" s="994"/>
      <c r="L135" s="998"/>
      <c r="M135" s="174"/>
      <c r="N135" s="175"/>
      <c r="O135" s="176"/>
      <c r="P135" s="47"/>
      <c r="Q135" s="47"/>
      <c r="R135" s="899"/>
      <c r="S135" s="48"/>
      <c r="T135" s="902"/>
      <c r="U135" s="49"/>
      <c r="V135" s="902"/>
      <c r="W135" s="49"/>
      <c r="X135" s="902"/>
      <c r="Y135" s="49"/>
      <c r="Z135" s="902"/>
      <c r="AA135" s="49"/>
      <c r="AB135" s="902"/>
      <c r="AC135" s="49"/>
      <c r="AD135" s="902"/>
      <c r="AE135" s="49"/>
      <c r="AF135" s="893"/>
      <c r="AG135" s="50"/>
      <c r="AH135" s="893"/>
      <c r="AI135" s="49"/>
      <c r="AJ135" s="896"/>
      <c r="AK135" s="103">
        <f t="shared" si="58"/>
        <v>0</v>
      </c>
      <c r="AL135" s="51"/>
      <c r="AM135" s="52"/>
      <c r="AN135" s="52"/>
      <c r="AO135" s="52"/>
      <c r="AP135" s="52"/>
      <c r="AQ135" s="52"/>
      <c r="AR135" s="53">
        <f t="shared" si="56"/>
        <v>0</v>
      </c>
      <c r="AS135" s="54"/>
      <c r="AT135" s="52"/>
      <c r="AU135" s="53">
        <f t="shared" si="57"/>
        <v>0</v>
      </c>
      <c r="AV135" s="54"/>
      <c r="AW135" s="52"/>
      <c r="AX135" s="52"/>
      <c r="AY135" s="52"/>
      <c r="AZ135" s="55"/>
      <c r="BA135" s="56"/>
      <c r="BB135" s="56"/>
      <c r="BC135" s="57"/>
    </row>
    <row r="136" spans="1:55" ht="17.25" customHeight="1" x14ac:dyDescent="0.2">
      <c r="A136" s="968"/>
      <c r="B136" s="971"/>
      <c r="C136" s="974"/>
      <c r="D136" s="977"/>
      <c r="E136" s="983"/>
      <c r="F136" s="980"/>
      <c r="G136" s="1002"/>
      <c r="H136" s="986"/>
      <c r="I136" s="990"/>
      <c r="J136" s="991"/>
      <c r="K136" s="995"/>
      <c r="L136" s="998"/>
      <c r="M136" s="177"/>
      <c r="N136" s="178"/>
      <c r="O136" s="179"/>
      <c r="P136" s="107"/>
      <c r="Q136" s="107"/>
      <c r="R136" s="899"/>
      <c r="S136" s="108"/>
      <c r="T136" s="902"/>
      <c r="U136" s="109"/>
      <c r="V136" s="902"/>
      <c r="W136" s="109"/>
      <c r="X136" s="902"/>
      <c r="Y136" s="109"/>
      <c r="Z136" s="902"/>
      <c r="AA136" s="109"/>
      <c r="AB136" s="902"/>
      <c r="AC136" s="109"/>
      <c r="AD136" s="902"/>
      <c r="AE136" s="109"/>
      <c r="AF136" s="893"/>
      <c r="AG136" s="110"/>
      <c r="AH136" s="893"/>
      <c r="AI136" s="109"/>
      <c r="AJ136" s="897"/>
      <c r="AK136" s="103">
        <f t="shared" si="58"/>
        <v>0</v>
      </c>
      <c r="AL136" s="111"/>
      <c r="AM136" s="112"/>
      <c r="AN136" s="112"/>
      <c r="AO136" s="112"/>
      <c r="AP136" s="112"/>
      <c r="AQ136" s="112"/>
      <c r="AR136" s="53">
        <f t="shared" si="56"/>
        <v>0</v>
      </c>
      <c r="AS136" s="113"/>
      <c r="AT136" s="112"/>
      <c r="AU136" s="53">
        <f>SUM(AS136:AT136)</f>
        <v>0</v>
      </c>
      <c r="AV136" s="113"/>
      <c r="AW136" s="112"/>
      <c r="AX136" s="112"/>
      <c r="AY136" s="112"/>
      <c r="AZ136" s="114"/>
      <c r="BA136" s="115"/>
      <c r="BB136" s="115"/>
      <c r="BC136" s="116"/>
    </row>
    <row r="137" spans="1:55" ht="9.9499999999999993" customHeight="1" thickBot="1" x14ac:dyDescent="0.25">
      <c r="A137" s="969"/>
      <c r="B137" s="972"/>
      <c r="C137" s="975"/>
      <c r="D137" s="978"/>
      <c r="E137" s="984"/>
      <c r="F137" s="981"/>
      <c r="G137" s="1003"/>
      <c r="H137" s="987"/>
      <c r="I137" s="992"/>
      <c r="J137" s="993"/>
      <c r="K137" s="996"/>
      <c r="L137" s="999"/>
      <c r="M137" s="180"/>
      <c r="N137" s="813"/>
      <c r="O137" s="182"/>
      <c r="P137" s="117"/>
      <c r="Q137" s="117"/>
      <c r="R137" s="900"/>
      <c r="S137" s="183"/>
      <c r="T137" s="903"/>
      <c r="U137" s="184"/>
      <c r="V137" s="903"/>
      <c r="W137" s="184"/>
      <c r="X137" s="903"/>
      <c r="Y137" s="184"/>
      <c r="Z137" s="903"/>
      <c r="AA137" s="184"/>
      <c r="AB137" s="903"/>
      <c r="AC137" s="184"/>
      <c r="AD137" s="903"/>
      <c r="AE137" s="184"/>
      <c r="AF137" s="894"/>
      <c r="AG137" s="185"/>
      <c r="AH137" s="894"/>
      <c r="AI137" s="184"/>
      <c r="AJ137" s="118"/>
      <c r="AK137" s="119"/>
      <c r="AL137" s="186"/>
      <c r="AM137" s="187"/>
      <c r="AN137" s="187"/>
      <c r="AO137" s="187"/>
      <c r="AP137" s="187"/>
      <c r="AQ137" s="187"/>
      <c r="AR137" s="120"/>
      <c r="AS137" s="188"/>
      <c r="AT137" s="187"/>
      <c r="AU137" s="120"/>
      <c r="AV137" s="188"/>
      <c r="AW137" s="187"/>
      <c r="AX137" s="187"/>
      <c r="AY137" s="187"/>
      <c r="AZ137" s="189"/>
      <c r="BA137" s="190"/>
      <c r="BB137" s="190"/>
      <c r="BC137" s="191"/>
    </row>
    <row r="138" spans="1:55" ht="6" customHeight="1" x14ac:dyDescent="0.2">
      <c r="A138" s="156"/>
      <c r="B138" s="192"/>
      <c r="C138" s="192"/>
      <c r="D138" s="192"/>
      <c r="E138" s="192"/>
      <c r="F138" s="192"/>
      <c r="G138" s="192"/>
      <c r="H138" s="192"/>
      <c r="I138" s="1000"/>
      <c r="J138" s="1000"/>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3"/>
      <c r="AL138" s="193"/>
      <c r="AM138" s="193"/>
      <c r="AN138" s="193"/>
      <c r="AO138" s="193"/>
      <c r="AP138" s="193"/>
      <c r="AQ138" s="194"/>
      <c r="AR138" s="193"/>
      <c r="AS138" s="193"/>
      <c r="AT138" s="193"/>
      <c r="AU138" s="193"/>
      <c r="AV138" s="193"/>
      <c r="AW138" s="193"/>
      <c r="AX138" s="193"/>
      <c r="AY138" s="193"/>
      <c r="AZ138" s="193"/>
      <c r="BA138" s="193"/>
      <c r="BB138" s="193"/>
      <c r="BC138" s="156"/>
    </row>
    <row r="139" spans="1:55" ht="72" customHeight="1" x14ac:dyDescent="0.2">
      <c r="A139" s="967">
        <v>14</v>
      </c>
      <c r="B139" s="161" t="s">
        <v>1705</v>
      </c>
      <c r="C139" s="162" t="s">
        <v>1706</v>
      </c>
      <c r="D139" s="163" t="s">
        <v>21</v>
      </c>
      <c r="E139" s="163" t="s">
        <v>1892</v>
      </c>
      <c r="F139" s="162" t="s">
        <v>1707</v>
      </c>
      <c r="G139" s="164" t="s">
        <v>1679</v>
      </c>
      <c r="H139" s="164" t="s">
        <v>1680</v>
      </c>
      <c r="I139" s="165" t="s">
        <v>1908</v>
      </c>
      <c r="J139" s="166">
        <f>+$N$3</f>
        <v>2019</v>
      </c>
      <c r="K139" s="164" t="s">
        <v>1925</v>
      </c>
      <c r="L139" s="165" t="s">
        <v>1968</v>
      </c>
      <c r="M139" s="162" t="s">
        <v>1708</v>
      </c>
      <c r="N139" s="162" t="s">
        <v>1709</v>
      </c>
      <c r="O139" s="162" t="s">
        <v>1710</v>
      </c>
      <c r="P139" s="162" t="s">
        <v>1985</v>
      </c>
      <c r="Q139" s="162" t="s">
        <v>1969</v>
      </c>
      <c r="R139" s="167">
        <f>SUM(R140:R146)</f>
        <v>0</v>
      </c>
      <c r="S139" s="168">
        <f t="shared" ref="S139:AK139" si="59">SUM(S140:S146)</f>
        <v>0</v>
      </c>
      <c r="T139" s="169">
        <f t="shared" si="59"/>
        <v>0</v>
      </c>
      <c r="U139" s="170">
        <f t="shared" si="59"/>
        <v>0</v>
      </c>
      <c r="V139" s="169">
        <f t="shared" si="59"/>
        <v>0</v>
      </c>
      <c r="W139" s="170">
        <f t="shared" si="59"/>
        <v>0</v>
      </c>
      <c r="X139" s="169">
        <f t="shared" si="59"/>
        <v>0</v>
      </c>
      <c r="Y139" s="170">
        <f t="shared" si="59"/>
        <v>0</v>
      </c>
      <c r="Z139" s="169">
        <f t="shared" si="59"/>
        <v>760079885</v>
      </c>
      <c r="AA139" s="170">
        <f t="shared" si="59"/>
        <v>1087799868</v>
      </c>
      <c r="AB139" s="169">
        <f t="shared" si="59"/>
        <v>62320115</v>
      </c>
      <c r="AC139" s="170">
        <f t="shared" si="59"/>
        <v>0</v>
      </c>
      <c r="AD139" s="169">
        <f t="shared" si="59"/>
        <v>0</v>
      </c>
      <c r="AE139" s="170">
        <f t="shared" si="59"/>
        <v>0</v>
      </c>
      <c r="AF139" s="169">
        <f t="shared" si="59"/>
        <v>0</v>
      </c>
      <c r="AG139" s="171">
        <f t="shared" si="59"/>
        <v>0</v>
      </c>
      <c r="AH139" s="169">
        <f t="shared" si="59"/>
        <v>0</v>
      </c>
      <c r="AI139" s="170">
        <f t="shared" si="59"/>
        <v>0</v>
      </c>
      <c r="AJ139" s="172">
        <f t="shared" si="59"/>
        <v>822400000</v>
      </c>
      <c r="AK139" s="173">
        <f t="shared" si="59"/>
        <v>1087799868</v>
      </c>
      <c r="AL139" s="869"/>
      <c r="AM139" s="870"/>
      <c r="AN139" s="870"/>
      <c r="AO139" s="870"/>
      <c r="AP139" s="870"/>
      <c r="AQ139" s="870"/>
      <c r="AR139" s="871"/>
      <c r="AS139" s="872"/>
      <c r="AT139" s="870"/>
      <c r="AU139" s="871"/>
      <c r="AV139" s="872"/>
      <c r="AW139" s="870"/>
      <c r="AX139" s="870"/>
      <c r="AY139" s="870"/>
      <c r="AZ139" s="873"/>
      <c r="BA139" s="44" t="s">
        <v>1685</v>
      </c>
      <c r="BB139" s="44" t="s">
        <v>1971</v>
      </c>
      <c r="BC139" s="45" t="s">
        <v>1687</v>
      </c>
    </row>
    <row r="140" spans="1:55" ht="17.25" customHeight="1" x14ac:dyDescent="0.2">
      <c r="A140" s="968"/>
      <c r="B140" s="970" t="str">
        <f>VLOOKUP($D$9,'PROYECTOS REGISTRADOS'!$A$2:$D$82,4,0)</f>
        <v>Ampliación de los programas artìscticos y culturales Tocancipá, Cundinamarca, Centro Oriente</v>
      </c>
      <c r="C140" s="973" t="str">
        <f>VLOOKUP($D$9,'PROYECTOS REGISTRADOS'!$A$2:$D$82,3,0)</f>
        <v>2016-25817-00017</v>
      </c>
      <c r="D140" s="976" t="s">
        <v>628</v>
      </c>
      <c r="E140" s="982" t="str">
        <f>IF(D140=0,"0-0",(VLOOKUP(D140,'CONSOLIDADO PLAN DESARROLLO'!$EL$9:$ET$304,2,0)))</f>
        <v>Fortalecer los procesos y servicios bibliotecológicos</v>
      </c>
      <c r="F140" s="979" t="str">
        <f>IF(D140=0,"0-0",(VLOOKUP(D140,'CONSOLIDADO PLAN DESARROLLO'!$EL$9:$ET$304,3,0)))</f>
        <v>Procesos y servicios fortalecidos</v>
      </c>
      <c r="G140" s="1001">
        <f>IF(D140=0,"0-0",(VLOOKUP(D140,'CONSOLIDADO PLAN DESARROLLO'!$EL$9:$ET$304,4,0)))</f>
        <v>1</v>
      </c>
      <c r="H140" s="985">
        <f>IF(D140=0,"0-0",(VLOOKUP(D140,'CONSOLIDADO PLAN DESARROLLO'!$EL$9:$ET$304,5,0)))</f>
        <v>1</v>
      </c>
      <c r="I140" s="988">
        <f>IF(D140=0,"0-0",(VLOOKUP(D140,'CONSOLIDADO PLAN DESARROLLO'!$EL$9:$ET$304,$R$3,0)))</f>
        <v>1</v>
      </c>
      <c r="J140" s="989"/>
      <c r="K140" s="994">
        <v>1</v>
      </c>
      <c r="L140" s="997">
        <v>1</v>
      </c>
      <c r="M140" s="809" t="s">
        <v>1955</v>
      </c>
      <c r="N140" s="805" t="s">
        <v>1930</v>
      </c>
      <c r="O140" s="812">
        <v>3</v>
      </c>
      <c r="P140" s="47">
        <v>1</v>
      </c>
      <c r="Q140" s="47">
        <v>1</v>
      </c>
      <c r="R140" s="898">
        <f>VLOOKUP($D140,'[4]Tablero Logro Metas 2019'!$AK$7:$AS$302,3,0)</f>
        <v>0</v>
      </c>
      <c r="S140" s="48"/>
      <c r="T140" s="901">
        <f>VLOOKUP($D140,'[4]Tablero Logro Metas 2019'!$AK$7:$AS$302,4,0)</f>
        <v>0</v>
      </c>
      <c r="U140" s="49"/>
      <c r="V140" s="901">
        <f>VLOOKUP($D140,'[4]Tablero Logro Metas 2019'!$AK$7:$AS$302,5,0)</f>
        <v>0</v>
      </c>
      <c r="W140" s="49"/>
      <c r="X140" s="901">
        <f>VLOOKUP($D140,'[4]Tablero Logro Metas 2019'!$AK$7:$AS$302,6,0)</f>
        <v>0</v>
      </c>
      <c r="Y140" s="49"/>
      <c r="Z140" s="901">
        <f>VLOOKUP($D140,'[4]Tablero Logro Metas 2019'!$AK$7:$AS$302,7,0)</f>
        <v>760079885</v>
      </c>
      <c r="AA140" s="49">
        <v>560341653</v>
      </c>
      <c r="AB140" s="901">
        <f>VLOOKUP($D140,'[4]Tablero Logro Metas 2019'!$AK$7:$AS$302,8,0)</f>
        <v>62320115</v>
      </c>
      <c r="AC140" s="49"/>
      <c r="AD140" s="901">
        <f>VLOOKUP($D140,'[4]Tablero Logro Metas 2019'!$AK$7:$AS$302,9,0)</f>
        <v>0</v>
      </c>
      <c r="AE140" s="49"/>
      <c r="AF140" s="892"/>
      <c r="AG140" s="50"/>
      <c r="AH140" s="892"/>
      <c r="AI140" s="49"/>
      <c r="AJ140" s="895">
        <f>+R140+T140+V140+X140+Z140+AB140+AD140+AF140+AH140</f>
        <v>822400000</v>
      </c>
      <c r="AK140" s="103">
        <f>AC140+AE140+AG140+S140+U140+W140+Y140+AA140+AI140</f>
        <v>560341653</v>
      </c>
      <c r="AL140" s="51">
        <v>2449</v>
      </c>
      <c r="AM140" s="52">
        <v>3816</v>
      </c>
      <c r="AN140" s="52">
        <v>3984</v>
      </c>
      <c r="AO140" s="52">
        <v>6327</v>
      </c>
      <c r="AP140" s="52">
        <v>15082</v>
      </c>
      <c r="AQ140" s="52">
        <v>2375</v>
      </c>
      <c r="AR140" s="53">
        <f t="shared" ref="AR140:AR145" si="60">SUM(AL140:AQ140)</f>
        <v>34033</v>
      </c>
      <c r="AS140" s="54"/>
      <c r="AT140" s="52"/>
      <c r="AU140" s="53">
        <f t="shared" ref="AU140:AU144" si="61">SUM(AS140:AT140)</f>
        <v>0</v>
      </c>
      <c r="AV140" s="54"/>
      <c r="AW140" s="52"/>
      <c r="AX140" s="52"/>
      <c r="AY140" s="52"/>
      <c r="AZ140" s="55"/>
      <c r="BA140" s="56" t="s">
        <v>1995</v>
      </c>
      <c r="BB140" s="56"/>
      <c r="BC140" s="57"/>
    </row>
    <row r="141" spans="1:55" ht="22.5" x14ac:dyDescent="0.2">
      <c r="A141" s="968"/>
      <c r="B141" s="970"/>
      <c r="C141" s="973"/>
      <c r="D141" s="976"/>
      <c r="E141" s="983"/>
      <c r="F141" s="979"/>
      <c r="G141" s="1001"/>
      <c r="H141" s="985"/>
      <c r="I141" s="990"/>
      <c r="J141" s="991"/>
      <c r="K141" s="994"/>
      <c r="L141" s="998"/>
      <c r="M141" s="809" t="s">
        <v>1956</v>
      </c>
      <c r="N141" s="805" t="s">
        <v>1930</v>
      </c>
      <c r="O141" s="812">
        <v>4</v>
      </c>
      <c r="P141" s="47">
        <v>1</v>
      </c>
      <c r="Q141" s="47">
        <v>1</v>
      </c>
      <c r="R141" s="899"/>
      <c r="S141" s="48"/>
      <c r="T141" s="902"/>
      <c r="U141" s="49"/>
      <c r="V141" s="902"/>
      <c r="W141" s="49"/>
      <c r="X141" s="902"/>
      <c r="Y141" s="49"/>
      <c r="Z141" s="902"/>
      <c r="AA141" s="49">
        <v>108958215</v>
      </c>
      <c r="AB141" s="902"/>
      <c r="AC141" s="49"/>
      <c r="AD141" s="902"/>
      <c r="AE141" s="49"/>
      <c r="AF141" s="893"/>
      <c r="AG141" s="50"/>
      <c r="AH141" s="893"/>
      <c r="AI141" s="49"/>
      <c r="AJ141" s="896"/>
      <c r="AK141" s="103">
        <f t="shared" ref="AK141:AK145" si="62">AC141+AE141+AG141+S141+U141+W141+Y141+AA141+AI141</f>
        <v>108958215</v>
      </c>
      <c r="AL141" s="51"/>
      <c r="AM141" s="52"/>
      <c r="AN141" s="52"/>
      <c r="AO141" s="52"/>
      <c r="AP141" s="52"/>
      <c r="AQ141" s="52"/>
      <c r="AR141" s="53">
        <f t="shared" si="60"/>
        <v>0</v>
      </c>
      <c r="AS141" s="54"/>
      <c r="AT141" s="52"/>
      <c r="AU141" s="53">
        <f t="shared" si="61"/>
        <v>0</v>
      </c>
      <c r="AV141" s="54"/>
      <c r="AW141" s="52"/>
      <c r="AX141" s="52"/>
      <c r="AY141" s="52"/>
      <c r="AZ141" s="55"/>
      <c r="BA141" s="56"/>
      <c r="BB141" s="56"/>
      <c r="BC141" s="57"/>
    </row>
    <row r="142" spans="1:55" ht="17.25" customHeight="1" x14ac:dyDescent="0.2">
      <c r="A142" s="968"/>
      <c r="B142" s="970"/>
      <c r="C142" s="973"/>
      <c r="D142" s="976"/>
      <c r="E142" s="983"/>
      <c r="F142" s="979"/>
      <c r="G142" s="1001"/>
      <c r="H142" s="985"/>
      <c r="I142" s="990"/>
      <c r="J142" s="991"/>
      <c r="K142" s="994"/>
      <c r="L142" s="998"/>
      <c r="M142" s="174" t="s">
        <v>1984</v>
      </c>
      <c r="N142" s="175"/>
      <c r="O142" s="176"/>
      <c r="P142" s="47">
        <v>1</v>
      </c>
      <c r="Q142" s="47">
        <v>1</v>
      </c>
      <c r="R142" s="899"/>
      <c r="S142" s="48"/>
      <c r="T142" s="902"/>
      <c r="U142" s="49"/>
      <c r="V142" s="902"/>
      <c r="W142" s="49"/>
      <c r="X142" s="902"/>
      <c r="Y142" s="49"/>
      <c r="Z142" s="902"/>
      <c r="AA142" s="888">
        <v>418500000</v>
      </c>
      <c r="AB142" s="902"/>
      <c r="AC142" s="49"/>
      <c r="AD142" s="902"/>
      <c r="AE142" s="49"/>
      <c r="AF142" s="893"/>
      <c r="AG142" s="50"/>
      <c r="AH142" s="893"/>
      <c r="AI142" s="49"/>
      <c r="AJ142" s="896"/>
      <c r="AK142" s="103">
        <f t="shared" si="62"/>
        <v>418500000</v>
      </c>
      <c r="AL142" s="51"/>
      <c r="AM142" s="52"/>
      <c r="AN142" s="52"/>
      <c r="AO142" s="52"/>
      <c r="AP142" s="52"/>
      <c r="AQ142" s="52"/>
      <c r="AR142" s="53">
        <f t="shared" si="60"/>
        <v>0</v>
      </c>
      <c r="AS142" s="54"/>
      <c r="AT142" s="52"/>
      <c r="AU142" s="53">
        <f t="shared" si="61"/>
        <v>0</v>
      </c>
      <c r="AV142" s="54"/>
      <c r="AW142" s="52"/>
      <c r="AX142" s="52"/>
      <c r="AY142" s="52"/>
      <c r="AZ142" s="55"/>
      <c r="BA142" s="56"/>
      <c r="BB142" s="56"/>
      <c r="BC142" s="57"/>
    </row>
    <row r="143" spans="1:55" ht="17.25" customHeight="1" x14ac:dyDescent="0.2">
      <c r="A143" s="968"/>
      <c r="B143" s="970"/>
      <c r="C143" s="973"/>
      <c r="D143" s="976"/>
      <c r="E143" s="983"/>
      <c r="F143" s="979"/>
      <c r="G143" s="1001"/>
      <c r="H143" s="985"/>
      <c r="I143" s="990"/>
      <c r="J143" s="991"/>
      <c r="K143" s="994"/>
      <c r="L143" s="998"/>
      <c r="M143" s="174"/>
      <c r="N143" s="175"/>
      <c r="O143" s="176"/>
      <c r="P143" s="47"/>
      <c r="Q143" s="47"/>
      <c r="R143" s="899"/>
      <c r="S143" s="48"/>
      <c r="T143" s="902"/>
      <c r="U143" s="49"/>
      <c r="V143" s="902"/>
      <c r="W143" s="49"/>
      <c r="X143" s="902"/>
      <c r="Y143" s="49"/>
      <c r="Z143" s="902"/>
      <c r="AA143" s="49"/>
      <c r="AB143" s="902"/>
      <c r="AC143" s="49"/>
      <c r="AD143" s="902"/>
      <c r="AE143" s="49"/>
      <c r="AF143" s="893"/>
      <c r="AG143" s="50"/>
      <c r="AH143" s="893"/>
      <c r="AI143" s="49"/>
      <c r="AJ143" s="896"/>
      <c r="AK143" s="103">
        <f t="shared" si="62"/>
        <v>0</v>
      </c>
      <c r="AL143" s="51"/>
      <c r="AM143" s="52"/>
      <c r="AN143" s="52"/>
      <c r="AO143" s="52"/>
      <c r="AP143" s="52"/>
      <c r="AQ143" s="52"/>
      <c r="AR143" s="53">
        <f t="shared" si="60"/>
        <v>0</v>
      </c>
      <c r="AS143" s="54"/>
      <c r="AT143" s="52"/>
      <c r="AU143" s="53">
        <f t="shared" si="61"/>
        <v>0</v>
      </c>
      <c r="AV143" s="54"/>
      <c r="AW143" s="52"/>
      <c r="AX143" s="52"/>
      <c r="AY143" s="52"/>
      <c r="AZ143" s="55"/>
      <c r="BA143" s="56"/>
      <c r="BB143" s="56"/>
      <c r="BC143" s="57"/>
    </row>
    <row r="144" spans="1:55" ht="17.25" customHeight="1" x14ac:dyDescent="0.2">
      <c r="A144" s="968"/>
      <c r="B144" s="970"/>
      <c r="C144" s="973"/>
      <c r="D144" s="976"/>
      <c r="E144" s="983"/>
      <c r="F144" s="979"/>
      <c r="G144" s="1001"/>
      <c r="H144" s="985"/>
      <c r="I144" s="990"/>
      <c r="J144" s="991"/>
      <c r="K144" s="994"/>
      <c r="L144" s="998"/>
      <c r="M144" s="174"/>
      <c r="N144" s="175"/>
      <c r="O144" s="176"/>
      <c r="P144" s="47"/>
      <c r="Q144" s="47"/>
      <c r="R144" s="899"/>
      <c r="S144" s="48"/>
      <c r="T144" s="902"/>
      <c r="U144" s="49"/>
      <c r="V144" s="902"/>
      <c r="W144" s="49"/>
      <c r="X144" s="902"/>
      <c r="Y144" s="49"/>
      <c r="Z144" s="902"/>
      <c r="AA144" s="49"/>
      <c r="AB144" s="902"/>
      <c r="AC144" s="49"/>
      <c r="AD144" s="902"/>
      <c r="AE144" s="49"/>
      <c r="AF144" s="893"/>
      <c r="AG144" s="50"/>
      <c r="AH144" s="893"/>
      <c r="AI144" s="49"/>
      <c r="AJ144" s="896"/>
      <c r="AK144" s="103">
        <f t="shared" si="62"/>
        <v>0</v>
      </c>
      <c r="AL144" s="51"/>
      <c r="AM144" s="52"/>
      <c r="AN144" s="52"/>
      <c r="AO144" s="52"/>
      <c r="AP144" s="52"/>
      <c r="AQ144" s="52"/>
      <c r="AR144" s="53">
        <f t="shared" si="60"/>
        <v>0</v>
      </c>
      <c r="AS144" s="54"/>
      <c r="AT144" s="52"/>
      <c r="AU144" s="53">
        <f t="shared" si="61"/>
        <v>0</v>
      </c>
      <c r="AV144" s="54"/>
      <c r="AW144" s="52"/>
      <c r="AX144" s="52"/>
      <c r="AY144" s="52"/>
      <c r="AZ144" s="55"/>
      <c r="BA144" s="56"/>
      <c r="BB144" s="56"/>
      <c r="BC144" s="57"/>
    </row>
    <row r="145" spans="1:55" ht="17.25" customHeight="1" x14ac:dyDescent="0.2">
      <c r="A145" s="968"/>
      <c r="B145" s="971"/>
      <c r="C145" s="974"/>
      <c r="D145" s="977"/>
      <c r="E145" s="983"/>
      <c r="F145" s="980"/>
      <c r="G145" s="1002"/>
      <c r="H145" s="986"/>
      <c r="I145" s="990"/>
      <c r="J145" s="991"/>
      <c r="K145" s="995"/>
      <c r="L145" s="998"/>
      <c r="M145" s="177"/>
      <c r="N145" s="178"/>
      <c r="O145" s="179"/>
      <c r="P145" s="107"/>
      <c r="Q145" s="107"/>
      <c r="R145" s="899"/>
      <c r="S145" s="108"/>
      <c r="T145" s="902"/>
      <c r="U145" s="109"/>
      <c r="V145" s="902"/>
      <c r="W145" s="109"/>
      <c r="X145" s="902"/>
      <c r="Y145" s="109"/>
      <c r="Z145" s="902"/>
      <c r="AA145" s="109"/>
      <c r="AB145" s="902"/>
      <c r="AC145" s="109"/>
      <c r="AD145" s="902"/>
      <c r="AE145" s="109"/>
      <c r="AF145" s="893"/>
      <c r="AG145" s="110"/>
      <c r="AH145" s="893"/>
      <c r="AI145" s="109"/>
      <c r="AJ145" s="897"/>
      <c r="AK145" s="103">
        <f t="shared" si="62"/>
        <v>0</v>
      </c>
      <c r="AL145" s="111"/>
      <c r="AM145" s="112"/>
      <c r="AN145" s="112"/>
      <c r="AO145" s="112"/>
      <c r="AP145" s="112"/>
      <c r="AQ145" s="112"/>
      <c r="AR145" s="53">
        <f t="shared" si="60"/>
        <v>0</v>
      </c>
      <c r="AS145" s="113"/>
      <c r="AT145" s="112"/>
      <c r="AU145" s="53">
        <f>SUM(AS145:AT145)</f>
        <v>0</v>
      </c>
      <c r="AV145" s="113"/>
      <c r="AW145" s="112"/>
      <c r="AX145" s="112"/>
      <c r="AY145" s="112"/>
      <c r="AZ145" s="114"/>
      <c r="BA145" s="115"/>
      <c r="BB145" s="115"/>
      <c r="BC145" s="116"/>
    </row>
    <row r="146" spans="1:55" ht="9.9499999999999993" customHeight="1" thickBot="1" x14ac:dyDescent="0.25">
      <c r="A146" s="969"/>
      <c r="B146" s="972"/>
      <c r="C146" s="975"/>
      <c r="D146" s="978"/>
      <c r="E146" s="984"/>
      <c r="F146" s="981"/>
      <c r="G146" s="1003"/>
      <c r="H146" s="987"/>
      <c r="I146" s="992"/>
      <c r="J146" s="993"/>
      <c r="K146" s="996"/>
      <c r="L146" s="999"/>
      <c r="M146" s="180"/>
      <c r="N146" s="181"/>
      <c r="O146" s="182"/>
      <c r="P146" s="117"/>
      <c r="Q146" s="117"/>
      <c r="R146" s="900"/>
      <c r="S146" s="183"/>
      <c r="T146" s="903"/>
      <c r="U146" s="184"/>
      <c r="V146" s="903"/>
      <c r="W146" s="184"/>
      <c r="X146" s="903"/>
      <c r="Y146" s="184"/>
      <c r="Z146" s="903"/>
      <c r="AA146" s="184"/>
      <c r="AB146" s="903"/>
      <c r="AC146" s="184"/>
      <c r="AD146" s="903"/>
      <c r="AE146" s="184"/>
      <c r="AF146" s="894"/>
      <c r="AG146" s="185"/>
      <c r="AH146" s="894"/>
      <c r="AI146" s="184"/>
      <c r="AJ146" s="118"/>
      <c r="AK146" s="119"/>
      <c r="AL146" s="186"/>
      <c r="AM146" s="187"/>
      <c r="AN146" s="187"/>
      <c r="AO146" s="187"/>
      <c r="AP146" s="187"/>
      <c r="AQ146" s="187"/>
      <c r="AR146" s="120"/>
      <c r="AS146" s="188"/>
      <c r="AT146" s="187"/>
      <c r="AU146" s="120"/>
      <c r="AV146" s="188"/>
      <c r="AW146" s="187"/>
      <c r="AX146" s="187"/>
      <c r="AY146" s="187"/>
      <c r="AZ146" s="189"/>
      <c r="BA146" s="190"/>
      <c r="BB146" s="190"/>
      <c r="BC146" s="191"/>
    </row>
    <row r="147" spans="1:55" ht="6" customHeight="1" x14ac:dyDescent="0.2">
      <c r="A147" s="156"/>
      <c r="B147" s="192"/>
      <c r="C147" s="192"/>
      <c r="D147" s="192"/>
      <c r="E147" s="192"/>
      <c r="F147" s="192"/>
      <c r="G147" s="192"/>
      <c r="H147" s="192"/>
      <c r="I147" s="1000"/>
      <c r="J147" s="1000"/>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3"/>
      <c r="AL147" s="193"/>
      <c r="AM147" s="193"/>
      <c r="AN147" s="193"/>
      <c r="AO147" s="193"/>
      <c r="AP147" s="193"/>
      <c r="AQ147" s="194"/>
      <c r="AR147" s="193"/>
      <c r="AS147" s="193"/>
      <c r="AT147" s="193"/>
      <c r="AU147" s="193"/>
      <c r="AV147" s="193"/>
      <c r="AW147" s="193"/>
      <c r="AX147" s="193"/>
      <c r="AY147" s="193"/>
      <c r="AZ147" s="193"/>
      <c r="BA147" s="193"/>
      <c r="BB147" s="193"/>
      <c r="BC147" s="156"/>
    </row>
    <row r="148" spans="1:55" ht="72" customHeight="1" x14ac:dyDescent="0.2">
      <c r="A148" s="967">
        <v>15</v>
      </c>
      <c r="B148" s="161" t="s">
        <v>1705</v>
      </c>
      <c r="C148" s="162" t="s">
        <v>1706</v>
      </c>
      <c r="D148" s="163" t="s">
        <v>21</v>
      </c>
      <c r="E148" s="163" t="s">
        <v>1892</v>
      </c>
      <c r="F148" s="162" t="s">
        <v>1707</v>
      </c>
      <c r="G148" s="164" t="s">
        <v>1679</v>
      </c>
      <c r="H148" s="164" t="s">
        <v>1680</v>
      </c>
      <c r="I148" s="165" t="s">
        <v>1908</v>
      </c>
      <c r="J148" s="166">
        <f>+$N$3</f>
        <v>2019</v>
      </c>
      <c r="K148" s="164" t="s">
        <v>1925</v>
      </c>
      <c r="L148" s="165" t="s">
        <v>1968</v>
      </c>
      <c r="M148" s="162" t="s">
        <v>1708</v>
      </c>
      <c r="N148" s="162" t="s">
        <v>1709</v>
      </c>
      <c r="O148" s="162" t="s">
        <v>1710</v>
      </c>
      <c r="P148" s="162" t="s">
        <v>1985</v>
      </c>
      <c r="Q148" s="162" t="s">
        <v>1969</v>
      </c>
      <c r="R148" s="167">
        <f>SUM(R149:R155)</f>
        <v>0</v>
      </c>
      <c r="S148" s="168">
        <f t="shared" ref="S148:AK148" si="63">SUM(S149:S155)</f>
        <v>0</v>
      </c>
      <c r="T148" s="169">
        <f t="shared" si="63"/>
        <v>0</v>
      </c>
      <c r="U148" s="170">
        <f t="shared" si="63"/>
        <v>0</v>
      </c>
      <c r="V148" s="169">
        <f t="shared" si="63"/>
        <v>0</v>
      </c>
      <c r="W148" s="170">
        <f t="shared" si="63"/>
        <v>0</v>
      </c>
      <c r="X148" s="169">
        <f t="shared" si="63"/>
        <v>0</v>
      </c>
      <c r="Y148" s="170">
        <f t="shared" si="63"/>
        <v>0</v>
      </c>
      <c r="Z148" s="169">
        <f t="shared" si="63"/>
        <v>0</v>
      </c>
      <c r="AA148" s="170">
        <f t="shared" si="63"/>
        <v>0</v>
      </c>
      <c r="AB148" s="169">
        <f t="shared" si="63"/>
        <v>0</v>
      </c>
      <c r="AC148" s="170">
        <f t="shared" si="63"/>
        <v>0</v>
      </c>
      <c r="AD148" s="169">
        <f t="shared" si="63"/>
        <v>0</v>
      </c>
      <c r="AE148" s="170">
        <f t="shared" si="63"/>
        <v>0</v>
      </c>
      <c r="AF148" s="169">
        <f t="shared" si="63"/>
        <v>36000000</v>
      </c>
      <c r="AG148" s="171">
        <f t="shared" si="63"/>
        <v>36000000</v>
      </c>
      <c r="AH148" s="169">
        <f t="shared" si="63"/>
        <v>0</v>
      </c>
      <c r="AI148" s="170">
        <f t="shared" si="63"/>
        <v>0</v>
      </c>
      <c r="AJ148" s="172">
        <f t="shared" si="63"/>
        <v>36000000</v>
      </c>
      <c r="AK148" s="173">
        <f t="shared" si="63"/>
        <v>36000000</v>
      </c>
      <c r="AL148" s="869"/>
      <c r="AM148" s="870"/>
      <c r="AN148" s="870"/>
      <c r="AO148" s="870"/>
      <c r="AP148" s="870"/>
      <c r="AQ148" s="870"/>
      <c r="AR148" s="871"/>
      <c r="AS148" s="872"/>
      <c r="AT148" s="870"/>
      <c r="AU148" s="871"/>
      <c r="AV148" s="872"/>
      <c r="AW148" s="870"/>
      <c r="AX148" s="870"/>
      <c r="AY148" s="870"/>
      <c r="AZ148" s="873"/>
      <c r="BA148" s="44" t="s">
        <v>1685</v>
      </c>
      <c r="BB148" s="44" t="s">
        <v>1971</v>
      </c>
      <c r="BC148" s="45" t="s">
        <v>1687</v>
      </c>
    </row>
    <row r="149" spans="1:55" ht="22.5" customHeight="1" x14ac:dyDescent="0.2">
      <c r="A149" s="968"/>
      <c r="B149" s="970" t="str">
        <f>VLOOKUP($D$9,'PROYECTOS REGISTRADOS'!$A$2:$D$82,4,0)</f>
        <v>Ampliación de los programas artìscticos y culturales Tocancipá, Cundinamarca, Centro Oriente</v>
      </c>
      <c r="C149" s="973" t="str">
        <f>VLOOKUP($D$9,'PROYECTOS REGISTRADOS'!$A$2:$D$82,3,0)</f>
        <v>2016-25817-00017</v>
      </c>
      <c r="D149" s="976" t="s">
        <v>633</v>
      </c>
      <c r="E149" s="982" t="str">
        <f>IF(D149=0,"0-0",(VLOOKUP(D149,'CONSOLIDADO PLAN DESARROLLO'!$EL$9:$ET$304,2,0)))</f>
        <v>Declarar los bienes inmuebles y monumentos como patrimonio Cultural del Municipio</v>
      </c>
      <c r="F149" s="979" t="str">
        <f>IF(D149=0,"0-0",(VLOOKUP(D149,'CONSOLIDADO PLAN DESARROLLO'!$EL$9:$ET$304,3,0)))</f>
        <v xml:space="preserve">Monumentos declarados </v>
      </c>
      <c r="G149" s="1001">
        <f>IF(D149=0,"0-0",(VLOOKUP(D149,'CONSOLIDADO PLAN DESARROLLO'!$EL$9:$ET$304,4,0)))</f>
        <v>1</v>
      </c>
      <c r="H149" s="985">
        <f>IF(D149=0,"0-0",(VLOOKUP(D149,'CONSOLIDADO PLAN DESARROLLO'!$EL$9:$ET$304,5,0)))</f>
        <v>20</v>
      </c>
      <c r="I149" s="988">
        <f>IF(D149=0,"0-0",(VLOOKUP(D149,'CONSOLIDADO PLAN DESARROLLO'!$EL$9:$ET$304,$R$3,0)))</f>
        <v>8</v>
      </c>
      <c r="J149" s="989"/>
      <c r="K149" s="994">
        <v>16</v>
      </c>
      <c r="L149" s="997">
        <v>16</v>
      </c>
      <c r="M149" s="809" t="s">
        <v>1957</v>
      </c>
      <c r="N149" s="805" t="s">
        <v>1930</v>
      </c>
      <c r="O149" s="812">
        <v>2</v>
      </c>
      <c r="P149" s="47">
        <v>1</v>
      </c>
      <c r="Q149" s="47">
        <v>1</v>
      </c>
      <c r="R149" s="898">
        <f>VLOOKUP($D149,'[4]Tablero Logro Metas 2019'!$AK$7:$AS$302,3,0)</f>
        <v>0</v>
      </c>
      <c r="S149" s="48"/>
      <c r="T149" s="901">
        <f>VLOOKUP($D149,'[4]Tablero Logro Metas 2019'!$AK$7:$AS$302,4,0)</f>
        <v>0</v>
      </c>
      <c r="U149" s="49"/>
      <c r="V149" s="901">
        <f>VLOOKUP($D149,'[4]Tablero Logro Metas 2019'!$AK$7:$AS$302,5,0)</f>
        <v>0</v>
      </c>
      <c r="W149" s="49"/>
      <c r="X149" s="901">
        <f>VLOOKUP($D149,'[4]Tablero Logro Metas 2019'!$AK$7:$AS$302,6,0)</f>
        <v>0</v>
      </c>
      <c r="Y149" s="49"/>
      <c r="Z149" s="901">
        <f>VLOOKUP($D149,'[4]Tablero Logro Metas 2019'!$AK$7:$AS$302,7,0)</f>
        <v>0</v>
      </c>
      <c r="AA149" s="49"/>
      <c r="AB149" s="901">
        <f>VLOOKUP($D149,'[4]Tablero Logro Metas 2019'!$AK$7:$AS$302,8,0)</f>
        <v>0</v>
      </c>
      <c r="AC149" s="49"/>
      <c r="AD149" s="901">
        <f>VLOOKUP($D149,'[4]Tablero Logro Metas 2019'!$AK$7:$AS$302,9,0)</f>
        <v>0</v>
      </c>
      <c r="AE149" s="49"/>
      <c r="AF149" s="892">
        <v>36000000</v>
      </c>
      <c r="AG149" s="50">
        <v>18000000</v>
      </c>
      <c r="AH149" s="892"/>
      <c r="AI149" s="49"/>
      <c r="AJ149" s="895">
        <f>+R149+T149+V149+X149+Z149+AB149+AD149+AF149+AH149</f>
        <v>36000000</v>
      </c>
      <c r="AK149" s="103">
        <f>AC149+AE149+AG149+S149+U149+W149+Y149+AA149+AI149</f>
        <v>18000000</v>
      </c>
      <c r="AL149" s="51">
        <v>2449</v>
      </c>
      <c r="AM149" s="52">
        <v>3816</v>
      </c>
      <c r="AN149" s="52">
        <v>3984</v>
      </c>
      <c r="AO149" s="52">
        <v>6327</v>
      </c>
      <c r="AP149" s="52">
        <v>15082</v>
      </c>
      <c r="AQ149" s="52">
        <v>2375</v>
      </c>
      <c r="AR149" s="53">
        <f t="shared" ref="AR149:AR154" si="64">SUM(AL149:AQ149)</f>
        <v>34033</v>
      </c>
      <c r="AS149" s="54"/>
      <c r="AT149" s="52"/>
      <c r="AU149" s="53">
        <f t="shared" ref="AU149:AU153" si="65">SUM(AS149:AT149)</f>
        <v>0</v>
      </c>
      <c r="AV149" s="54"/>
      <c r="AW149" s="52"/>
      <c r="AX149" s="52"/>
      <c r="AY149" s="52"/>
      <c r="AZ149" s="55"/>
      <c r="BA149" s="56" t="s">
        <v>1996</v>
      </c>
      <c r="BB149" s="56"/>
      <c r="BC149" s="57"/>
    </row>
    <row r="150" spans="1:55" ht="39.75" x14ac:dyDescent="0.2">
      <c r="A150" s="968"/>
      <c r="B150" s="970"/>
      <c r="C150" s="973"/>
      <c r="D150" s="976"/>
      <c r="E150" s="983"/>
      <c r="F150" s="979"/>
      <c r="G150" s="1001"/>
      <c r="H150" s="985"/>
      <c r="I150" s="990"/>
      <c r="J150" s="991"/>
      <c r="K150" s="994"/>
      <c r="L150" s="998"/>
      <c r="M150" s="809" t="s">
        <v>1958</v>
      </c>
      <c r="N150" s="805" t="s">
        <v>1930</v>
      </c>
      <c r="O150" s="812">
        <v>1</v>
      </c>
      <c r="P150" s="47">
        <v>16</v>
      </c>
      <c r="Q150" s="47">
        <v>16</v>
      </c>
      <c r="R150" s="899"/>
      <c r="S150" s="48"/>
      <c r="T150" s="902"/>
      <c r="U150" s="49"/>
      <c r="V150" s="902"/>
      <c r="W150" s="49"/>
      <c r="X150" s="902"/>
      <c r="Y150" s="49"/>
      <c r="Z150" s="902"/>
      <c r="AA150" s="49"/>
      <c r="AB150" s="902"/>
      <c r="AC150" s="49"/>
      <c r="AD150" s="902"/>
      <c r="AE150" s="49"/>
      <c r="AF150" s="893"/>
      <c r="AG150" s="50">
        <v>18000000</v>
      </c>
      <c r="AH150" s="893"/>
      <c r="AI150" s="49"/>
      <c r="AJ150" s="896"/>
      <c r="AK150" s="103">
        <f t="shared" ref="AK150:AK154" si="66">AC150+AE150+AG150+S150+U150+W150+Y150+AA150+AI150</f>
        <v>18000000</v>
      </c>
      <c r="AL150" s="51"/>
      <c r="AM150" s="52"/>
      <c r="AN150" s="52"/>
      <c r="AO150" s="52"/>
      <c r="AP150" s="52"/>
      <c r="AQ150" s="52"/>
      <c r="AR150" s="53">
        <f t="shared" si="64"/>
        <v>0</v>
      </c>
      <c r="AS150" s="54"/>
      <c r="AT150" s="52"/>
      <c r="AU150" s="53">
        <f t="shared" si="65"/>
        <v>0</v>
      </c>
      <c r="AV150" s="54"/>
      <c r="AW150" s="52"/>
      <c r="AX150" s="52"/>
      <c r="AY150" s="52"/>
      <c r="AZ150" s="55"/>
      <c r="BA150" s="56" t="s">
        <v>1997</v>
      </c>
      <c r="BB150" s="56"/>
      <c r="BC150" s="57"/>
    </row>
    <row r="151" spans="1:55" ht="17.25" customHeight="1" x14ac:dyDescent="0.2">
      <c r="A151" s="968"/>
      <c r="B151" s="970"/>
      <c r="C151" s="973"/>
      <c r="D151" s="976"/>
      <c r="E151" s="983"/>
      <c r="F151" s="979"/>
      <c r="G151" s="1001"/>
      <c r="H151" s="985"/>
      <c r="I151" s="990"/>
      <c r="J151" s="991"/>
      <c r="K151" s="994"/>
      <c r="L151" s="998"/>
      <c r="M151" s="174"/>
      <c r="N151" s="175"/>
      <c r="O151" s="176"/>
      <c r="P151" s="47"/>
      <c r="Q151" s="47"/>
      <c r="R151" s="899"/>
      <c r="S151" s="48"/>
      <c r="T151" s="902"/>
      <c r="U151" s="49"/>
      <c r="V151" s="902"/>
      <c r="W151" s="49"/>
      <c r="X151" s="902"/>
      <c r="Y151" s="49"/>
      <c r="Z151" s="902"/>
      <c r="AA151" s="49"/>
      <c r="AB151" s="902"/>
      <c r="AC151" s="49"/>
      <c r="AD151" s="902"/>
      <c r="AE151" s="49"/>
      <c r="AF151" s="893"/>
      <c r="AG151" s="50"/>
      <c r="AH151" s="893"/>
      <c r="AI151" s="49"/>
      <c r="AJ151" s="896"/>
      <c r="AK151" s="103">
        <f t="shared" si="66"/>
        <v>0</v>
      </c>
      <c r="AL151" s="51"/>
      <c r="AM151" s="52"/>
      <c r="AN151" s="52"/>
      <c r="AO151" s="52"/>
      <c r="AP151" s="52"/>
      <c r="AQ151" s="52"/>
      <c r="AR151" s="53">
        <f t="shared" si="64"/>
        <v>0</v>
      </c>
      <c r="AS151" s="54"/>
      <c r="AT151" s="52"/>
      <c r="AU151" s="53">
        <f t="shared" si="65"/>
        <v>0</v>
      </c>
      <c r="AV151" s="54"/>
      <c r="AW151" s="52"/>
      <c r="AX151" s="52"/>
      <c r="AY151" s="52"/>
      <c r="AZ151" s="55"/>
      <c r="BA151" s="56"/>
      <c r="BB151" s="56"/>
      <c r="BC151" s="57"/>
    </row>
    <row r="152" spans="1:55" ht="17.25" customHeight="1" x14ac:dyDescent="0.2">
      <c r="A152" s="968"/>
      <c r="B152" s="970"/>
      <c r="C152" s="973"/>
      <c r="D152" s="976"/>
      <c r="E152" s="983"/>
      <c r="F152" s="979"/>
      <c r="G152" s="1001"/>
      <c r="H152" s="985"/>
      <c r="I152" s="990"/>
      <c r="J152" s="991"/>
      <c r="K152" s="994"/>
      <c r="L152" s="998"/>
      <c r="M152" s="174"/>
      <c r="N152" s="175"/>
      <c r="O152" s="176"/>
      <c r="P152" s="47"/>
      <c r="Q152" s="47"/>
      <c r="R152" s="899"/>
      <c r="S152" s="48"/>
      <c r="T152" s="902"/>
      <c r="U152" s="49"/>
      <c r="V152" s="902"/>
      <c r="W152" s="49"/>
      <c r="X152" s="902"/>
      <c r="Y152" s="49"/>
      <c r="Z152" s="902"/>
      <c r="AA152" s="49"/>
      <c r="AB152" s="902"/>
      <c r="AC152" s="49"/>
      <c r="AD152" s="902"/>
      <c r="AE152" s="49"/>
      <c r="AF152" s="893"/>
      <c r="AG152" s="50"/>
      <c r="AH152" s="893"/>
      <c r="AI152" s="49"/>
      <c r="AJ152" s="896"/>
      <c r="AK152" s="103">
        <f t="shared" si="66"/>
        <v>0</v>
      </c>
      <c r="AL152" s="51"/>
      <c r="AM152" s="52"/>
      <c r="AN152" s="52"/>
      <c r="AO152" s="52"/>
      <c r="AP152" s="52"/>
      <c r="AQ152" s="52"/>
      <c r="AR152" s="53">
        <f t="shared" si="64"/>
        <v>0</v>
      </c>
      <c r="AS152" s="54"/>
      <c r="AT152" s="52"/>
      <c r="AU152" s="53">
        <f t="shared" si="65"/>
        <v>0</v>
      </c>
      <c r="AV152" s="54"/>
      <c r="AW152" s="52"/>
      <c r="AX152" s="52"/>
      <c r="AY152" s="52"/>
      <c r="AZ152" s="55"/>
      <c r="BA152" s="56"/>
      <c r="BB152" s="56"/>
      <c r="BC152" s="57"/>
    </row>
    <row r="153" spans="1:55" ht="17.25" customHeight="1" x14ac:dyDescent="0.2">
      <c r="A153" s="968"/>
      <c r="B153" s="970"/>
      <c r="C153" s="973"/>
      <c r="D153" s="976"/>
      <c r="E153" s="983"/>
      <c r="F153" s="979"/>
      <c r="G153" s="1001"/>
      <c r="H153" s="985"/>
      <c r="I153" s="990"/>
      <c r="J153" s="991"/>
      <c r="K153" s="994"/>
      <c r="L153" s="998"/>
      <c r="M153" s="174"/>
      <c r="N153" s="175"/>
      <c r="O153" s="176"/>
      <c r="P153" s="47"/>
      <c r="Q153" s="47"/>
      <c r="R153" s="899"/>
      <c r="S153" s="48"/>
      <c r="T153" s="902"/>
      <c r="U153" s="49"/>
      <c r="V153" s="902"/>
      <c r="W153" s="49"/>
      <c r="X153" s="902"/>
      <c r="Y153" s="49"/>
      <c r="Z153" s="902"/>
      <c r="AA153" s="49"/>
      <c r="AB153" s="902"/>
      <c r="AC153" s="49"/>
      <c r="AD153" s="902"/>
      <c r="AE153" s="49"/>
      <c r="AF153" s="893"/>
      <c r="AG153" s="50"/>
      <c r="AH153" s="893"/>
      <c r="AI153" s="49"/>
      <c r="AJ153" s="896"/>
      <c r="AK153" s="103">
        <f t="shared" si="66"/>
        <v>0</v>
      </c>
      <c r="AL153" s="51"/>
      <c r="AM153" s="52"/>
      <c r="AN153" s="52"/>
      <c r="AO153" s="52"/>
      <c r="AP153" s="52"/>
      <c r="AQ153" s="52"/>
      <c r="AR153" s="53">
        <f t="shared" si="64"/>
        <v>0</v>
      </c>
      <c r="AS153" s="54"/>
      <c r="AT153" s="52"/>
      <c r="AU153" s="53">
        <f t="shared" si="65"/>
        <v>0</v>
      </c>
      <c r="AV153" s="54"/>
      <c r="AW153" s="52"/>
      <c r="AX153" s="52"/>
      <c r="AY153" s="52"/>
      <c r="AZ153" s="55"/>
      <c r="BA153" s="56"/>
      <c r="BB153" s="56"/>
      <c r="BC153" s="57"/>
    </row>
    <row r="154" spans="1:55" ht="17.25" customHeight="1" x14ac:dyDescent="0.2">
      <c r="A154" s="968"/>
      <c r="B154" s="971"/>
      <c r="C154" s="974"/>
      <c r="D154" s="977"/>
      <c r="E154" s="983"/>
      <c r="F154" s="980"/>
      <c r="G154" s="1002"/>
      <c r="H154" s="986"/>
      <c r="I154" s="990"/>
      <c r="J154" s="991"/>
      <c r="K154" s="995"/>
      <c r="L154" s="998"/>
      <c r="M154" s="177"/>
      <c r="N154" s="178"/>
      <c r="O154" s="179"/>
      <c r="P154" s="107"/>
      <c r="Q154" s="107"/>
      <c r="R154" s="899"/>
      <c r="S154" s="108"/>
      <c r="T154" s="902"/>
      <c r="U154" s="109"/>
      <c r="V154" s="902"/>
      <c r="W154" s="109"/>
      <c r="X154" s="902"/>
      <c r="Y154" s="109"/>
      <c r="Z154" s="902"/>
      <c r="AA154" s="109"/>
      <c r="AB154" s="902"/>
      <c r="AC154" s="109"/>
      <c r="AD154" s="902"/>
      <c r="AE154" s="109"/>
      <c r="AF154" s="893"/>
      <c r="AG154" s="110"/>
      <c r="AH154" s="893"/>
      <c r="AI154" s="109"/>
      <c r="AJ154" s="897"/>
      <c r="AK154" s="103">
        <f t="shared" si="66"/>
        <v>0</v>
      </c>
      <c r="AL154" s="111"/>
      <c r="AM154" s="112"/>
      <c r="AN154" s="112"/>
      <c r="AO154" s="112"/>
      <c r="AP154" s="112"/>
      <c r="AQ154" s="112"/>
      <c r="AR154" s="53">
        <f t="shared" si="64"/>
        <v>0</v>
      </c>
      <c r="AS154" s="113"/>
      <c r="AT154" s="112"/>
      <c r="AU154" s="53">
        <f>SUM(AS154:AT154)</f>
        <v>0</v>
      </c>
      <c r="AV154" s="113"/>
      <c r="AW154" s="112"/>
      <c r="AX154" s="112"/>
      <c r="AY154" s="112"/>
      <c r="AZ154" s="114"/>
      <c r="BA154" s="115"/>
      <c r="BB154" s="115"/>
      <c r="BC154" s="116"/>
    </row>
    <row r="155" spans="1:55" ht="9.9499999999999993" customHeight="1" thickBot="1" x14ac:dyDescent="0.25">
      <c r="A155" s="969"/>
      <c r="B155" s="972"/>
      <c r="C155" s="975"/>
      <c r="D155" s="978"/>
      <c r="E155" s="984"/>
      <c r="F155" s="981"/>
      <c r="G155" s="1003"/>
      <c r="H155" s="987"/>
      <c r="I155" s="992"/>
      <c r="J155" s="993"/>
      <c r="K155" s="996"/>
      <c r="L155" s="999"/>
      <c r="M155" s="180"/>
      <c r="N155" s="181"/>
      <c r="O155" s="182"/>
      <c r="P155" s="117"/>
      <c r="Q155" s="117"/>
      <c r="R155" s="900"/>
      <c r="S155" s="183"/>
      <c r="T155" s="903"/>
      <c r="U155" s="184"/>
      <c r="V155" s="903"/>
      <c r="W155" s="184"/>
      <c r="X155" s="903"/>
      <c r="Y155" s="184"/>
      <c r="Z155" s="903"/>
      <c r="AA155" s="184"/>
      <c r="AB155" s="903"/>
      <c r="AC155" s="184"/>
      <c r="AD155" s="903"/>
      <c r="AE155" s="184"/>
      <c r="AF155" s="894"/>
      <c r="AG155" s="185"/>
      <c r="AH155" s="894"/>
      <c r="AI155" s="184"/>
      <c r="AJ155" s="118"/>
      <c r="AK155" s="119"/>
      <c r="AL155" s="186"/>
      <c r="AM155" s="187"/>
      <c r="AN155" s="187"/>
      <c r="AO155" s="187"/>
      <c r="AP155" s="187"/>
      <c r="AQ155" s="187"/>
      <c r="AR155" s="120"/>
      <c r="AS155" s="188"/>
      <c r="AT155" s="187"/>
      <c r="AU155" s="120"/>
      <c r="AV155" s="188"/>
      <c r="AW155" s="187"/>
      <c r="AX155" s="187"/>
      <c r="AY155" s="187"/>
      <c r="AZ155" s="189"/>
      <c r="BA155" s="190"/>
      <c r="BB155" s="190"/>
      <c r="BC155" s="191"/>
    </row>
    <row r="156" spans="1:55" ht="6" customHeight="1" x14ac:dyDescent="0.2">
      <c r="A156" s="156"/>
      <c r="B156" s="192"/>
      <c r="C156" s="192"/>
      <c r="D156" s="192"/>
      <c r="E156" s="192"/>
      <c r="F156" s="192"/>
      <c r="G156" s="192"/>
      <c r="H156" s="192"/>
      <c r="I156" s="1000"/>
      <c r="J156" s="1000"/>
      <c r="K156" s="192"/>
      <c r="L156" s="192"/>
      <c r="M156" s="192"/>
      <c r="N156" s="192"/>
      <c r="O156" s="192"/>
      <c r="P156" s="192"/>
      <c r="Q156" s="192"/>
      <c r="R156" s="192"/>
      <c r="S156" s="192"/>
      <c r="T156" s="192"/>
      <c r="U156" s="192"/>
      <c r="V156" s="192"/>
      <c r="W156" s="192"/>
      <c r="X156" s="192"/>
      <c r="Y156" s="192"/>
      <c r="Z156" s="192"/>
      <c r="AA156" s="192"/>
      <c r="AB156" s="192"/>
      <c r="AC156" s="192"/>
      <c r="AD156" s="192"/>
      <c r="AE156" s="192"/>
      <c r="AF156" s="192"/>
      <c r="AG156" s="192"/>
      <c r="AH156" s="192"/>
      <c r="AI156" s="192"/>
      <c r="AJ156" s="192"/>
      <c r="AK156" s="193"/>
      <c r="AL156" s="193"/>
      <c r="AM156" s="193"/>
      <c r="AN156" s="193"/>
      <c r="AO156" s="193"/>
      <c r="AP156" s="193"/>
      <c r="AQ156" s="194"/>
      <c r="AR156" s="193"/>
      <c r="AS156" s="193"/>
      <c r="AT156" s="193"/>
      <c r="AU156" s="193"/>
      <c r="AV156" s="193"/>
      <c r="AW156" s="193"/>
      <c r="AX156" s="193"/>
      <c r="AY156" s="193"/>
      <c r="AZ156" s="193"/>
      <c r="BA156" s="193"/>
      <c r="BB156" s="193"/>
      <c r="BC156" s="156"/>
    </row>
    <row r="157" spans="1:55" ht="72" customHeight="1" x14ac:dyDescent="0.2">
      <c r="A157" s="967">
        <v>16</v>
      </c>
      <c r="B157" s="161" t="s">
        <v>1705</v>
      </c>
      <c r="C157" s="162" t="s">
        <v>1706</v>
      </c>
      <c r="D157" s="163" t="s">
        <v>21</v>
      </c>
      <c r="E157" s="163" t="s">
        <v>1892</v>
      </c>
      <c r="F157" s="162" t="s">
        <v>1707</v>
      </c>
      <c r="G157" s="164" t="s">
        <v>1679</v>
      </c>
      <c r="H157" s="164" t="s">
        <v>1680</v>
      </c>
      <c r="I157" s="165" t="s">
        <v>1908</v>
      </c>
      <c r="J157" s="166">
        <f>+$N$3</f>
        <v>2019</v>
      </c>
      <c r="K157" s="164" t="s">
        <v>1925</v>
      </c>
      <c r="L157" s="165" t="s">
        <v>1968</v>
      </c>
      <c r="M157" s="162" t="s">
        <v>1708</v>
      </c>
      <c r="N157" s="162" t="s">
        <v>1709</v>
      </c>
      <c r="O157" s="162" t="s">
        <v>1710</v>
      </c>
      <c r="P157" s="162" t="s">
        <v>1985</v>
      </c>
      <c r="Q157" s="162" t="s">
        <v>1969</v>
      </c>
      <c r="R157" s="167">
        <f>SUM(R158:R164)</f>
        <v>0</v>
      </c>
      <c r="S157" s="168">
        <f t="shared" ref="S157:AK157" si="67">SUM(S158:S164)</f>
        <v>0</v>
      </c>
      <c r="T157" s="169">
        <f t="shared" si="67"/>
        <v>0</v>
      </c>
      <c r="U157" s="170">
        <f t="shared" si="67"/>
        <v>0</v>
      </c>
      <c r="V157" s="169">
        <f t="shared" si="67"/>
        <v>0</v>
      </c>
      <c r="W157" s="170">
        <f t="shared" si="67"/>
        <v>0</v>
      </c>
      <c r="X157" s="169">
        <f t="shared" si="67"/>
        <v>0</v>
      </c>
      <c r="Y157" s="170">
        <f t="shared" si="67"/>
        <v>0</v>
      </c>
      <c r="Z157" s="169">
        <f t="shared" si="67"/>
        <v>0</v>
      </c>
      <c r="AA157" s="170">
        <f t="shared" si="67"/>
        <v>0</v>
      </c>
      <c r="AB157" s="169">
        <f t="shared" si="67"/>
        <v>0</v>
      </c>
      <c r="AC157" s="170">
        <f t="shared" si="67"/>
        <v>0</v>
      </c>
      <c r="AD157" s="169">
        <f t="shared" si="67"/>
        <v>0</v>
      </c>
      <c r="AE157" s="170">
        <f t="shared" si="67"/>
        <v>0</v>
      </c>
      <c r="AF157" s="169">
        <f t="shared" si="67"/>
        <v>0</v>
      </c>
      <c r="AG157" s="171">
        <f t="shared" si="67"/>
        <v>0</v>
      </c>
      <c r="AH157" s="169">
        <f t="shared" si="67"/>
        <v>0</v>
      </c>
      <c r="AI157" s="170">
        <f t="shared" si="67"/>
        <v>0</v>
      </c>
      <c r="AJ157" s="172">
        <f t="shared" si="67"/>
        <v>0</v>
      </c>
      <c r="AK157" s="173">
        <f t="shared" si="67"/>
        <v>0</v>
      </c>
      <c r="AL157" s="869"/>
      <c r="AM157" s="870"/>
      <c r="AN157" s="870"/>
      <c r="AO157" s="870"/>
      <c r="AP157" s="870"/>
      <c r="AQ157" s="870"/>
      <c r="AR157" s="871"/>
      <c r="AS157" s="872"/>
      <c r="AT157" s="870"/>
      <c r="AU157" s="871"/>
      <c r="AV157" s="872"/>
      <c r="AW157" s="870"/>
      <c r="AX157" s="870"/>
      <c r="AY157" s="870"/>
      <c r="AZ157" s="873"/>
      <c r="BA157" s="44" t="s">
        <v>1685</v>
      </c>
      <c r="BB157" s="44" t="s">
        <v>1971</v>
      </c>
      <c r="BC157" s="45" t="s">
        <v>1687</v>
      </c>
    </row>
    <row r="158" spans="1:55" ht="22.5" customHeight="1" x14ac:dyDescent="0.2">
      <c r="A158" s="968"/>
      <c r="B158" s="970" t="str">
        <f>VLOOKUP($D$9,'PROYECTOS REGISTRADOS'!$A$2:$D$82,4,0)</f>
        <v>Ampliación de los programas artìscticos y culturales Tocancipá, Cundinamarca, Centro Oriente</v>
      </c>
      <c r="C158" s="973" t="str">
        <f>VLOOKUP($D$9,'PROYECTOS REGISTRADOS'!$A$2:$D$82,3,0)</f>
        <v>2016-25817-00017</v>
      </c>
      <c r="D158" s="976" t="s">
        <v>638</v>
      </c>
      <c r="E158" s="982" t="str">
        <f>IF(D158=0,"0-0",(VLOOKUP(D158,'CONSOLIDADO PLAN DESARROLLO'!$EL$9:$ET$304,2,0)))</f>
        <v>Crear el Museo Municipal</v>
      </c>
      <c r="F158" s="979" t="str">
        <f>IF(D158=0,"0-0",(VLOOKUP(D158,'CONSOLIDADO PLAN DESARROLLO'!$EL$9:$ET$304,3,0)))</f>
        <v>Museo creado</v>
      </c>
      <c r="G158" s="1001">
        <f>IF(D158=0,"0-0",(VLOOKUP(D158,'CONSOLIDADO PLAN DESARROLLO'!$EL$9:$ET$304,4,0)))</f>
        <v>0</v>
      </c>
      <c r="H158" s="985">
        <f>IF(D158=0,"0-0",(VLOOKUP(D158,'CONSOLIDADO PLAN DESARROLLO'!$EL$9:$ET$304,5,0)))</f>
        <v>40</v>
      </c>
      <c r="I158" s="988">
        <f>IF(D158=0,"0-0",(VLOOKUP(D158,'CONSOLIDADO PLAN DESARROLLO'!$EL$9:$ET$304,$R$3,0)))</f>
        <v>25</v>
      </c>
      <c r="J158" s="989"/>
      <c r="K158" s="994">
        <v>0</v>
      </c>
      <c r="L158" s="997">
        <v>0</v>
      </c>
      <c r="M158" s="809" t="s">
        <v>1959</v>
      </c>
      <c r="N158" s="805" t="s">
        <v>1930</v>
      </c>
      <c r="O158" s="812">
        <v>3</v>
      </c>
      <c r="P158" s="47">
        <v>0</v>
      </c>
      <c r="Q158" s="47">
        <v>0</v>
      </c>
      <c r="R158" s="898">
        <f>VLOOKUP($D158,'[4]Tablero Logro Metas 2019'!$AK$7:$AS$302,3,0)</f>
        <v>0</v>
      </c>
      <c r="S158" s="48"/>
      <c r="T158" s="901">
        <f>VLOOKUP($D158,'[4]Tablero Logro Metas 2019'!$AK$7:$AS$302,4,0)</f>
        <v>0</v>
      </c>
      <c r="U158" s="49"/>
      <c r="V158" s="901">
        <f>VLOOKUP($D158,'[4]Tablero Logro Metas 2019'!$AK$7:$AS$302,5,0)</f>
        <v>0</v>
      </c>
      <c r="W158" s="49"/>
      <c r="X158" s="901">
        <f>VLOOKUP($D158,'[4]Tablero Logro Metas 2019'!$AK$7:$AS$302,6,0)</f>
        <v>0</v>
      </c>
      <c r="Y158" s="49"/>
      <c r="Z158" s="901">
        <f>VLOOKUP($D158,'[4]Tablero Logro Metas 2019'!$AK$7:$AS$302,7,0)</f>
        <v>0</v>
      </c>
      <c r="AA158" s="49"/>
      <c r="AB158" s="901">
        <f>VLOOKUP($D158,'[4]Tablero Logro Metas 2019'!$AK$7:$AS$302,8,0)</f>
        <v>0</v>
      </c>
      <c r="AC158" s="49"/>
      <c r="AD158" s="901">
        <f>VLOOKUP($D158,'[4]Tablero Logro Metas 2019'!$AK$7:$AS$302,9,0)</f>
        <v>0</v>
      </c>
      <c r="AE158" s="49"/>
      <c r="AF158" s="892"/>
      <c r="AG158" s="50"/>
      <c r="AH158" s="892"/>
      <c r="AI158" s="49"/>
      <c r="AJ158" s="895">
        <f>+R158+T158+V158+X158+Z158+AB158+AD158+AF158+AH158</f>
        <v>0</v>
      </c>
      <c r="AK158" s="103">
        <f>AC158+AE158+AG158+S158+U158+W158+Y158+AA158+AI158</f>
        <v>0</v>
      </c>
      <c r="AL158" s="51"/>
      <c r="AM158" s="52"/>
      <c r="AN158" s="52"/>
      <c r="AO158" s="52"/>
      <c r="AP158" s="52"/>
      <c r="AQ158" s="52"/>
      <c r="AR158" s="53">
        <f t="shared" ref="AR158:AR163" si="68">SUM(AL158:AQ158)</f>
        <v>0</v>
      </c>
      <c r="AS158" s="54"/>
      <c r="AT158" s="52"/>
      <c r="AU158" s="53">
        <f t="shared" ref="AU158:AU162" si="69">SUM(AS158:AT158)</f>
        <v>0</v>
      </c>
      <c r="AV158" s="54"/>
      <c r="AW158" s="52"/>
      <c r="AX158" s="52"/>
      <c r="AY158" s="52"/>
      <c r="AZ158" s="55"/>
      <c r="BA158" s="56"/>
      <c r="BB158" s="56"/>
      <c r="BC158" s="57"/>
    </row>
    <row r="159" spans="1:55" ht="22.5" x14ac:dyDescent="0.2">
      <c r="A159" s="968"/>
      <c r="B159" s="970"/>
      <c r="C159" s="973"/>
      <c r="D159" s="976"/>
      <c r="E159" s="983"/>
      <c r="F159" s="979"/>
      <c r="G159" s="1001"/>
      <c r="H159" s="985"/>
      <c r="I159" s="990"/>
      <c r="J159" s="991"/>
      <c r="K159" s="994"/>
      <c r="L159" s="998"/>
      <c r="M159" s="809" t="s">
        <v>1960</v>
      </c>
      <c r="N159" s="805" t="s">
        <v>1930</v>
      </c>
      <c r="O159" s="812">
        <v>2</v>
      </c>
      <c r="P159" s="47">
        <v>0</v>
      </c>
      <c r="Q159" s="47">
        <v>0</v>
      </c>
      <c r="R159" s="899"/>
      <c r="S159" s="48"/>
      <c r="T159" s="902"/>
      <c r="U159" s="49"/>
      <c r="V159" s="902"/>
      <c r="W159" s="49"/>
      <c r="X159" s="902"/>
      <c r="Y159" s="49"/>
      <c r="Z159" s="902"/>
      <c r="AA159" s="49"/>
      <c r="AB159" s="902"/>
      <c r="AC159" s="49"/>
      <c r="AD159" s="902"/>
      <c r="AE159" s="49"/>
      <c r="AF159" s="893"/>
      <c r="AG159" s="50"/>
      <c r="AH159" s="893"/>
      <c r="AI159" s="49"/>
      <c r="AJ159" s="896"/>
      <c r="AK159" s="103">
        <f t="shared" ref="AK159:AK163" si="70">AC159+AE159+AG159+S159+U159+W159+Y159+AA159+AI159</f>
        <v>0</v>
      </c>
      <c r="AL159" s="51"/>
      <c r="AM159" s="52"/>
      <c r="AN159" s="52"/>
      <c r="AO159" s="52"/>
      <c r="AP159" s="52"/>
      <c r="AQ159" s="52"/>
      <c r="AR159" s="53">
        <f t="shared" si="68"/>
        <v>0</v>
      </c>
      <c r="AS159" s="54"/>
      <c r="AT159" s="52"/>
      <c r="AU159" s="53">
        <f t="shared" si="69"/>
        <v>0</v>
      </c>
      <c r="AV159" s="54"/>
      <c r="AW159" s="52"/>
      <c r="AX159" s="52"/>
      <c r="AY159" s="52"/>
      <c r="AZ159" s="55"/>
      <c r="BA159" s="56"/>
      <c r="BB159" s="56"/>
      <c r="BC159" s="57"/>
    </row>
    <row r="160" spans="1:55" ht="17.25" customHeight="1" x14ac:dyDescent="0.2">
      <c r="A160" s="968"/>
      <c r="B160" s="970"/>
      <c r="C160" s="973"/>
      <c r="D160" s="976"/>
      <c r="E160" s="983"/>
      <c r="F160" s="979"/>
      <c r="G160" s="1001"/>
      <c r="H160" s="985"/>
      <c r="I160" s="990"/>
      <c r="J160" s="991"/>
      <c r="K160" s="994"/>
      <c r="L160" s="998"/>
      <c r="M160" s="174" t="s">
        <v>1989</v>
      </c>
      <c r="N160" s="175"/>
      <c r="O160" s="176"/>
      <c r="P160" s="47">
        <v>0</v>
      </c>
      <c r="Q160" s="47">
        <v>0</v>
      </c>
      <c r="R160" s="899"/>
      <c r="S160" s="48"/>
      <c r="T160" s="902"/>
      <c r="U160" s="49"/>
      <c r="V160" s="902"/>
      <c r="W160" s="49"/>
      <c r="X160" s="902"/>
      <c r="Y160" s="49"/>
      <c r="Z160" s="902"/>
      <c r="AA160" s="49"/>
      <c r="AB160" s="902"/>
      <c r="AC160" s="49"/>
      <c r="AD160" s="902"/>
      <c r="AE160" s="49"/>
      <c r="AF160" s="893"/>
      <c r="AG160" s="50"/>
      <c r="AH160" s="893"/>
      <c r="AI160" s="49"/>
      <c r="AJ160" s="896"/>
      <c r="AK160" s="103">
        <f t="shared" si="70"/>
        <v>0</v>
      </c>
      <c r="AL160" s="51"/>
      <c r="AM160" s="52"/>
      <c r="AN160" s="52"/>
      <c r="AO160" s="52"/>
      <c r="AP160" s="52"/>
      <c r="AQ160" s="52"/>
      <c r="AR160" s="53">
        <f t="shared" si="68"/>
        <v>0</v>
      </c>
      <c r="AS160" s="54"/>
      <c r="AT160" s="52"/>
      <c r="AU160" s="53">
        <f t="shared" si="69"/>
        <v>0</v>
      </c>
      <c r="AV160" s="54"/>
      <c r="AW160" s="52"/>
      <c r="AX160" s="52"/>
      <c r="AY160" s="52"/>
      <c r="AZ160" s="55"/>
      <c r="BA160" s="56"/>
      <c r="BB160" s="56"/>
      <c r="BC160" s="57"/>
    </row>
    <row r="161" spans="1:55" ht="17.25" customHeight="1" x14ac:dyDescent="0.2">
      <c r="A161" s="968"/>
      <c r="B161" s="970"/>
      <c r="C161" s="973"/>
      <c r="D161" s="976"/>
      <c r="E161" s="983"/>
      <c r="F161" s="979"/>
      <c r="G161" s="1001"/>
      <c r="H161" s="985"/>
      <c r="I161" s="990"/>
      <c r="J161" s="991"/>
      <c r="K161" s="994"/>
      <c r="L161" s="998"/>
      <c r="M161" s="174"/>
      <c r="N161" s="175"/>
      <c r="O161" s="176"/>
      <c r="P161" s="47"/>
      <c r="Q161" s="47"/>
      <c r="R161" s="899"/>
      <c r="S161" s="48"/>
      <c r="T161" s="902"/>
      <c r="U161" s="49"/>
      <c r="V161" s="902"/>
      <c r="W161" s="49"/>
      <c r="X161" s="902"/>
      <c r="Y161" s="49"/>
      <c r="Z161" s="902"/>
      <c r="AA161" s="49"/>
      <c r="AB161" s="902"/>
      <c r="AC161" s="49"/>
      <c r="AD161" s="902"/>
      <c r="AE161" s="49"/>
      <c r="AF161" s="893"/>
      <c r="AG161" s="50"/>
      <c r="AH161" s="893"/>
      <c r="AI161" s="49"/>
      <c r="AJ161" s="896"/>
      <c r="AK161" s="103">
        <f t="shared" si="70"/>
        <v>0</v>
      </c>
      <c r="AL161" s="51"/>
      <c r="AM161" s="52"/>
      <c r="AN161" s="52"/>
      <c r="AO161" s="52"/>
      <c r="AP161" s="52"/>
      <c r="AQ161" s="52"/>
      <c r="AR161" s="53">
        <f t="shared" si="68"/>
        <v>0</v>
      </c>
      <c r="AS161" s="54"/>
      <c r="AT161" s="52"/>
      <c r="AU161" s="53">
        <f t="shared" si="69"/>
        <v>0</v>
      </c>
      <c r="AV161" s="54"/>
      <c r="AW161" s="52"/>
      <c r="AX161" s="52"/>
      <c r="AY161" s="52"/>
      <c r="AZ161" s="55"/>
      <c r="BA161" s="56"/>
      <c r="BB161" s="56"/>
      <c r="BC161" s="57"/>
    </row>
    <row r="162" spans="1:55" ht="17.25" customHeight="1" x14ac:dyDescent="0.2">
      <c r="A162" s="968"/>
      <c r="B162" s="970"/>
      <c r="C162" s="973"/>
      <c r="D162" s="976"/>
      <c r="E162" s="983"/>
      <c r="F162" s="979"/>
      <c r="G162" s="1001"/>
      <c r="H162" s="985"/>
      <c r="I162" s="990"/>
      <c r="J162" s="991"/>
      <c r="K162" s="994"/>
      <c r="L162" s="998"/>
      <c r="M162" s="174"/>
      <c r="N162" s="175"/>
      <c r="O162" s="176"/>
      <c r="P162" s="47"/>
      <c r="Q162" s="47"/>
      <c r="R162" s="899"/>
      <c r="S162" s="48"/>
      <c r="T162" s="902"/>
      <c r="U162" s="49"/>
      <c r="V162" s="902"/>
      <c r="W162" s="49"/>
      <c r="X162" s="902"/>
      <c r="Y162" s="49"/>
      <c r="Z162" s="902"/>
      <c r="AA162" s="49"/>
      <c r="AB162" s="902"/>
      <c r="AC162" s="49"/>
      <c r="AD162" s="902"/>
      <c r="AE162" s="49"/>
      <c r="AF162" s="893"/>
      <c r="AG162" s="50"/>
      <c r="AH162" s="893"/>
      <c r="AI162" s="49"/>
      <c r="AJ162" s="896"/>
      <c r="AK162" s="103">
        <f t="shared" si="70"/>
        <v>0</v>
      </c>
      <c r="AL162" s="51"/>
      <c r="AM162" s="52"/>
      <c r="AN162" s="52"/>
      <c r="AO162" s="52"/>
      <c r="AP162" s="52"/>
      <c r="AQ162" s="52"/>
      <c r="AR162" s="53">
        <f t="shared" si="68"/>
        <v>0</v>
      </c>
      <c r="AS162" s="54"/>
      <c r="AT162" s="52"/>
      <c r="AU162" s="53">
        <f t="shared" si="69"/>
        <v>0</v>
      </c>
      <c r="AV162" s="54"/>
      <c r="AW162" s="52"/>
      <c r="AX162" s="52"/>
      <c r="AY162" s="52"/>
      <c r="AZ162" s="55"/>
      <c r="BA162" s="56"/>
      <c r="BB162" s="56"/>
      <c r="BC162" s="57"/>
    </row>
    <row r="163" spans="1:55" ht="17.25" customHeight="1" x14ac:dyDescent="0.2">
      <c r="A163" s="968"/>
      <c r="B163" s="971"/>
      <c r="C163" s="974"/>
      <c r="D163" s="977"/>
      <c r="E163" s="983"/>
      <c r="F163" s="980"/>
      <c r="G163" s="1002"/>
      <c r="H163" s="986"/>
      <c r="I163" s="990"/>
      <c r="J163" s="991"/>
      <c r="K163" s="995"/>
      <c r="L163" s="998"/>
      <c r="M163" s="177"/>
      <c r="N163" s="178"/>
      <c r="O163" s="179"/>
      <c r="P163" s="107"/>
      <c r="Q163" s="107"/>
      <c r="R163" s="899"/>
      <c r="S163" s="108"/>
      <c r="T163" s="902"/>
      <c r="U163" s="109"/>
      <c r="V163" s="902"/>
      <c r="W163" s="109"/>
      <c r="X163" s="902"/>
      <c r="Y163" s="109"/>
      <c r="Z163" s="902"/>
      <c r="AA163" s="109"/>
      <c r="AB163" s="902"/>
      <c r="AC163" s="109"/>
      <c r="AD163" s="902"/>
      <c r="AE163" s="109"/>
      <c r="AF163" s="893"/>
      <c r="AG163" s="110"/>
      <c r="AH163" s="893"/>
      <c r="AI163" s="109"/>
      <c r="AJ163" s="897"/>
      <c r="AK163" s="103">
        <f t="shared" si="70"/>
        <v>0</v>
      </c>
      <c r="AL163" s="111"/>
      <c r="AM163" s="112"/>
      <c r="AN163" s="112"/>
      <c r="AO163" s="112"/>
      <c r="AP163" s="112"/>
      <c r="AQ163" s="112"/>
      <c r="AR163" s="53">
        <f t="shared" si="68"/>
        <v>0</v>
      </c>
      <c r="AS163" s="113"/>
      <c r="AT163" s="112"/>
      <c r="AU163" s="53">
        <f>SUM(AS163:AT163)</f>
        <v>0</v>
      </c>
      <c r="AV163" s="113"/>
      <c r="AW163" s="112"/>
      <c r="AX163" s="112"/>
      <c r="AY163" s="112"/>
      <c r="AZ163" s="114"/>
      <c r="BA163" s="115"/>
      <c r="BB163" s="115"/>
      <c r="BC163" s="116"/>
    </row>
    <row r="164" spans="1:55" ht="9.9499999999999993" customHeight="1" thickBot="1" x14ac:dyDescent="0.25">
      <c r="A164" s="969"/>
      <c r="B164" s="972"/>
      <c r="C164" s="975"/>
      <c r="D164" s="978"/>
      <c r="E164" s="984"/>
      <c r="F164" s="981"/>
      <c r="G164" s="1003"/>
      <c r="H164" s="987"/>
      <c r="I164" s="992"/>
      <c r="J164" s="993"/>
      <c r="K164" s="996"/>
      <c r="L164" s="999"/>
      <c r="M164" s="180"/>
      <c r="N164" s="181"/>
      <c r="O164" s="182"/>
      <c r="P164" s="117"/>
      <c r="Q164" s="117"/>
      <c r="R164" s="900"/>
      <c r="S164" s="183"/>
      <c r="T164" s="903"/>
      <c r="U164" s="184"/>
      <c r="V164" s="903"/>
      <c r="W164" s="184"/>
      <c r="X164" s="903"/>
      <c r="Y164" s="184"/>
      <c r="Z164" s="903"/>
      <c r="AA164" s="184"/>
      <c r="AB164" s="903"/>
      <c r="AC164" s="184"/>
      <c r="AD164" s="903"/>
      <c r="AE164" s="184"/>
      <c r="AF164" s="894"/>
      <c r="AG164" s="185"/>
      <c r="AH164" s="894"/>
      <c r="AI164" s="184"/>
      <c r="AJ164" s="118"/>
      <c r="AK164" s="119"/>
      <c r="AL164" s="186"/>
      <c r="AM164" s="187"/>
      <c r="AN164" s="187"/>
      <c r="AO164" s="187"/>
      <c r="AP164" s="187"/>
      <c r="AQ164" s="187"/>
      <c r="AR164" s="120"/>
      <c r="AS164" s="188"/>
      <c r="AT164" s="187"/>
      <c r="AU164" s="120"/>
      <c r="AV164" s="188"/>
      <c r="AW164" s="187"/>
      <c r="AX164" s="187"/>
      <c r="AY164" s="187"/>
      <c r="AZ164" s="189"/>
      <c r="BA164" s="190"/>
      <c r="BB164" s="190"/>
      <c r="BC164" s="191"/>
    </row>
    <row r="165" spans="1:55" ht="6" customHeight="1" x14ac:dyDescent="0.2">
      <c r="A165" s="156"/>
      <c r="B165" s="192"/>
      <c r="C165" s="192"/>
      <c r="D165" s="192"/>
      <c r="E165" s="192"/>
      <c r="F165" s="192"/>
      <c r="G165" s="192"/>
      <c r="H165" s="192"/>
      <c r="I165" s="1000"/>
      <c r="J165" s="1000"/>
      <c r="K165" s="192"/>
      <c r="L165" s="192"/>
      <c r="M165" s="192"/>
      <c r="N165" s="192"/>
      <c r="O165" s="192"/>
      <c r="P165" s="192"/>
      <c r="Q165" s="192"/>
      <c r="R165" s="192"/>
      <c r="S165" s="192"/>
      <c r="T165" s="192"/>
      <c r="U165" s="192"/>
      <c r="V165" s="192"/>
      <c r="W165" s="192"/>
      <c r="X165" s="192"/>
      <c r="Y165" s="192"/>
      <c r="Z165" s="192"/>
      <c r="AA165" s="192"/>
      <c r="AB165" s="192"/>
      <c r="AC165" s="192"/>
      <c r="AD165" s="192"/>
      <c r="AE165" s="192"/>
      <c r="AF165" s="192"/>
      <c r="AG165" s="192"/>
      <c r="AH165" s="192"/>
      <c r="AI165" s="192"/>
      <c r="AJ165" s="192"/>
      <c r="AK165" s="193"/>
      <c r="AL165" s="193"/>
      <c r="AM165" s="193"/>
      <c r="AN165" s="193"/>
      <c r="AO165" s="193"/>
      <c r="AP165" s="193"/>
      <c r="AQ165" s="194"/>
      <c r="AR165" s="193"/>
      <c r="AS165" s="193"/>
      <c r="AT165" s="193"/>
      <c r="AU165" s="193"/>
      <c r="AV165" s="193"/>
      <c r="AW165" s="193"/>
      <c r="AX165" s="193"/>
      <c r="AY165" s="193"/>
      <c r="AZ165" s="193"/>
      <c r="BA165" s="193"/>
      <c r="BB165" s="193"/>
      <c r="BC165" s="156"/>
    </row>
    <row r="166" spans="1:55" ht="72" hidden="1" customHeight="1" x14ac:dyDescent="0.2">
      <c r="A166" s="967">
        <v>17</v>
      </c>
      <c r="B166" s="161" t="s">
        <v>1705</v>
      </c>
      <c r="C166" s="162" t="s">
        <v>1706</v>
      </c>
      <c r="D166" s="163" t="s">
        <v>21</v>
      </c>
      <c r="E166" s="163" t="s">
        <v>1892</v>
      </c>
      <c r="F166" s="162" t="s">
        <v>1707</v>
      </c>
      <c r="G166" s="164" t="s">
        <v>1679</v>
      </c>
      <c r="H166" s="164" t="s">
        <v>1680</v>
      </c>
      <c r="I166" s="165" t="s">
        <v>1908</v>
      </c>
      <c r="J166" s="166">
        <f>+$N$3</f>
        <v>2019</v>
      </c>
      <c r="K166" s="164" t="s">
        <v>1925</v>
      </c>
      <c r="L166" s="165" t="s">
        <v>1926</v>
      </c>
      <c r="M166" s="162" t="s">
        <v>1708</v>
      </c>
      <c r="N166" s="162" t="s">
        <v>1709</v>
      </c>
      <c r="O166" s="162" t="s">
        <v>1710</v>
      </c>
      <c r="P166" s="162" t="s">
        <v>1711</v>
      </c>
      <c r="Q166" s="162" t="s">
        <v>1712</v>
      </c>
      <c r="R166" s="167">
        <f t="shared" ref="R166" si="71">SUM(R167:R173)</f>
        <v>0</v>
      </c>
      <c r="S166" s="168">
        <f t="shared" ref="S166" si="72">SUM(S167:S173)</f>
        <v>0</v>
      </c>
      <c r="T166" s="169">
        <f t="shared" ref="T166" si="73">SUM(T167:T173)</f>
        <v>0</v>
      </c>
      <c r="U166" s="170">
        <f t="shared" ref="U166" si="74">SUM(U167:U173)</f>
        <v>0</v>
      </c>
      <c r="V166" s="169">
        <f t="shared" ref="V166" si="75">SUM(V167:V173)</f>
        <v>0</v>
      </c>
      <c r="W166" s="170">
        <f t="shared" ref="W166" si="76">SUM(W167:W173)</f>
        <v>0</v>
      </c>
      <c r="X166" s="169">
        <f t="shared" ref="X166" si="77">SUM(X167:X173)</f>
        <v>0</v>
      </c>
      <c r="Y166" s="170">
        <f t="shared" ref="Y166" si="78">SUM(Y167:Y173)</f>
        <v>0</v>
      </c>
      <c r="Z166" s="169">
        <f t="shared" ref="Z166" si="79">SUM(Z167:Z173)</f>
        <v>0</v>
      </c>
      <c r="AA166" s="170">
        <f t="shared" ref="AA166" si="80">SUM(AA167:AA173)</f>
        <v>0</v>
      </c>
      <c r="AB166" s="169">
        <f t="shared" ref="AB166" si="81">SUM(AB167:AB173)</f>
        <v>0</v>
      </c>
      <c r="AC166" s="170">
        <f t="shared" ref="AC166" si="82">SUM(AC167:AC173)</f>
        <v>0</v>
      </c>
      <c r="AD166" s="169">
        <f t="shared" ref="AD166" si="83">SUM(AD167:AD173)</f>
        <v>0</v>
      </c>
      <c r="AE166" s="170">
        <f t="shared" ref="AE166" si="84">SUM(AE167:AE173)</f>
        <v>0</v>
      </c>
      <c r="AF166" s="169">
        <f t="shared" ref="AF166" si="85">SUM(AF167:AF173)</f>
        <v>0</v>
      </c>
      <c r="AG166" s="171">
        <f t="shared" ref="AG166" si="86">SUM(AG167:AG173)</f>
        <v>0</v>
      </c>
      <c r="AH166" s="824"/>
      <c r="AI166" s="824"/>
      <c r="AJ166" s="172">
        <f t="shared" ref="AJ166" si="87">SUM(AJ167:AJ173)</f>
        <v>0</v>
      </c>
      <c r="AK166" s="173">
        <f t="shared" ref="AK166" si="88">SUM(AK167:AK173)</f>
        <v>0</v>
      </c>
      <c r="AL166" s="41">
        <f t="shared" ref="AL166" si="89">SUM(AL167:AL173)</f>
        <v>0</v>
      </c>
      <c r="AM166" s="42">
        <f t="shared" ref="AM166" si="90">SUM(AM167:AM173)</f>
        <v>0</v>
      </c>
      <c r="AN166" s="42">
        <f t="shared" ref="AN166" si="91">SUM(AN167:AN173)</f>
        <v>0</v>
      </c>
      <c r="AO166" s="42">
        <f t="shared" ref="AO166" si="92">SUM(AO167:AO173)</f>
        <v>0</v>
      </c>
      <c r="AP166" s="42">
        <f t="shared" ref="AP166" si="93">SUM(AP167:AP173)</f>
        <v>0</v>
      </c>
      <c r="AQ166" s="42">
        <f t="shared" ref="AQ166" si="94">SUM(AQ167:AQ173)</f>
        <v>0</v>
      </c>
      <c r="AR166" s="43">
        <f t="shared" ref="AR166" si="95">SUM(AR167:AR173)</f>
        <v>0</v>
      </c>
      <c r="AS166" s="104">
        <f t="shared" ref="AS166" si="96">SUM(AS167:AS173)</f>
        <v>0</v>
      </c>
      <c r="AT166" s="42">
        <f t="shared" ref="AT166" si="97">SUM(AT167:AT173)</f>
        <v>0</v>
      </c>
      <c r="AU166" s="43">
        <f t="shared" ref="AU166" si="98">SUM(AU167:AU173)</f>
        <v>0</v>
      </c>
      <c r="AV166" s="104">
        <f t="shared" ref="AV166" si="99">SUM(AV167:AV173)</f>
        <v>0</v>
      </c>
      <c r="AW166" s="42">
        <f t="shared" ref="AW166" si="100">SUM(AW167:AW173)</f>
        <v>0</v>
      </c>
      <c r="AX166" s="42">
        <f t="shared" ref="AX166" si="101">SUM(AX167:AX173)</f>
        <v>0</v>
      </c>
      <c r="AY166" s="42">
        <f t="shared" ref="AY166" si="102">SUM(AY167:AY173)</f>
        <v>0</v>
      </c>
      <c r="AZ166" s="105">
        <f t="shared" ref="AZ166" si="103">SUM(AZ167:AZ173)</f>
        <v>0</v>
      </c>
      <c r="BA166" s="44" t="s">
        <v>1685</v>
      </c>
      <c r="BB166" s="44" t="s">
        <v>1686</v>
      </c>
      <c r="BC166" s="45" t="s">
        <v>1687</v>
      </c>
    </row>
    <row r="167" spans="1:55" ht="17.25" hidden="1" customHeight="1" x14ac:dyDescent="0.2">
      <c r="A167" s="968"/>
      <c r="B167" s="970" t="str">
        <f>VLOOKUP($D$9,'PROYECTOS REGISTRADOS'!$A$2:$D$82,4,0)</f>
        <v>Ampliación de los programas artìscticos y culturales Tocancipá, Cundinamarca, Centro Oriente</v>
      </c>
      <c r="C167" s="973" t="str">
        <f>VLOOKUP($D$9,'PROYECTOS REGISTRADOS'!$A$2:$D$82,3,0)</f>
        <v>2016-25817-00017</v>
      </c>
      <c r="D167" s="1031"/>
      <c r="E167" s="982" t="str">
        <f>IF(D167=0,"0-0",(VLOOKUP(D167,'CONSOLIDADO PLAN DESARROLLO'!$EL$9:$ET$304,2,0)))</f>
        <v>0-0</v>
      </c>
      <c r="F167" s="979" t="str">
        <f>IF(D167=0,"0-0",(VLOOKUP(D167,'CONSOLIDADO PLAN DESARROLLO'!$EL$9:$ET$304,3,0)))</f>
        <v>0-0</v>
      </c>
      <c r="G167" s="1001" t="str">
        <f>IF(D167=0,"0-0",(VLOOKUP(D167,'CONSOLIDADO PLAN DESARROLLO'!$EL$9:$ET$304,4,0)))</f>
        <v>0-0</v>
      </c>
      <c r="H167" s="985" t="str">
        <f>IF(D167=0,"0-0",(VLOOKUP(D167,'CONSOLIDADO PLAN DESARROLLO'!$EL$9:$ET$304,5,0)))</f>
        <v>0-0</v>
      </c>
      <c r="I167" s="988" t="str">
        <f>IF(D167=0,"0-0",(VLOOKUP(D167,'CONSOLIDADO PLAN DESARROLLO'!$EL$9:$ET$304,$R$3,0)))</f>
        <v>0-0</v>
      </c>
      <c r="J167" s="989"/>
      <c r="K167" s="1019"/>
      <c r="L167" s="997">
        <v>17</v>
      </c>
      <c r="M167" s="174"/>
      <c r="N167" s="175"/>
      <c r="O167" s="176"/>
      <c r="P167" s="46"/>
      <c r="Q167" s="47"/>
      <c r="R167" s="1022"/>
      <c r="S167" s="48"/>
      <c r="T167" s="892"/>
      <c r="U167" s="49"/>
      <c r="V167" s="892"/>
      <c r="W167" s="49"/>
      <c r="X167" s="892"/>
      <c r="Y167" s="49"/>
      <c r="Z167" s="892"/>
      <c r="AA167" s="49"/>
      <c r="AB167" s="892"/>
      <c r="AC167" s="49"/>
      <c r="AD167" s="892"/>
      <c r="AE167" s="49"/>
      <c r="AF167" s="892"/>
      <c r="AG167" s="50"/>
      <c r="AH167" s="825"/>
      <c r="AI167" s="825"/>
      <c r="AJ167" s="895">
        <f>+R167+T167+V167+X167+Z167+AB167+AD167+AF167</f>
        <v>0</v>
      </c>
      <c r="AK167" s="103">
        <f t="shared" ref="AK167:AK172" si="104">AC167+AE167+AG167+S167+U167+W167+Y167+AA167</f>
        <v>0</v>
      </c>
      <c r="AL167" s="51"/>
      <c r="AM167" s="52"/>
      <c r="AN167" s="52"/>
      <c r="AO167" s="52"/>
      <c r="AP167" s="52"/>
      <c r="AQ167" s="52"/>
      <c r="AR167" s="53">
        <f t="shared" ref="AR167:AR172" si="105">SUM(AL167:AQ167)</f>
        <v>0</v>
      </c>
      <c r="AS167" s="54"/>
      <c r="AT167" s="52"/>
      <c r="AU167" s="53">
        <f t="shared" ref="AU167:AU171" si="106">SUM(AS167:AT167)</f>
        <v>0</v>
      </c>
      <c r="AV167" s="54"/>
      <c r="AW167" s="52"/>
      <c r="AX167" s="52"/>
      <c r="AY167" s="52"/>
      <c r="AZ167" s="55"/>
      <c r="BA167" s="56"/>
      <c r="BB167" s="56"/>
      <c r="BC167" s="57"/>
    </row>
    <row r="168" spans="1:55" ht="17.25" hidden="1" customHeight="1" x14ac:dyDescent="0.2">
      <c r="A168" s="968"/>
      <c r="B168" s="970"/>
      <c r="C168" s="973"/>
      <c r="D168" s="1031"/>
      <c r="E168" s="983"/>
      <c r="F168" s="979"/>
      <c r="G168" s="1001"/>
      <c r="H168" s="985"/>
      <c r="I168" s="990"/>
      <c r="J168" s="991"/>
      <c r="K168" s="1019"/>
      <c r="L168" s="998"/>
      <c r="M168" s="174"/>
      <c r="N168" s="175"/>
      <c r="O168" s="176"/>
      <c r="P168" s="46"/>
      <c r="Q168" s="47"/>
      <c r="R168" s="1023"/>
      <c r="S168" s="48"/>
      <c r="T168" s="893"/>
      <c r="U168" s="49"/>
      <c r="V168" s="893"/>
      <c r="W168" s="49"/>
      <c r="X168" s="893"/>
      <c r="Y168" s="49"/>
      <c r="Z168" s="893"/>
      <c r="AA168" s="49"/>
      <c r="AB168" s="893"/>
      <c r="AC168" s="49"/>
      <c r="AD168" s="893"/>
      <c r="AE168" s="49"/>
      <c r="AF168" s="893"/>
      <c r="AG168" s="50"/>
      <c r="AH168" s="826"/>
      <c r="AI168" s="826"/>
      <c r="AJ168" s="896"/>
      <c r="AK168" s="103">
        <f t="shared" si="104"/>
        <v>0</v>
      </c>
      <c r="AL168" s="51"/>
      <c r="AM168" s="52"/>
      <c r="AN168" s="52"/>
      <c r="AO168" s="52"/>
      <c r="AP168" s="52"/>
      <c r="AQ168" s="52"/>
      <c r="AR168" s="53">
        <f t="shared" si="105"/>
        <v>0</v>
      </c>
      <c r="AS168" s="54"/>
      <c r="AT168" s="52"/>
      <c r="AU168" s="53">
        <f t="shared" si="106"/>
        <v>0</v>
      </c>
      <c r="AV168" s="54"/>
      <c r="AW168" s="52"/>
      <c r="AX168" s="52"/>
      <c r="AY168" s="52"/>
      <c r="AZ168" s="55"/>
      <c r="BA168" s="56"/>
      <c r="BB168" s="56"/>
      <c r="BC168" s="57"/>
    </row>
    <row r="169" spans="1:55" ht="17.25" hidden="1" customHeight="1" x14ac:dyDescent="0.2">
      <c r="A169" s="968"/>
      <c r="B169" s="970"/>
      <c r="C169" s="973"/>
      <c r="D169" s="1031"/>
      <c r="E169" s="983"/>
      <c r="F169" s="979"/>
      <c r="G169" s="1001"/>
      <c r="H169" s="985"/>
      <c r="I169" s="990"/>
      <c r="J169" s="991"/>
      <c r="K169" s="1019"/>
      <c r="L169" s="998"/>
      <c r="M169" s="174"/>
      <c r="N169" s="175"/>
      <c r="O169" s="176"/>
      <c r="P169" s="46"/>
      <c r="Q169" s="47"/>
      <c r="R169" s="1023"/>
      <c r="S169" s="48"/>
      <c r="T169" s="893"/>
      <c r="U169" s="49"/>
      <c r="V169" s="893"/>
      <c r="W169" s="49"/>
      <c r="X169" s="893"/>
      <c r="Y169" s="49"/>
      <c r="Z169" s="893"/>
      <c r="AA169" s="49"/>
      <c r="AB169" s="893"/>
      <c r="AC169" s="49"/>
      <c r="AD169" s="893"/>
      <c r="AE169" s="49"/>
      <c r="AF169" s="893"/>
      <c r="AG169" s="50"/>
      <c r="AH169" s="826"/>
      <c r="AI169" s="826"/>
      <c r="AJ169" s="896"/>
      <c r="AK169" s="103">
        <f t="shared" si="104"/>
        <v>0</v>
      </c>
      <c r="AL169" s="51"/>
      <c r="AM169" s="52"/>
      <c r="AN169" s="52"/>
      <c r="AO169" s="52"/>
      <c r="AP169" s="52"/>
      <c r="AQ169" s="52"/>
      <c r="AR169" s="53">
        <f t="shared" si="105"/>
        <v>0</v>
      </c>
      <c r="AS169" s="54"/>
      <c r="AT169" s="52"/>
      <c r="AU169" s="53">
        <f t="shared" si="106"/>
        <v>0</v>
      </c>
      <c r="AV169" s="54"/>
      <c r="AW169" s="52"/>
      <c r="AX169" s="52"/>
      <c r="AY169" s="52"/>
      <c r="AZ169" s="55"/>
      <c r="BA169" s="56"/>
      <c r="BB169" s="56"/>
      <c r="BC169" s="57"/>
    </row>
    <row r="170" spans="1:55" ht="17.25" hidden="1" customHeight="1" x14ac:dyDescent="0.2">
      <c r="A170" s="968"/>
      <c r="B170" s="970"/>
      <c r="C170" s="973"/>
      <c r="D170" s="1031"/>
      <c r="E170" s="983"/>
      <c r="F170" s="979"/>
      <c r="G170" s="1001"/>
      <c r="H170" s="985"/>
      <c r="I170" s="990"/>
      <c r="J170" s="991"/>
      <c r="K170" s="1019"/>
      <c r="L170" s="998"/>
      <c r="M170" s="174"/>
      <c r="N170" s="175"/>
      <c r="O170" s="176"/>
      <c r="P170" s="46"/>
      <c r="Q170" s="47"/>
      <c r="R170" s="1023"/>
      <c r="S170" s="48"/>
      <c r="T170" s="893"/>
      <c r="U170" s="49"/>
      <c r="V170" s="893"/>
      <c r="W170" s="49"/>
      <c r="X170" s="893"/>
      <c r="Y170" s="49"/>
      <c r="Z170" s="893"/>
      <c r="AA170" s="49"/>
      <c r="AB170" s="893"/>
      <c r="AC170" s="49"/>
      <c r="AD170" s="893"/>
      <c r="AE170" s="49"/>
      <c r="AF170" s="893"/>
      <c r="AG170" s="50"/>
      <c r="AH170" s="826"/>
      <c r="AI170" s="826"/>
      <c r="AJ170" s="896"/>
      <c r="AK170" s="103">
        <f t="shared" si="104"/>
        <v>0</v>
      </c>
      <c r="AL170" s="51"/>
      <c r="AM170" s="52"/>
      <c r="AN170" s="52"/>
      <c r="AO170" s="52"/>
      <c r="AP170" s="52"/>
      <c r="AQ170" s="52"/>
      <c r="AR170" s="53">
        <f t="shared" si="105"/>
        <v>0</v>
      </c>
      <c r="AS170" s="54"/>
      <c r="AT170" s="52"/>
      <c r="AU170" s="53">
        <f t="shared" si="106"/>
        <v>0</v>
      </c>
      <c r="AV170" s="54"/>
      <c r="AW170" s="52"/>
      <c r="AX170" s="52"/>
      <c r="AY170" s="52"/>
      <c r="AZ170" s="55"/>
      <c r="BA170" s="56"/>
      <c r="BB170" s="56"/>
      <c r="BC170" s="57"/>
    </row>
    <row r="171" spans="1:55" ht="17.25" hidden="1" customHeight="1" x14ac:dyDescent="0.2">
      <c r="A171" s="968"/>
      <c r="B171" s="970"/>
      <c r="C171" s="973"/>
      <c r="D171" s="1031"/>
      <c r="E171" s="983"/>
      <c r="F171" s="979"/>
      <c r="G171" s="1001"/>
      <c r="H171" s="985"/>
      <c r="I171" s="990"/>
      <c r="J171" s="991"/>
      <c r="K171" s="1019"/>
      <c r="L171" s="998"/>
      <c r="M171" s="174"/>
      <c r="N171" s="175"/>
      <c r="O171" s="176"/>
      <c r="P171" s="46"/>
      <c r="Q171" s="47"/>
      <c r="R171" s="1023"/>
      <c r="S171" s="48"/>
      <c r="T171" s="893"/>
      <c r="U171" s="49"/>
      <c r="V171" s="893"/>
      <c r="W171" s="49"/>
      <c r="X171" s="893"/>
      <c r="Y171" s="49"/>
      <c r="Z171" s="893"/>
      <c r="AA171" s="49"/>
      <c r="AB171" s="893"/>
      <c r="AC171" s="49"/>
      <c r="AD171" s="893"/>
      <c r="AE171" s="49"/>
      <c r="AF171" s="893"/>
      <c r="AG171" s="50"/>
      <c r="AH171" s="826"/>
      <c r="AI171" s="826"/>
      <c r="AJ171" s="896"/>
      <c r="AK171" s="103">
        <f t="shared" si="104"/>
        <v>0</v>
      </c>
      <c r="AL171" s="51"/>
      <c r="AM171" s="52"/>
      <c r="AN171" s="52"/>
      <c r="AO171" s="52"/>
      <c r="AP171" s="52"/>
      <c r="AQ171" s="52"/>
      <c r="AR171" s="53">
        <f t="shared" si="105"/>
        <v>0</v>
      </c>
      <c r="AS171" s="54"/>
      <c r="AT171" s="52"/>
      <c r="AU171" s="53">
        <f t="shared" si="106"/>
        <v>0</v>
      </c>
      <c r="AV171" s="54"/>
      <c r="AW171" s="52"/>
      <c r="AX171" s="52"/>
      <c r="AY171" s="52"/>
      <c r="AZ171" s="55"/>
      <c r="BA171" s="56"/>
      <c r="BB171" s="56"/>
      <c r="BC171" s="57"/>
    </row>
    <row r="172" spans="1:55" ht="17.25" hidden="1" customHeight="1" x14ac:dyDescent="0.2">
      <c r="A172" s="968"/>
      <c r="B172" s="971"/>
      <c r="C172" s="974"/>
      <c r="D172" s="1032"/>
      <c r="E172" s="983"/>
      <c r="F172" s="980"/>
      <c r="G172" s="1002"/>
      <c r="H172" s="986"/>
      <c r="I172" s="990"/>
      <c r="J172" s="991"/>
      <c r="K172" s="1020"/>
      <c r="L172" s="998"/>
      <c r="M172" s="177"/>
      <c r="N172" s="178"/>
      <c r="O172" s="179"/>
      <c r="P172" s="106"/>
      <c r="Q172" s="107"/>
      <c r="R172" s="1023"/>
      <c r="S172" s="108"/>
      <c r="T172" s="893"/>
      <c r="U172" s="109"/>
      <c r="V172" s="893"/>
      <c r="W172" s="109"/>
      <c r="X172" s="893"/>
      <c r="Y172" s="109"/>
      <c r="Z172" s="893"/>
      <c r="AA172" s="109"/>
      <c r="AB172" s="893"/>
      <c r="AC172" s="109"/>
      <c r="AD172" s="893"/>
      <c r="AE172" s="109"/>
      <c r="AF172" s="893"/>
      <c r="AG172" s="110"/>
      <c r="AH172" s="826"/>
      <c r="AI172" s="826"/>
      <c r="AJ172" s="897"/>
      <c r="AK172" s="103">
        <f t="shared" si="104"/>
        <v>0</v>
      </c>
      <c r="AL172" s="111"/>
      <c r="AM172" s="112"/>
      <c r="AN172" s="112"/>
      <c r="AO172" s="112"/>
      <c r="AP172" s="112"/>
      <c r="AQ172" s="112"/>
      <c r="AR172" s="53">
        <f t="shared" si="105"/>
        <v>0</v>
      </c>
      <c r="AS172" s="113"/>
      <c r="AT172" s="112"/>
      <c r="AU172" s="53">
        <f>SUM(AS172:AT172)</f>
        <v>0</v>
      </c>
      <c r="AV172" s="113"/>
      <c r="AW172" s="112"/>
      <c r="AX172" s="112"/>
      <c r="AY172" s="112"/>
      <c r="AZ172" s="114"/>
      <c r="BA172" s="115"/>
      <c r="BB172" s="115"/>
      <c r="BC172" s="116"/>
    </row>
    <row r="173" spans="1:55" ht="9.9499999999999993" hidden="1" customHeight="1" thickBot="1" x14ac:dyDescent="0.25">
      <c r="A173" s="969"/>
      <c r="B173" s="972"/>
      <c r="C173" s="975"/>
      <c r="D173" s="1033"/>
      <c r="E173" s="984"/>
      <c r="F173" s="981"/>
      <c r="G173" s="1003"/>
      <c r="H173" s="987"/>
      <c r="I173" s="992"/>
      <c r="J173" s="993"/>
      <c r="K173" s="1021"/>
      <c r="L173" s="999"/>
      <c r="M173" s="180"/>
      <c r="N173" s="181"/>
      <c r="O173" s="182"/>
      <c r="P173" s="117"/>
      <c r="Q173" s="117"/>
      <c r="R173" s="1024"/>
      <c r="S173" s="183"/>
      <c r="T173" s="894"/>
      <c r="U173" s="184"/>
      <c r="V173" s="894"/>
      <c r="W173" s="184"/>
      <c r="X173" s="894"/>
      <c r="Y173" s="184"/>
      <c r="Z173" s="894"/>
      <c r="AA173" s="184"/>
      <c r="AB173" s="894"/>
      <c r="AC173" s="184"/>
      <c r="AD173" s="894"/>
      <c r="AE173" s="184"/>
      <c r="AF173" s="894"/>
      <c r="AG173" s="185"/>
      <c r="AH173" s="827"/>
      <c r="AI173" s="827"/>
      <c r="AJ173" s="118"/>
      <c r="AK173" s="119"/>
      <c r="AL173" s="186"/>
      <c r="AM173" s="187"/>
      <c r="AN173" s="187"/>
      <c r="AO173" s="187"/>
      <c r="AP173" s="187"/>
      <c r="AQ173" s="187"/>
      <c r="AR173" s="120"/>
      <c r="AS173" s="188"/>
      <c r="AT173" s="187"/>
      <c r="AU173" s="120"/>
      <c r="AV173" s="188"/>
      <c r="AW173" s="187"/>
      <c r="AX173" s="187"/>
      <c r="AY173" s="187"/>
      <c r="AZ173" s="189"/>
      <c r="BA173" s="190"/>
      <c r="BB173" s="190"/>
      <c r="BC173" s="191"/>
    </row>
    <row r="174" spans="1:55" ht="6" customHeight="1" x14ac:dyDescent="0.2">
      <c r="A174" s="156"/>
      <c r="B174" s="192"/>
      <c r="C174" s="192"/>
      <c r="D174" s="192"/>
      <c r="E174" s="192"/>
      <c r="F174" s="192"/>
      <c r="G174" s="192"/>
      <c r="H174" s="192"/>
      <c r="I174" s="1000"/>
      <c r="J174" s="1000"/>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3"/>
      <c r="AL174" s="193"/>
      <c r="AM174" s="193"/>
      <c r="AN174" s="193"/>
      <c r="AO174" s="193"/>
      <c r="AP174" s="193"/>
      <c r="AQ174" s="194"/>
      <c r="AR174" s="193"/>
      <c r="AS174" s="193"/>
      <c r="AT174" s="193"/>
      <c r="AU174" s="193"/>
      <c r="AV174" s="193"/>
      <c r="AW174" s="193"/>
      <c r="AX174" s="193"/>
      <c r="AY174" s="193"/>
      <c r="AZ174" s="193"/>
      <c r="BA174" s="193"/>
      <c r="BB174" s="193"/>
      <c r="BC174" s="156"/>
    </row>
    <row r="175" spans="1:55" ht="72" hidden="1" customHeight="1" x14ac:dyDescent="0.2">
      <c r="A175" s="967">
        <v>18</v>
      </c>
      <c r="B175" s="161" t="s">
        <v>1705</v>
      </c>
      <c r="C175" s="162" t="s">
        <v>1706</v>
      </c>
      <c r="D175" s="163" t="s">
        <v>21</v>
      </c>
      <c r="E175" s="163" t="s">
        <v>1892</v>
      </c>
      <c r="F175" s="162" t="s">
        <v>1707</v>
      </c>
      <c r="G175" s="164" t="s">
        <v>1679</v>
      </c>
      <c r="H175" s="164" t="s">
        <v>1680</v>
      </c>
      <c r="I175" s="165" t="s">
        <v>1908</v>
      </c>
      <c r="J175" s="166">
        <f>+$N$3</f>
        <v>2019</v>
      </c>
      <c r="K175" s="164" t="s">
        <v>1925</v>
      </c>
      <c r="L175" s="165" t="s">
        <v>1926</v>
      </c>
      <c r="M175" s="162" t="s">
        <v>1708</v>
      </c>
      <c r="N175" s="162" t="s">
        <v>1709</v>
      </c>
      <c r="O175" s="162" t="s">
        <v>1710</v>
      </c>
      <c r="P175" s="162" t="s">
        <v>1711</v>
      </c>
      <c r="Q175" s="162" t="s">
        <v>1712</v>
      </c>
      <c r="R175" s="167">
        <f t="shared" ref="R175" si="107">SUM(R176:R182)</f>
        <v>0</v>
      </c>
      <c r="S175" s="168">
        <f t="shared" ref="S175" si="108">SUM(S176:S182)</f>
        <v>0</v>
      </c>
      <c r="T175" s="169">
        <f t="shared" ref="T175" si="109">SUM(T176:T182)</f>
        <v>0</v>
      </c>
      <c r="U175" s="170">
        <f t="shared" ref="U175" si="110">SUM(U176:U182)</f>
        <v>0</v>
      </c>
      <c r="V175" s="169">
        <f t="shared" ref="V175" si="111">SUM(V176:V182)</f>
        <v>0</v>
      </c>
      <c r="W175" s="170">
        <f t="shared" ref="W175" si="112">SUM(W176:W182)</f>
        <v>0</v>
      </c>
      <c r="X175" s="169">
        <f t="shared" ref="X175" si="113">SUM(X176:X182)</f>
        <v>0</v>
      </c>
      <c r="Y175" s="170">
        <f t="shared" ref="Y175" si="114">SUM(Y176:Y182)</f>
        <v>0</v>
      </c>
      <c r="Z175" s="169">
        <f t="shared" ref="Z175" si="115">SUM(Z176:Z182)</f>
        <v>0</v>
      </c>
      <c r="AA175" s="170">
        <f t="shared" ref="AA175" si="116">SUM(AA176:AA182)</f>
        <v>0</v>
      </c>
      <c r="AB175" s="169">
        <f t="shared" ref="AB175" si="117">SUM(AB176:AB182)</f>
        <v>0</v>
      </c>
      <c r="AC175" s="170">
        <f t="shared" ref="AC175" si="118">SUM(AC176:AC182)</f>
        <v>0</v>
      </c>
      <c r="AD175" s="169">
        <f t="shared" ref="AD175" si="119">SUM(AD176:AD182)</f>
        <v>0</v>
      </c>
      <c r="AE175" s="170">
        <f t="shared" ref="AE175" si="120">SUM(AE176:AE182)</f>
        <v>0</v>
      </c>
      <c r="AF175" s="169">
        <f t="shared" ref="AF175" si="121">SUM(AF176:AF182)</f>
        <v>0</v>
      </c>
      <c r="AG175" s="171">
        <f t="shared" ref="AG175" si="122">SUM(AG176:AG182)</f>
        <v>0</v>
      </c>
      <c r="AH175" s="824"/>
      <c r="AI175" s="824"/>
      <c r="AJ175" s="172">
        <f t="shared" ref="AJ175" si="123">SUM(AJ176:AJ182)</f>
        <v>0</v>
      </c>
      <c r="AK175" s="173">
        <f t="shared" ref="AK175" si="124">SUM(AK176:AK182)</f>
        <v>0</v>
      </c>
      <c r="AL175" s="41">
        <f t="shared" ref="AL175" si="125">SUM(AL176:AL182)</f>
        <v>0</v>
      </c>
      <c r="AM175" s="42">
        <f t="shared" ref="AM175" si="126">SUM(AM176:AM182)</f>
        <v>0</v>
      </c>
      <c r="AN175" s="42">
        <f t="shared" ref="AN175" si="127">SUM(AN176:AN182)</f>
        <v>0</v>
      </c>
      <c r="AO175" s="42">
        <f t="shared" ref="AO175" si="128">SUM(AO176:AO182)</f>
        <v>0</v>
      </c>
      <c r="AP175" s="42">
        <f t="shared" ref="AP175" si="129">SUM(AP176:AP182)</f>
        <v>0</v>
      </c>
      <c r="AQ175" s="42">
        <f t="shared" ref="AQ175" si="130">SUM(AQ176:AQ182)</f>
        <v>0</v>
      </c>
      <c r="AR175" s="43">
        <f t="shared" ref="AR175" si="131">SUM(AR176:AR182)</f>
        <v>0</v>
      </c>
      <c r="AS175" s="104">
        <f t="shared" ref="AS175" si="132">SUM(AS176:AS182)</f>
        <v>0</v>
      </c>
      <c r="AT175" s="42">
        <f t="shared" ref="AT175" si="133">SUM(AT176:AT182)</f>
        <v>0</v>
      </c>
      <c r="AU175" s="43">
        <f t="shared" ref="AU175" si="134">SUM(AU176:AU182)</f>
        <v>0</v>
      </c>
      <c r="AV175" s="104">
        <f t="shared" ref="AV175" si="135">SUM(AV176:AV182)</f>
        <v>0</v>
      </c>
      <c r="AW175" s="42">
        <f t="shared" ref="AW175" si="136">SUM(AW176:AW182)</f>
        <v>0</v>
      </c>
      <c r="AX175" s="42">
        <f t="shared" ref="AX175" si="137">SUM(AX176:AX182)</f>
        <v>0</v>
      </c>
      <c r="AY175" s="42">
        <f t="shared" ref="AY175" si="138">SUM(AY176:AY182)</f>
        <v>0</v>
      </c>
      <c r="AZ175" s="105">
        <f t="shared" ref="AZ175" si="139">SUM(AZ176:AZ182)</f>
        <v>0</v>
      </c>
      <c r="BA175" s="44" t="s">
        <v>1685</v>
      </c>
      <c r="BB175" s="44" t="s">
        <v>1686</v>
      </c>
      <c r="BC175" s="45" t="s">
        <v>1687</v>
      </c>
    </row>
    <row r="176" spans="1:55" ht="17.25" hidden="1" customHeight="1" x14ac:dyDescent="0.2">
      <c r="A176" s="968"/>
      <c r="B176" s="970" t="str">
        <f>VLOOKUP($D$9,'PROYECTOS REGISTRADOS'!$A$2:$D$82,4,0)</f>
        <v>Ampliación de los programas artìscticos y culturales Tocancipá, Cundinamarca, Centro Oriente</v>
      </c>
      <c r="C176" s="973" t="str">
        <f>VLOOKUP($D$9,'PROYECTOS REGISTRADOS'!$A$2:$D$82,3,0)</f>
        <v>2016-25817-00017</v>
      </c>
      <c r="D176" s="1031"/>
      <c r="E176" s="982" t="str">
        <f>IF(D176=0,"0-0",(VLOOKUP(D176,'CONSOLIDADO PLAN DESARROLLO'!$EL$9:$ET$304,2,0)))</f>
        <v>0-0</v>
      </c>
      <c r="F176" s="979" t="str">
        <f>IF(D176=0,"0-0",(VLOOKUP(D176,'CONSOLIDADO PLAN DESARROLLO'!$EL$9:$ET$304,3,0)))</f>
        <v>0-0</v>
      </c>
      <c r="G176" s="1001" t="str">
        <f>IF(D176=0,"0-0",(VLOOKUP(D176,'CONSOLIDADO PLAN DESARROLLO'!$EL$9:$ET$304,4,0)))</f>
        <v>0-0</v>
      </c>
      <c r="H176" s="985" t="str">
        <f>IF(D176=0,"0-0",(VLOOKUP(D176,'CONSOLIDADO PLAN DESARROLLO'!$EL$9:$ET$304,5,0)))</f>
        <v>0-0</v>
      </c>
      <c r="I176" s="988" t="str">
        <f>IF(D176=0,"0-0",(VLOOKUP(D176,'CONSOLIDADO PLAN DESARROLLO'!$EL$9:$ET$304,$R$3,0)))</f>
        <v>0-0</v>
      </c>
      <c r="J176" s="989"/>
      <c r="K176" s="1019"/>
      <c r="L176" s="997"/>
      <c r="M176" s="174"/>
      <c r="N176" s="175"/>
      <c r="O176" s="176"/>
      <c r="P176" s="46"/>
      <c r="Q176" s="47"/>
      <c r="R176" s="1022"/>
      <c r="S176" s="48"/>
      <c r="T176" s="892"/>
      <c r="U176" s="49"/>
      <c r="V176" s="892"/>
      <c r="W176" s="49"/>
      <c r="X176" s="892"/>
      <c r="Y176" s="49"/>
      <c r="Z176" s="892"/>
      <c r="AA176" s="49"/>
      <c r="AB176" s="892"/>
      <c r="AC176" s="49"/>
      <c r="AD176" s="892"/>
      <c r="AE176" s="49"/>
      <c r="AF176" s="892"/>
      <c r="AG176" s="50"/>
      <c r="AH176" s="825"/>
      <c r="AI176" s="825"/>
      <c r="AJ176" s="895">
        <f>+R176+T176+V176+X176+Z176+AB176+AD176+AF176</f>
        <v>0</v>
      </c>
      <c r="AK176" s="103">
        <f t="shared" ref="AK176:AK181" si="140">AC176+AE176+AG176+S176+U176+W176+Y176+AA176</f>
        <v>0</v>
      </c>
      <c r="AL176" s="51"/>
      <c r="AM176" s="52"/>
      <c r="AN176" s="52"/>
      <c r="AO176" s="52"/>
      <c r="AP176" s="52"/>
      <c r="AQ176" s="52"/>
      <c r="AR176" s="53">
        <f t="shared" ref="AR176:AR181" si="141">SUM(AL176:AQ176)</f>
        <v>0</v>
      </c>
      <c r="AS176" s="54"/>
      <c r="AT176" s="52"/>
      <c r="AU176" s="53">
        <f t="shared" ref="AU176:AU180" si="142">SUM(AS176:AT176)</f>
        <v>0</v>
      </c>
      <c r="AV176" s="54"/>
      <c r="AW176" s="52"/>
      <c r="AX176" s="52"/>
      <c r="AY176" s="52"/>
      <c r="AZ176" s="55"/>
      <c r="BA176" s="56"/>
      <c r="BB176" s="56"/>
      <c r="BC176" s="57"/>
    </row>
    <row r="177" spans="1:55" ht="17.25" hidden="1" customHeight="1" x14ac:dyDescent="0.2">
      <c r="A177" s="968"/>
      <c r="B177" s="970"/>
      <c r="C177" s="973"/>
      <c r="D177" s="1031"/>
      <c r="E177" s="983"/>
      <c r="F177" s="979"/>
      <c r="G177" s="1001"/>
      <c r="H177" s="985"/>
      <c r="I177" s="990"/>
      <c r="J177" s="991"/>
      <c r="K177" s="1019"/>
      <c r="L177" s="998"/>
      <c r="M177" s="174"/>
      <c r="N177" s="175"/>
      <c r="O177" s="176"/>
      <c r="P177" s="46"/>
      <c r="Q177" s="47"/>
      <c r="R177" s="1023"/>
      <c r="S177" s="48"/>
      <c r="T177" s="893"/>
      <c r="U177" s="49"/>
      <c r="V177" s="893"/>
      <c r="W177" s="49"/>
      <c r="X177" s="893"/>
      <c r="Y177" s="49"/>
      <c r="Z177" s="893"/>
      <c r="AA177" s="49"/>
      <c r="AB177" s="893"/>
      <c r="AC177" s="49"/>
      <c r="AD177" s="893"/>
      <c r="AE177" s="49"/>
      <c r="AF177" s="893"/>
      <c r="AG177" s="50"/>
      <c r="AH177" s="826"/>
      <c r="AI177" s="826"/>
      <c r="AJ177" s="896"/>
      <c r="AK177" s="103">
        <f t="shared" si="140"/>
        <v>0</v>
      </c>
      <c r="AL177" s="51"/>
      <c r="AM177" s="52"/>
      <c r="AN177" s="52"/>
      <c r="AO177" s="52"/>
      <c r="AP177" s="52"/>
      <c r="AQ177" s="52"/>
      <c r="AR177" s="53">
        <f t="shared" si="141"/>
        <v>0</v>
      </c>
      <c r="AS177" s="54"/>
      <c r="AT177" s="52"/>
      <c r="AU177" s="53">
        <f t="shared" si="142"/>
        <v>0</v>
      </c>
      <c r="AV177" s="54"/>
      <c r="AW177" s="52"/>
      <c r="AX177" s="52"/>
      <c r="AY177" s="52"/>
      <c r="AZ177" s="55"/>
      <c r="BA177" s="56"/>
      <c r="BB177" s="56"/>
      <c r="BC177" s="57"/>
    </row>
    <row r="178" spans="1:55" ht="17.25" hidden="1" customHeight="1" x14ac:dyDescent="0.2">
      <c r="A178" s="968"/>
      <c r="B178" s="970"/>
      <c r="C178" s="973"/>
      <c r="D178" s="1031"/>
      <c r="E178" s="983"/>
      <c r="F178" s="979"/>
      <c r="G178" s="1001"/>
      <c r="H178" s="985"/>
      <c r="I178" s="990"/>
      <c r="J178" s="991"/>
      <c r="K178" s="1019"/>
      <c r="L178" s="998"/>
      <c r="M178" s="174"/>
      <c r="N178" s="175"/>
      <c r="O178" s="176"/>
      <c r="P178" s="46"/>
      <c r="Q178" s="47"/>
      <c r="R178" s="1023"/>
      <c r="S178" s="48"/>
      <c r="T178" s="893"/>
      <c r="U178" s="49"/>
      <c r="V178" s="893"/>
      <c r="W178" s="49"/>
      <c r="X178" s="893"/>
      <c r="Y178" s="49"/>
      <c r="Z178" s="893"/>
      <c r="AA178" s="49"/>
      <c r="AB178" s="893"/>
      <c r="AC178" s="49"/>
      <c r="AD178" s="893"/>
      <c r="AE178" s="49"/>
      <c r="AF178" s="893"/>
      <c r="AG178" s="50"/>
      <c r="AH178" s="826"/>
      <c r="AI178" s="826"/>
      <c r="AJ178" s="896"/>
      <c r="AK178" s="103">
        <f t="shared" si="140"/>
        <v>0</v>
      </c>
      <c r="AL178" s="51"/>
      <c r="AM178" s="52"/>
      <c r="AN178" s="52"/>
      <c r="AO178" s="52"/>
      <c r="AP178" s="52"/>
      <c r="AQ178" s="52"/>
      <c r="AR178" s="53">
        <f t="shared" si="141"/>
        <v>0</v>
      </c>
      <c r="AS178" s="54"/>
      <c r="AT178" s="52"/>
      <c r="AU178" s="53">
        <f t="shared" si="142"/>
        <v>0</v>
      </c>
      <c r="AV178" s="54"/>
      <c r="AW178" s="52"/>
      <c r="AX178" s="52"/>
      <c r="AY178" s="52"/>
      <c r="AZ178" s="55"/>
      <c r="BA178" s="56"/>
      <c r="BB178" s="56"/>
      <c r="BC178" s="57"/>
    </row>
    <row r="179" spans="1:55" ht="17.25" hidden="1" customHeight="1" x14ac:dyDescent="0.2">
      <c r="A179" s="968"/>
      <c r="B179" s="970"/>
      <c r="C179" s="973"/>
      <c r="D179" s="1031"/>
      <c r="E179" s="983"/>
      <c r="F179" s="979"/>
      <c r="G179" s="1001"/>
      <c r="H179" s="985"/>
      <c r="I179" s="990"/>
      <c r="J179" s="991"/>
      <c r="K179" s="1019"/>
      <c r="L179" s="998"/>
      <c r="M179" s="174"/>
      <c r="N179" s="175"/>
      <c r="O179" s="176"/>
      <c r="P179" s="46"/>
      <c r="Q179" s="47"/>
      <c r="R179" s="1023"/>
      <c r="S179" s="48"/>
      <c r="T179" s="893"/>
      <c r="U179" s="49"/>
      <c r="V179" s="893"/>
      <c r="W179" s="49"/>
      <c r="X179" s="893"/>
      <c r="Y179" s="49"/>
      <c r="Z179" s="893"/>
      <c r="AA179" s="49"/>
      <c r="AB179" s="893"/>
      <c r="AC179" s="49"/>
      <c r="AD179" s="893"/>
      <c r="AE179" s="49"/>
      <c r="AF179" s="893"/>
      <c r="AG179" s="50"/>
      <c r="AH179" s="826"/>
      <c r="AI179" s="826"/>
      <c r="AJ179" s="896"/>
      <c r="AK179" s="103">
        <f t="shared" si="140"/>
        <v>0</v>
      </c>
      <c r="AL179" s="51"/>
      <c r="AM179" s="52"/>
      <c r="AN179" s="52"/>
      <c r="AO179" s="52"/>
      <c r="AP179" s="52"/>
      <c r="AQ179" s="52"/>
      <c r="AR179" s="53">
        <f t="shared" si="141"/>
        <v>0</v>
      </c>
      <c r="AS179" s="54"/>
      <c r="AT179" s="52"/>
      <c r="AU179" s="53">
        <f t="shared" si="142"/>
        <v>0</v>
      </c>
      <c r="AV179" s="54"/>
      <c r="AW179" s="52"/>
      <c r="AX179" s="52"/>
      <c r="AY179" s="52"/>
      <c r="AZ179" s="55"/>
      <c r="BA179" s="56"/>
      <c r="BB179" s="56"/>
      <c r="BC179" s="57"/>
    </row>
    <row r="180" spans="1:55" ht="17.25" hidden="1" customHeight="1" x14ac:dyDescent="0.2">
      <c r="A180" s="968"/>
      <c r="B180" s="970"/>
      <c r="C180" s="973"/>
      <c r="D180" s="1031"/>
      <c r="E180" s="983"/>
      <c r="F180" s="979"/>
      <c r="G180" s="1001"/>
      <c r="H180" s="985"/>
      <c r="I180" s="990"/>
      <c r="J180" s="991"/>
      <c r="K180" s="1019"/>
      <c r="L180" s="998"/>
      <c r="M180" s="174"/>
      <c r="N180" s="175"/>
      <c r="O180" s="176"/>
      <c r="P180" s="46"/>
      <c r="Q180" s="47"/>
      <c r="R180" s="1023"/>
      <c r="S180" s="48"/>
      <c r="T180" s="893"/>
      <c r="U180" s="49"/>
      <c r="V180" s="893"/>
      <c r="W180" s="49"/>
      <c r="X180" s="893"/>
      <c r="Y180" s="49"/>
      <c r="Z180" s="893"/>
      <c r="AA180" s="49"/>
      <c r="AB180" s="893"/>
      <c r="AC180" s="49"/>
      <c r="AD180" s="893"/>
      <c r="AE180" s="49"/>
      <c r="AF180" s="893"/>
      <c r="AG180" s="50"/>
      <c r="AH180" s="826"/>
      <c r="AI180" s="826"/>
      <c r="AJ180" s="896"/>
      <c r="AK180" s="103">
        <f t="shared" si="140"/>
        <v>0</v>
      </c>
      <c r="AL180" s="51"/>
      <c r="AM180" s="52"/>
      <c r="AN180" s="52"/>
      <c r="AO180" s="52"/>
      <c r="AP180" s="52"/>
      <c r="AQ180" s="52"/>
      <c r="AR180" s="53">
        <f t="shared" si="141"/>
        <v>0</v>
      </c>
      <c r="AS180" s="54"/>
      <c r="AT180" s="52"/>
      <c r="AU180" s="53">
        <f t="shared" si="142"/>
        <v>0</v>
      </c>
      <c r="AV180" s="54"/>
      <c r="AW180" s="52"/>
      <c r="AX180" s="52"/>
      <c r="AY180" s="52"/>
      <c r="AZ180" s="55"/>
      <c r="BA180" s="56"/>
      <c r="BB180" s="56"/>
      <c r="BC180" s="57"/>
    </row>
    <row r="181" spans="1:55" ht="17.25" hidden="1" customHeight="1" x14ac:dyDescent="0.2">
      <c r="A181" s="968"/>
      <c r="B181" s="971"/>
      <c r="C181" s="974"/>
      <c r="D181" s="1032"/>
      <c r="E181" s="983"/>
      <c r="F181" s="980"/>
      <c r="G181" s="1002"/>
      <c r="H181" s="986"/>
      <c r="I181" s="990"/>
      <c r="J181" s="991"/>
      <c r="K181" s="1020"/>
      <c r="L181" s="998"/>
      <c r="M181" s="177"/>
      <c r="N181" s="178"/>
      <c r="O181" s="179"/>
      <c r="P181" s="106"/>
      <c r="Q181" s="107"/>
      <c r="R181" s="1023"/>
      <c r="S181" s="108"/>
      <c r="T181" s="893"/>
      <c r="U181" s="109"/>
      <c r="V181" s="893"/>
      <c r="W181" s="109"/>
      <c r="X181" s="893"/>
      <c r="Y181" s="109"/>
      <c r="Z181" s="893"/>
      <c r="AA181" s="109"/>
      <c r="AB181" s="893"/>
      <c r="AC181" s="109"/>
      <c r="AD181" s="893"/>
      <c r="AE181" s="109"/>
      <c r="AF181" s="893"/>
      <c r="AG181" s="110"/>
      <c r="AH181" s="826"/>
      <c r="AI181" s="826"/>
      <c r="AJ181" s="897"/>
      <c r="AK181" s="103">
        <f t="shared" si="140"/>
        <v>0</v>
      </c>
      <c r="AL181" s="111"/>
      <c r="AM181" s="112"/>
      <c r="AN181" s="112"/>
      <c r="AO181" s="112"/>
      <c r="AP181" s="112"/>
      <c r="AQ181" s="112"/>
      <c r="AR181" s="53">
        <f t="shared" si="141"/>
        <v>0</v>
      </c>
      <c r="AS181" s="113"/>
      <c r="AT181" s="112"/>
      <c r="AU181" s="53">
        <f>SUM(AS181:AT181)</f>
        <v>0</v>
      </c>
      <c r="AV181" s="113"/>
      <c r="AW181" s="112"/>
      <c r="AX181" s="112"/>
      <c r="AY181" s="112"/>
      <c r="AZ181" s="114"/>
      <c r="BA181" s="115"/>
      <c r="BB181" s="115"/>
      <c r="BC181" s="116"/>
    </row>
    <row r="182" spans="1:55" ht="9.9499999999999993" hidden="1" customHeight="1" thickBot="1" x14ac:dyDescent="0.25">
      <c r="A182" s="969"/>
      <c r="B182" s="972"/>
      <c r="C182" s="975"/>
      <c r="D182" s="1033"/>
      <c r="E182" s="984"/>
      <c r="F182" s="981"/>
      <c r="G182" s="1003"/>
      <c r="H182" s="987"/>
      <c r="I182" s="992"/>
      <c r="J182" s="993"/>
      <c r="K182" s="1021"/>
      <c r="L182" s="999"/>
      <c r="M182" s="180"/>
      <c r="N182" s="181"/>
      <c r="O182" s="182"/>
      <c r="P182" s="117"/>
      <c r="Q182" s="117"/>
      <c r="R182" s="1024"/>
      <c r="S182" s="183"/>
      <c r="T182" s="894"/>
      <c r="U182" s="184"/>
      <c r="V182" s="894"/>
      <c r="W182" s="184"/>
      <c r="X182" s="894"/>
      <c r="Y182" s="184"/>
      <c r="Z182" s="894"/>
      <c r="AA182" s="184"/>
      <c r="AB182" s="894"/>
      <c r="AC182" s="184"/>
      <c r="AD182" s="894"/>
      <c r="AE182" s="184"/>
      <c r="AF182" s="894"/>
      <c r="AG182" s="185"/>
      <c r="AH182" s="827"/>
      <c r="AI182" s="827"/>
      <c r="AJ182" s="118"/>
      <c r="AK182" s="119"/>
      <c r="AL182" s="186"/>
      <c r="AM182" s="187"/>
      <c r="AN182" s="187"/>
      <c r="AO182" s="187"/>
      <c r="AP182" s="187"/>
      <c r="AQ182" s="187"/>
      <c r="AR182" s="120"/>
      <c r="AS182" s="188"/>
      <c r="AT182" s="187"/>
      <c r="AU182" s="120"/>
      <c r="AV182" s="188"/>
      <c r="AW182" s="187"/>
      <c r="AX182" s="187"/>
      <c r="AY182" s="187"/>
      <c r="AZ182" s="189"/>
      <c r="BA182" s="190"/>
      <c r="BB182" s="190"/>
      <c r="BC182" s="191"/>
    </row>
    <row r="183" spans="1:55" ht="6" hidden="1" customHeight="1" x14ac:dyDescent="0.2">
      <c r="A183" s="156"/>
      <c r="B183" s="192"/>
      <c r="C183" s="192"/>
      <c r="D183" s="192"/>
      <c r="E183" s="192"/>
      <c r="F183" s="192"/>
      <c r="G183" s="192"/>
      <c r="H183" s="192"/>
      <c r="I183" s="1000"/>
      <c r="J183" s="1000"/>
      <c r="K183" s="192"/>
      <c r="L183" s="192"/>
      <c r="M183" s="192"/>
      <c r="N183" s="192"/>
      <c r="O183" s="192"/>
      <c r="P183" s="192"/>
      <c r="Q183" s="192"/>
      <c r="R183" s="192"/>
      <c r="S183" s="192"/>
      <c r="T183" s="192"/>
      <c r="U183" s="192"/>
      <c r="V183" s="192"/>
      <c r="W183" s="192"/>
      <c r="X183" s="192"/>
      <c r="Y183" s="192"/>
      <c r="Z183" s="192"/>
      <c r="AA183" s="192"/>
      <c r="AB183" s="192"/>
      <c r="AC183" s="192"/>
      <c r="AD183" s="192"/>
      <c r="AE183" s="192"/>
      <c r="AF183" s="192"/>
      <c r="AG183" s="192"/>
      <c r="AH183" s="192"/>
      <c r="AI183" s="192"/>
      <c r="AJ183" s="192"/>
      <c r="AK183" s="193"/>
      <c r="AL183" s="193"/>
      <c r="AM183" s="193"/>
      <c r="AN183" s="193"/>
      <c r="AO183" s="193"/>
      <c r="AP183" s="193"/>
      <c r="AQ183" s="194"/>
      <c r="AR183" s="193"/>
      <c r="AS183" s="193"/>
      <c r="AT183" s="193"/>
      <c r="AU183" s="193"/>
      <c r="AV183" s="193"/>
      <c r="AW183" s="193"/>
      <c r="AX183" s="193"/>
      <c r="AY183" s="193"/>
      <c r="AZ183" s="193"/>
      <c r="BA183" s="193"/>
      <c r="BB183" s="193"/>
      <c r="BC183" s="156"/>
    </row>
    <row r="184" spans="1:55" ht="72" hidden="1" customHeight="1" x14ac:dyDescent="0.2">
      <c r="A184" s="967">
        <v>19</v>
      </c>
      <c r="B184" s="161" t="s">
        <v>1705</v>
      </c>
      <c r="C184" s="162" t="s">
        <v>1706</v>
      </c>
      <c r="D184" s="163" t="s">
        <v>21</v>
      </c>
      <c r="E184" s="163" t="s">
        <v>1892</v>
      </c>
      <c r="F184" s="162" t="s">
        <v>1707</v>
      </c>
      <c r="G184" s="164" t="s">
        <v>1679</v>
      </c>
      <c r="H184" s="164" t="s">
        <v>1680</v>
      </c>
      <c r="I184" s="165" t="s">
        <v>1908</v>
      </c>
      <c r="J184" s="166">
        <f>+$N$3</f>
        <v>2019</v>
      </c>
      <c r="K184" s="164" t="s">
        <v>1925</v>
      </c>
      <c r="L184" s="165" t="s">
        <v>1926</v>
      </c>
      <c r="M184" s="162" t="s">
        <v>1708</v>
      </c>
      <c r="N184" s="162" t="s">
        <v>1709</v>
      </c>
      <c r="O184" s="162" t="s">
        <v>1710</v>
      </c>
      <c r="P184" s="162" t="s">
        <v>1711</v>
      </c>
      <c r="Q184" s="162" t="s">
        <v>1712</v>
      </c>
      <c r="R184" s="167">
        <f t="shared" ref="R184" si="143">SUM(R185:R191)</f>
        <v>0</v>
      </c>
      <c r="S184" s="168">
        <f t="shared" ref="S184" si="144">SUM(S185:S191)</f>
        <v>0</v>
      </c>
      <c r="T184" s="169">
        <f t="shared" ref="T184" si="145">SUM(T185:T191)</f>
        <v>0</v>
      </c>
      <c r="U184" s="170">
        <f t="shared" ref="U184" si="146">SUM(U185:U191)</f>
        <v>0</v>
      </c>
      <c r="V184" s="169">
        <f t="shared" ref="V184" si="147">SUM(V185:V191)</f>
        <v>0</v>
      </c>
      <c r="W184" s="170">
        <f t="shared" ref="W184" si="148">SUM(W185:W191)</f>
        <v>0</v>
      </c>
      <c r="X184" s="169">
        <f t="shared" ref="X184" si="149">SUM(X185:X191)</f>
        <v>0</v>
      </c>
      <c r="Y184" s="170">
        <f t="shared" ref="Y184" si="150">SUM(Y185:Y191)</f>
        <v>0</v>
      </c>
      <c r="Z184" s="169">
        <f t="shared" ref="Z184" si="151">SUM(Z185:Z191)</f>
        <v>0</v>
      </c>
      <c r="AA184" s="170">
        <f t="shared" ref="AA184" si="152">SUM(AA185:AA191)</f>
        <v>0</v>
      </c>
      <c r="AB184" s="169">
        <f t="shared" ref="AB184" si="153">SUM(AB185:AB191)</f>
        <v>0</v>
      </c>
      <c r="AC184" s="170">
        <f t="shared" ref="AC184" si="154">SUM(AC185:AC191)</f>
        <v>0</v>
      </c>
      <c r="AD184" s="169">
        <f t="shared" ref="AD184" si="155">SUM(AD185:AD191)</f>
        <v>0</v>
      </c>
      <c r="AE184" s="170">
        <f t="shared" ref="AE184" si="156">SUM(AE185:AE191)</f>
        <v>0</v>
      </c>
      <c r="AF184" s="169">
        <f t="shared" ref="AF184" si="157">SUM(AF185:AF191)</f>
        <v>0</v>
      </c>
      <c r="AG184" s="171">
        <f t="shared" ref="AG184" si="158">SUM(AG185:AG191)</f>
        <v>0</v>
      </c>
      <c r="AH184" s="824"/>
      <c r="AI184" s="824"/>
      <c r="AJ184" s="172">
        <f t="shared" ref="AJ184" si="159">SUM(AJ185:AJ191)</f>
        <v>0</v>
      </c>
      <c r="AK184" s="173">
        <f t="shared" ref="AK184" si="160">SUM(AK185:AK191)</f>
        <v>0</v>
      </c>
      <c r="AL184" s="41">
        <f t="shared" ref="AL184" si="161">SUM(AL185:AL191)</f>
        <v>0</v>
      </c>
      <c r="AM184" s="42">
        <f t="shared" ref="AM184" si="162">SUM(AM185:AM191)</f>
        <v>0</v>
      </c>
      <c r="AN184" s="42">
        <f t="shared" ref="AN184" si="163">SUM(AN185:AN191)</f>
        <v>0</v>
      </c>
      <c r="AO184" s="42">
        <f t="shared" ref="AO184" si="164">SUM(AO185:AO191)</f>
        <v>0</v>
      </c>
      <c r="AP184" s="42">
        <f t="shared" ref="AP184" si="165">SUM(AP185:AP191)</f>
        <v>0</v>
      </c>
      <c r="AQ184" s="42">
        <f t="shared" ref="AQ184" si="166">SUM(AQ185:AQ191)</f>
        <v>0</v>
      </c>
      <c r="AR184" s="43">
        <f t="shared" ref="AR184" si="167">SUM(AR185:AR191)</f>
        <v>0</v>
      </c>
      <c r="AS184" s="104">
        <f t="shared" ref="AS184" si="168">SUM(AS185:AS191)</f>
        <v>0</v>
      </c>
      <c r="AT184" s="42">
        <f t="shared" ref="AT184" si="169">SUM(AT185:AT191)</f>
        <v>0</v>
      </c>
      <c r="AU184" s="43">
        <f t="shared" ref="AU184" si="170">SUM(AU185:AU191)</f>
        <v>0</v>
      </c>
      <c r="AV184" s="104">
        <f t="shared" ref="AV184" si="171">SUM(AV185:AV191)</f>
        <v>0</v>
      </c>
      <c r="AW184" s="42">
        <f t="shared" ref="AW184" si="172">SUM(AW185:AW191)</f>
        <v>0</v>
      </c>
      <c r="AX184" s="42">
        <f t="shared" ref="AX184" si="173">SUM(AX185:AX191)</f>
        <v>0</v>
      </c>
      <c r="AY184" s="42">
        <f t="shared" ref="AY184" si="174">SUM(AY185:AY191)</f>
        <v>0</v>
      </c>
      <c r="AZ184" s="105">
        <f t="shared" ref="AZ184" si="175">SUM(AZ185:AZ191)</f>
        <v>0</v>
      </c>
      <c r="BA184" s="44" t="s">
        <v>1685</v>
      </c>
      <c r="BB184" s="44" t="s">
        <v>1686</v>
      </c>
      <c r="BC184" s="45" t="s">
        <v>1687</v>
      </c>
    </row>
    <row r="185" spans="1:55" ht="17.25" hidden="1" customHeight="1" x14ac:dyDescent="0.2">
      <c r="A185" s="968"/>
      <c r="B185" s="970" t="str">
        <f>VLOOKUP($D$9,'PROYECTOS REGISTRADOS'!$A$2:$D$82,4,0)</f>
        <v>Ampliación de los programas artìscticos y culturales Tocancipá, Cundinamarca, Centro Oriente</v>
      </c>
      <c r="C185" s="973" t="str">
        <f>VLOOKUP($D$9,'PROYECTOS REGISTRADOS'!$A$2:$D$82,3,0)</f>
        <v>2016-25817-00017</v>
      </c>
      <c r="D185" s="1031"/>
      <c r="E185" s="982" t="str">
        <f>IF(D185=0,"0-0",(VLOOKUP(D185,'CONSOLIDADO PLAN DESARROLLO'!$EL$9:$ET$304,2,0)))</f>
        <v>0-0</v>
      </c>
      <c r="F185" s="979" t="str">
        <f>IF(D185=0,"0-0",(VLOOKUP(D185,'CONSOLIDADO PLAN DESARROLLO'!$EL$9:$ET$304,3,0)))</f>
        <v>0-0</v>
      </c>
      <c r="G185" s="1001" t="str">
        <f>IF(D185=0,"0-0",(VLOOKUP(D185,'CONSOLIDADO PLAN DESARROLLO'!$EL$9:$ET$304,4,0)))</f>
        <v>0-0</v>
      </c>
      <c r="H185" s="985" t="str">
        <f>IF(D185=0,"0-0",(VLOOKUP(D185,'CONSOLIDADO PLAN DESARROLLO'!$EL$9:$ET$304,5,0)))</f>
        <v>0-0</v>
      </c>
      <c r="I185" s="988" t="str">
        <f>IF(D185=0,"0-0",(VLOOKUP(D185,'CONSOLIDADO PLAN DESARROLLO'!$EL$9:$ET$304,$R$3,0)))</f>
        <v>0-0</v>
      </c>
      <c r="J185" s="989"/>
      <c r="K185" s="1019"/>
      <c r="L185" s="997"/>
      <c r="M185" s="174"/>
      <c r="N185" s="175"/>
      <c r="O185" s="176"/>
      <c r="P185" s="46"/>
      <c r="Q185" s="47"/>
      <c r="R185" s="1022"/>
      <c r="S185" s="48"/>
      <c r="T185" s="892"/>
      <c r="U185" s="49"/>
      <c r="V185" s="892"/>
      <c r="W185" s="49"/>
      <c r="X185" s="892"/>
      <c r="Y185" s="49"/>
      <c r="Z185" s="892"/>
      <c r="AA185" s="49"/>
      <c r="AB185" s="892"/>
      <c r="AC185" s="49"/>
      <c r="AD185" s="892"/>
      <c r="AE185" s="49"/>
      <c r="AF185" s="892"/>
      <c r="AG185" s="50"/>
      <c r="AH185" s="825"/>
      <c r="AI185" s="825"/>
      <c r="AJ185" s="895">
        <f>+R185+T185+V185+X185+Z185+AB185+AD185+AF185</f>
        <v>0</v>
      </c>
      <c r="AK185" s="103">
        <f t="shared" ref="AK185:AK190" si="176">AC185+AE185+AG185+S185+U185+W185+Y185+AA185</f>
        <v>0</v>
      </c>
      <c r="AL185" s="51"/>
      <c r="AM185" s="52"/>
      <c r="AN185" s="52"/>
      <c r="AO185" s="52"/>
      <c r="AP185" s="52"/>
      <c r="AQ185" s="52"/>
      <c r="AR185" s="53">
        <f t="shared" ref="AR185:AR190" si="177">SUM(AL185:AQ185)</f>
        <v>0</v>
      </c>
      <c r="AS185" s="54"/>
      <c r="AT185" s="52"/>
      <c r="AU185" s="53">
        <f t="shared" ref="AU185:AU189" si="178">SUM(AS185:AT185)</f>
        <v>0</v>
      </c>
      <c r="AV185" s="54"/>
      <c r="AW185" s="52"/>
      <c r="AX185" s="52"/>
      <c r="AY185" s="52"/>
      <c r="AZ185" s="55"/>
      <c r="BA185" s="56"/>
      <c r="BB185" s="56"/>
      <c r="BC185" s="57"/>
    </row>
    <row r="186" spans="1:55" ht="17.25" hidden="1" customHeight="1" x14ac:dyDescent="0.2">
      <c r="A186" s="968"/>
      <c r="B186" s="970"/>
      <c r="C186" s="973"/>
      <c r="D186" s="1031"/>
      <c r="E186" s="983"/>
      <c r="F186" s="979"/>
      <c r="G186" s="1001"/>
      <c r="H186" s="985"/>
      <c r="I186" s="990"/>
      <c r="J186" s="991"/>
      <c r="K186" s="1019"/>
      <c r="L186" s="998"/>
      <c r="M186" s="174"/>
      <c r="N186" s="175"/>
      <c r="O186" s="176"/>
      <c r="P186" s="46"/>
      <c r="Q186" s="47"/>
      <c r="R186" s="1023"/>
      <c r="S186" s="48"/>
      <c r="T186" s="893"/>
      <c r="U186" s="49"/>
      <c r="V186" s="893"/>
      <c r="W186" s="49"/>
      <c r="X186" s="893"/>
      <c r="Y186" s="49"/>
      <c r="Z186" s="893"/>
      <c r="AA186" s="49"/>
      <c r="AB186" s="893"/>
      <c r="AC186" s="49"/>
      <c r="AD186" s="893"/>
      <c r="AE186" s="49"/>
      <c r="AF186" s="893"/>
      <c r="AG186" s="50"/>
      <c r="AH186" s="826"/>
      <c r="AI186" s="826"/>
      <c r="AJ186" s="896"/>
      <c r="AK186" s="103">
        <f t="shared" si="176"/>
        <v>0</v>
      </c>
      <c r="AL186" s="51"/>
      <c r="AM186" s="52"/>
      <c r="AN186" s="52"/>
      <c r="AO186" s="52"/>
      <c r="AP186" s="52"/>
      <c r="AQ186" s="52"/>
      <c r="AR186" s="53">
        <f t="shared" si="177"/>
        <v>0</v>
      </c>
      <c r="AS186" s="54"/>
      <c r="AT186" s="52"/>
      <c r="AU186" s="53">
        <f t="shared" si="178"/>
        <v>0</v>
      </c>
      <c r="AV186" s="54"/>
      <c r="AW186" s="52"/>
      <c r="AX186" s="52"/>
      <c r="AY186" s="52"/>
      <c r="AZ186" s="55"/>
      <c r="BA186" s="56"/>
      <c r="BB186" s="56"/>
      <c r="BC186" s="57"/>
    </row>
    <row r="187" spans="1:55" ht="17.25" hidden="1" customHeight="1" x14ac:dyDescent="0.2">
      <c r="A187" s="968"/>
      <c r="B187" s="970"/>
      <c r="C187" s="973"/>
      <c r="D187" s="1031"/>
      <c r="E187" s="983"/>
      <c r="F187" s="979"/>
      <c r="G187" s="1001"/>
      <c r="H187" s="985"/>
      <c r="I187" s="990"/>
      <c r="J187" s="991"/>
      <c r="K187" s="1019"/>
      <c r="L187" s="998"/>
      <c r="M187" s="174"/>
      <c r="N187" s="175"/>
      <c r="O187" s="176"/>
      <c r="P187" s="46"/>
      <c r="Q187" s="47"/>
      <c r="R187" s="1023"/>
      <c r="S187" s="48"/>
      <c r="T187" s="893"/>
      <c r="U187" s="49"/>
      <c r="V187" s="893"/>
      <c r="W187" s="49"/>
      <c r="X187" s="893"/>
      <c r="Y187" s="49"/>
      <c r="Z187" s="893"/>
      <c r="AA187" s="49"/>
      <c r="AB187" s="893"/>
      <c r="AC187" s="49"/>
      <c r="AD187" s="893"/>
      <c r="AE187" s="49"/>
      <c r="AF187" s="893"/>
      <c r="AG187" s="50"/>
      <c r="AH187" s="826"/>
      <c r="AI187" s="826"/>
      <c r="AJ187" s="896"/>
      <c r="AK187" s="103">
        <f t="shared" si="176"/>
        <v>0</v>
      </c>
      <c r="AL187" s="51"/>
      <c r="AM187" s="52"/>
      <c r="AN187" s="52"/>
      <c r="AO187" s="52"/>
      <c r="AP187" s="52"/>
      <c r="AQ187" s="52"/>
      <c r="AR187" s="53">
        <f t="shared" si="177"/>
        <v>0</v>
      </c>
      <c r="AS187" s="54"/>
      <c r="AT187" s="52"/>
      <c r="AU187" s="53">
        <f t="shared" si="178"/>
        <v>0</v>
      </c>
      <c r="AV187" s="54"/>
      <c r="AW187" s="52"/>
      <c r="AX187" s="52"/>
      <c r="AY187" s="52"/>
      <c r="AZ187" s="55"/>
      <c r="BA187" s="56"/>
      <c r="BB187" s="56"/>
      <c r="BC187" s="57"/>
    </row>
    <row r="188" spans="1:55" ht="17.25" hidden="1" customHeight="1" x14ac:dyDescent="0.2">
      <c r="A188" s="968"/>
      <c r="B188" s="970"/>
      <c r="C188" s="973"/>
      <c r="D188" s="1031"/>
      <c r="E188" s="983"/>
      <c r="F188" s="979"/>
      <c r="G188" s="1001"/>
      <c r="H188" s="985"/>
      <c r="I188" s="990"/>
      <c r="J188" s="991"/>
      <c r="K188" s="1019"/>
      <c r="L188" s="998"/>
      <c r="M188" s="174"/>
      <c r="N188" s="175"/>
      <c r="O188" s="176"/>
      <c r="P188" s="46"/>
      <c r="Q188" s="47"/>
      <c r="R188" s="1023"/>
      <c r="S188" s="48"/>
      <c r="T188" s="893"/>
      <c r="U188" s="49"/>
      <c r="V188" s="893"/>
      <c r="W188" s="49"/>
      <c r="X188" s="893"/>
      <c r="Y188" s="49"/>
      <c r="Z188" s="893"/>
      <c r="AA188" s="49"/>
      <c r="AB188" s="893"/>
      <c r="AC188" s="49"/>
      <c r="AD188" s="893"/>
      <c r="AE188" s="49"/>
      <c r="AF188" s="893"/>
      <c r="AG188" s="50"/>
      <c r="AH188" s="826"/>
      <c r="AI188" s="826"/>
      <c r="AJ188" s="896"/>
      <c r="AK188" s="103">
        <f t="shared" si="176"/>
        <v>0</v>
      </c>
      <c r="AL188" s="51"/>
      <c r="AM188" s="52"/>
      <c r="AN188" s="52"/>
      <c r="AO188" s="52"/>
      <c r="AP188" s="52"/>
      <c r="AQ188" s="52"/>
      <c r="AR188" s="53">
        <f t="shared" si="177"/>
        <v>0</v>
      </c>
      <c r="AS188" s="54"/>
      <c r="AT188" s="52"/>
      <c r="AU188" s="53">
        <f t="shared" si="178"/>
        <v>0</v>
      </c>
      <c r="AV188" s="54"/>
      <c r="AW188" s="52"/>
      <c r="AX188" s="52"/>
      <c r="AY188" s="52"/>
      <c r="AZ188" s="55"/>
      <c r="BA188" s="56"/>
      <c r="BB188" s="56"/>
      <c r="BC188" s="57"/>
    </row>
    <row r="189" spans="1:55" ht="17.25" hidden="1" customHeight="1" x14ac:dyDescent="0.2">
      <c r="A189" s="968"/>
      <c r="B189" s="970"/>
      <c r="C189" s="973"/>
      <c r="D189" s="1031"/>
      <c r="E189" s="983"/>
      <c r="F189" s="979"/>
      <c r="G189" s="1001"/>
      <c r="H189" s="985"/>
      <c r="I189" s="990"/>
      <c r="J189" s="991"/>
      <c r="K189" s="1019"/>
      <c r="L189" s="998"/>
      <c r="M189" s="174"/>
      <c r="N189" s="175"/>
      <c r="O189" s="176"/>
      <c r="P189" s="46"/>
      <c r="Q189" s="47"/>
      <c r="R189" s="1023"/>
      <c r="S189" s="48"/>
      <c r="T189" s="893"/>
      <c r="U189" s="49"/>
      <c r="V189" s="893"/>
      <c r="W189" s="49"/>
      <c r="X189" s="893"/>
      <c r="Y189" s="49"/>
      <c r="Z189" s="893"/>
      <c r="AA189" s="49"/>
      <c r="AB189" s="893"/>
      <c r="AC189" s="49"/>
      <c r="AD189" s="893"/>
      <c r="AE189" s="49"/>
      <c r="AF189" s="893"/>
      <c r="AG189" s="50"/>
      <c r="AH189" s="826"/>
      <c r="AI189" s="826"/>
      <c r="AJ189" s="896"/>
      <c r="AK189" s="103">
        <f t="shared" si="176"/>
        <v>0</v>
      </c>
      <c r="AL189" s="51"/>
      <c r="AM189" s="52"/>
      <c r="AN189" s="52"/>
      <c r="AO189" s="52"/>
      <c r="AP189" s="52"/>
      <c r="AQ189" s="52"/>
      <c r="AR189" s="53">
        <f t="shared" si="177"/>
        <v>0</v>
      </c>
      <c r="AS189" s="54"/>
      <c r="AT189" s="52"/>
      <c r="AU189" s="53">
        <f t="shared" si="178"/>
        <v>0</v>
      </c>
      <c r="AV189" s="54"/>
      <c r="AW189" s="52"/>
      <c r="AX189" s="52"/>
      <c r="AY189" s="52"/>
      <c r="AZ189" s="55"/>
      <c r="BA189" s="56"/>
      <c r="BB189" s="56"/>
      <c r="BC189" s="57"/>
    </row>
    <row r="190" spans="1:55" ht="17.25" hidden="1" customHeight="1" x14ac:dyDescent="0.2">
      <c r="A190" s="968"/>
      <c r="B190" s="971"/>
      <c r="C190" s="974"/>
      <c r="D190" s="1032"/>
      <c r="E190" s="983"/>
      <c r="F190" s="980"/>
      <c r="G190" s="1002"/>
      <c r="H190" s="986"/>
      <c r="I190" s="990"/>
      <c r="J190" s="991"/>
      <c r="K190" s="1020"/>
      <c r="L190" s="998"/>
      <c r="M190" s="177"/>
      <c r="N190" s="178"/>
      <c r="O190" s="179"/>
      <c r="P190" s="106"/>
      <c r="Q190" s="107"/>
      <c r="R190" s="1023"/>
      <c r="S190" s="108"/>
      <c r="T190" s="893"/>
      <c r="U190" s="109"/>
      <c r="V190" s="893"/>
      <c r="W190" s="109"/>
      <c r="X190" s="893"/>
      <c r="Y190" s="109"/>
      <c r="Z190" s="893"/>
      <c r="AA190" s="109"/>
      <c r="AB190" s="893"/>
      <c r="AC190" s="109"/>
      <c r="AD190" s="893"/>
      <c r="AE190" s="109"/>
      <c r="AF190" s="893"/>
      <c r="AG190" s="110"/>
      <c r="AH190" s="826"/>
      <c r="AI190" s="826"/>
      <c r="AJ190" s="897"/>
      <c r="AK190" s="103">
        <f t="shared" si="176"/>
        <v>0</v>
      </c>
      <c r="AL190" s="111"/>
      <c r="AM190" s="112"/>
      <c r="AN190" s="112"/>
      <c r="AO190" s="112"/>
      <c r="AP190" s="112"/>
      <c r="AQ190" s="112"/>
      <c r="AR190" s="53">
        <f t="shared" si="177"/>
        <v>0</v>
      </c>
      <c r="AS190" s="113"/>
      <c r="AT190" s="112"/>
      <c r="AU190" s="53">
        <f>SUM(AS190:AT190)</f>
        <v>0</v>
      </c>
      <c r="AV190" s="113"/>
      <c r="AW190" s="112"/>
      <c r="AX190" s="112"/>
      <c r="AY190" s="112"/>
      <c r="AZ190" s="114"/>
      <c r="BA190" s="115"/>
      <c r="BB190" s="115"/>
      <c r="BC190" s="116"/>
    </row>
    <row r="191" spans="1:55" ht="9.9499999999999993" hidden="1" customHeight="1" thickBot="1" x14ac:dyDescent="0.25">
      <c r="A191" s="969"/>
      <c r="B191" s="972"/>
      <c r="C191" s="975"/>
      <c r="D191" s="1033"/>
      <c r="E191" s="984"/>
      <c r="F191" s="981"/>
      <c r="G191" s="1003"/>
      <c r="H191" s="987"/>
      <c r="I191" s="992"/>
      <c r="J191" s="993"/>
      <c r="K191" s="1021"/>
      <c r="L191" s="999"/>
      <c r="M191" s="180"/>
      <c r="N191" s="181"/>
      <c r="O191" s="182"/>
      <c r="P191" s="117"/>
      <c r="Q191" s="117"/>
      <c r="R191" s="1024"/>
      <c r="S191" s="183"/>
      <c r="T191" s="894"/>
      <c r="U191" s="184"/>
      <c r="V191" s="894"/>
      <c r="W191" s="184"/>
      <c r="X191" s="894"/>
      <c r="Y191" s="184"/>
      <c r="Z191" s="894"/>
      <c r="AA191" s="184"/>
      <c r="AB191" s="894"/>
      <c r="AC191" s="184"/>
      <c r="AD191" s="894"/>
      <c r="AE191" s="184"/>
      <c r="AF191" s="894"/>
      <c r="AG191" s="185"/>
      <c r="AH191" s="827"/>
      <c r="AI191" s="827"/>
      <c r="AJ191" s="118"/>
      <c r="AK191" s="119"/>
      <c r="AL191" s="186"/>
      <c r="AM191" s="187"/>
      <c r="AN191" s="187"/>
      <c r="AO191" s="187"/>
      <c r="AP191" s="187"/>
      <c r="AQ191" s="187"/>
      <c r="AR191" s="120"/>
      <c r="AS191" s="188"/>
      <c r="AT191" s="187"/>
      <c r="AU191" s="120"/>
      <c r="AV191" s="188"/>
      <c r="AW191" s="187"/>
      <c r="AX191" s="187"/>
      <c r="AY191" s="187"/>
      <c r="AZ191" s="189"/>
      <c r="BA191" s="190"/>
      <c r="BB191" s="190"/>
      <c r="BC191" s="191"/>
    </row>
    <row r="192" spans="1:55" ht="6" hidden="1" customHeight="1" x14ac:dyDescent="0.2">
      <c r="A192" s="156"/>
      <c r="B192" s="192"/>
      <c r="C192" s="192"/>
      <c r="D192" s="192"/>
      <c r="E192" s="192"/>
      <c r="F192" s="192"/>
      <c r="G192" s="192"/>
      <c r="H192" s="192"/>
      <c r="I192" s="1000"/>
      <c r="J192" s="1000"/>
      <c r="K192" s="192"/>
      <c r="L192" s="192"/>
      <c r="M192" s="192"/>
      <c r="N192" s="192"/>
      <c r="O192" s="192"/>
      <c r="P192" s="192"/>
      <c r="Q192" s="192"/>
      <c r="R192" s="192"/>
      <c r="S192" s="192"/>
      <c r="T192" s="192"/>
      <c r="U192" s="192"/>
      <c r="V192" s="192"/>
      <c r="W192" s="192"/>
      <c r="X192" s="192"/>
      <c r="Y192" s="192"/>
      <c r="Z192" s="192"/>
      <c r="AA192" s="192"/>
      <c r="AB192" s="192"/>
      <c r="AC192" s="192"/>
      <c r="AD192" s="192"/>
      <c r="AE192" s="192"/>
      <c r="AF192" s="192"/>
      <c r="AG192" s="192"/>
      <c r="AH192" s="192"/>
      <c r="AI192" s="192"/>
      <c r="AJ192" s="192"/>
      <c r="AK192" s="193"/>
      <c r="AL192" s="193"/>
      <c r="AM192" s="193"/>
      <c r="AN192" s="193"/>
      <c r="AO192" s="193"/>
      <c r="AP192" s="193"/>
      <c r="AQ192" s="194"/>
      <c r="AR192" s="193"/>
      <c r="AS192" s="193"/>
      <c r="AT192" s="193"/>
      <c r="AU192" s="193"/>
      <c r="AV192" s="193"/>
      <c r="AW192" s="193"/>
      <c r="AX192" s="193"/>
      <c r="AY192" s="193"/>
      <c r="AZ192" s="193"/>
      <c r="BA192" s="193"/>
      <c r="BB192" s="193"/>
      <c r="BC192" s="156"/>
    </row>
    <row r="193" spans="1:55" ht="72" hidden="1" customHeight="1" x14ac:dyDescent="0.2">
      <c r="A193" s="967">
        <v>20</v>
      </c>
      <c r="B193" s="161" t="s">
        <v>1705</v>
      </c>
      <c r="C193" s="162" t="s">
        <v>1706</v>
      </c>
      <c r="D193" s="163" t="s">
        <v>21</v>
      </c>
      <c r="E193" s="163" t="s">
        <v>1892</v>
      </c>
      <c r="F193" s="162" t="s">
        <v>1707</v>
      </c>
      <c r="G193" s="164" t="s">
        <v>1679</v>
      </c>
      <c r="H193" s="164" t="s">
        <v>1680</v>
      </c>
      <c r="I193" s="165" t="s">
        <v>1908</v>
      </c>
      <c r="J193" s="166">
        <f>+$N$3</f>
        <v>2019</v>
      </c>
      <c r="K193" s="164" t="s">
        <v>1925</v>
      </c>
      <c r="L193" s="165" t="s">
        <v>1926</v>
      </c>
      <c r="M193" s="162" t="s">
        <v>1708</v>
      </c>
      <c r="N193" s="162" t="s">
        <v>1709</v>
      </c>
      <c r="O193" s="162" t="s">
        <v>1710</v>
      </c>
      <c r="P193" s="162" t="s">
        <v>1711</v>
      </c>
      <c r="Q193" s="162" t="s">
        <v>1712</v>
      </c>
      <c r="R193" s="167">
        <f t="shared" ref="R193" si="179">SUM(R194:R200)</f>
        <v>0</v>
      </c>
      <c r="S193" s="168">
        <f t="shared" ref="S193" si="180">SUM(S194:S200)</f>
        <v>0</v>
      </c>
      <c r="T193" s="169">
        <f t="shared" ref="T193" si="181">SUM(T194:T200)</f>
        <v>0</v>
      </c>
      <c r="U193" s="170">
        <f t="shared" ref="U193" si="182">SUM(U194:U200)</f>
        <v>0</v>
      </c>
      <c r="V193" s="169">
        <f t="shared" ref="V193" si="183">SUM(V194:V200)</f>
        <v>0</v>
      </c>
      <c r="W193" s="170">
        <f t="shared" ref="W193" si="184">SUM(W194:W200)</f>
        <v>0</v>
      </c>
      <c r="X193" s="169">
        <f t="shared" ref="X193" si="185">SUM(X194:X200)</f>
        <v>0</v>
      </c>
      <c r="Y193" s="170">
        <f t="shared" ref="Y193" si="186">SUM(Y194:Y200)</f>
        <v>0</v>
      </c>
      <c r="Z193" s="169">
        <f t="shared" ref="Z193" si="187">SUM(Z194:Z200)</f>
        <v>0</v>
      </c>
      <c r="AA193" s="170">
        <f t="shared" ref="AA193" si="188">SUM(AA194:AA200)</f>
        <v>0</v>
      </c>
      <c r="AB193" s="169">
        <f t="shared" ref="AB193" si="189">SUM(AB194:AB200)</f>
        <v>0</v>
      </c>
      <c r="AC193" s="170">
        <f t="shared" ref="AC193" si="190">SUM(AC194:AC200)</f>
        <v>0</v>
      </c>
      <c r="AD193" s="169">
        <f t="shared" ref="AD193" si="191">SUM(AD194:AD200)</f>
        <v>0</v>
      </c>
      <c r="AE193" s="170">
        <f t="shared" ref="AE193" si="192">SUM(AE194:AE200)</f>
        <v>0</v>
      </c>
      <c r="AF193" s="169">
        <f t="shared" ref="AF193" si="193">SUM(AF194:AF200)</f>
        <v>0</v>
      </c>
      <c r="AG193" s="171">
        <f t="shared" ref="AG193" si="194">SUM(AG194:AG200)</f>
        <v>0</v>
      </c>
      <c r="AH193" s="824"/>
      <c r="AI193" s="824"/>
      <c r="AJ193" s="172">
        <f t="shared" ref="AJ193" si="195">SUM(AJ194:AJ200)</f>
        <v>0</v>
      </c>
      <c r="AK193" s="173">
        <f t="shared" ref="AK193" si="196">SUM(AK194:AK200)</f>
        <v>0</v>
      </c>
      <c r="AL193" s="41">
        <f t="shared" ref="AL193" si="197">SUM(AL194:AL200)</f>
        <v>0</v>
      </c>
      <c r="AM193" s="42">
        <f t="shared" ref="AM193" si="198">SUM(AM194:AM200)</f>
        <v>0</v>
      </c>
      <c r="AN193" s="42">
        <f t="shared" ref="AN193" si="199">SUM(AN194:AN200)</f>
        <v>0</v>
      </c>
      <c r="AO193" s="42">
        <f t="shared" ref="AO193" si="200">SUM(AO194:AO200)</f>
        <v>0</v>
      </c>
      <c r="AP193" s="42">
        <f t="shared" ref="AP193" si="201">SUM(AP194:AP200)</f>
        <v>0</v>
      </c>
      <c r="AQ193" s="42">
        <f t="shared" ref="AQ193" si="202">SUM(AQ194:AQ200)</f>
        <v>0</v>
      </c>
      <c r="AR193" s="43">
        <f t="shared" ref="AR193" si="203">SUM(AR194:AR200)</f>
        <v>0</v>
      </c>
      <c r="AS193" s="104">
        <f t="shared" ref="AS193" si="204">SUM(AS194:AS200)</f>
        <v>0</v>
      </c>
      <c r="AT193" s="42">
        <f t="shared" ref="AT193" si="205">SUM(AT194:AT200)</f>
        <v>0</v>
      </c>
      <c r="AU193" s="43">
        <f t="shared" ref="AU193" si="206">SUM(AU194:AU200)</f>
        <v>0</v>
      </c>
      <c r="AV193" s="104">
        <f t="shared" ref="AV193" si="207">SUM(AV194:AV200)</f>
        <v>0</v>
      </c>
      <c r="AW193" s="42">
        <f t="shared" ref="AW193" si="208">SUM(AW194:AW200)</f>
        <v>0</v>
      </c>
      <c r="AX193" s="42">
        <f t="shared" ref="AX193" si="209">SUM(AX194:AX200)</f>
        <v>0</v>
      </c>
      <c r="AY193" s="42">
        <f t="shared" ref="AY193" si="210">SUM(AY194:AY200)</f>
        <v>0</v>
      </c>
      <c r="AZ193" s="105">
        <f t="shared" ref="AZ193" si="211">SUM(AZ194:AZ200)</f>
        <v>0</v>
      </c>
      <c r="BA193" s="44" t="s">
        <v>1685</v>
      </c>
      <c r="BB193" s="44" t="s">
        <v>1686</v>
      </c>
      <c r="BC193" s="45" t="s">
        <v>1687</v>
      </c>
    </row>
    <row r="194" spans="1:55" ht="17.25" hidden="1" customHeight="1" x14ac:dyDescent="0.2">
      <c r="A194" s="968"/>
      <c r="B194" s="970" t="str">
        <f>VLOOKUP($D$9,'PROYECTOS REGISTRADOS'!$A$2:$D$82,4,0)</f>
        <v>Ampliación de los programas artìscticos y culturales Tocancipá, Cundinamarca, Centro Oriente</v>
      </c>
      <c r="C194" s="973" t="str">
        <f>VLOOKUP($D$9,'PROYECTOS REGISTRADOS'!$A$2:$D$82,3,0)</f>
        <v>2016-25817-00017</v>
      </c>
      <c r="D194" s="1031"/>
      <c r="E194" s="982" t="str">
        <f>IF(D194=0,"0-0",(VLOOKUP(D194,'CONSOLIDADO PLAN DESARROLLO'!$EL$9:$ET$304,2,0)))</f>
        <v>0-0</v>
      </c>
      <c r="F194" s="979" t="str">
        <f>IF(D194=0,"0-0",(VLOOKUP(D194,'CONSOLIDADO PLAN DESARROLLO'!$EL$9:$ET$304,3,0)))</f>
        <v>0-0</v>
      </c>
      <c r="G194" s="1001" t="str">
        <f>IF(D194=0,"0-0",(VLOOKUP(D194,'CONSOLIDADO PLAN DESARROLLO'!$EL$9:$ET$304,4,0)))</f>
        <v>0-0</v>
      </c>
      <c r="H194" s="985" t="str">
        <f>IF(D194=0,"0-0",(VLOOKUP(D194,'CONSOLIDADO PLAN DESARROLLO'!$EL$9:$ET$304,5,0)))</f>
        <v>0-0</v>
      </c>
      <c r="I194" s="988" t="str">
        <f>IF(D194=0,"0-0",(VLOOKUP(D194,'CONSOLIDADO PLAN DESARROLLO'!$EL$9:$ET$304,$R$3,0)))</f>
        <v>0-0</v>
      </c>
      <c r="J194" s="989"/>
      <c r="K194" s="1019"/>
      <c r="L194" s="997"/>
      <c r="M194" s="174"/>
      <c r="N194" s="175"/>
      <c r="O194" s="176"/>
      <c r="P194" s="46"/>
      <c r="Q194" s="47"/>
      <c r="R194" s="1022"/>
      <c r="S194" s="48"/>
      <c r="T194" s="892"/>
      <c r="U194" s="49"/>
      <c r="V194" s="892"/>
      <c r="W194" s="49"/>
      <c r="X194" s="892"/>
      <c r="Y194" s="49"/>
      <c r="Z194" s="892"/>
      <c r="AA194" s="49"/>
      <c r="AB194" s="892"/>
      <c r="AC194" s="49"/>
      <c r="AD194" s="892"/>
      <c r="AE194" s="49"/>
      <c r="AF194" s="892"/>
      <c r="AG194" s="50"/>
      <c r="AH194" s="825"/>
      <c r="AI194" s="825"/>
      <c r="AJ194" s="895">
        <f>+R194+T194+V194+X194+Z194+AB194+AD194+AF194</f>
        <v>0</v>
      </c>
      <c r="AK194" s="103">
        <f t="shared" ref="AK194:AK199" si="212">AC194+AE194+AG194+S194+U194+W194+Y194+AA194</f>
        <v>0</v>
      </c>
      <c r="AL194" s="51"/>
      <c r="AM194" s="52"/>
      <c r="AN194" s="52"/>
      <c r="AO194" s="52"/>
      <c r="AP194" s="52"/>
      <c r="AQ194" s="52"/>
      <c r="AR194" s="53">
        <f t="shared" ref="AR194:AR199" si="213">SUM(AL194:AQ194)</f>
        <v>0</v>
      </c>
      <c r="AS194" s="54"/>
      <c r="AT194" s="52"/>
      <c r="AU194" s="53">
        <f t="shared" ref="AU194:AU198" si="214">SUM(AS194:AT194)</f>
        <v>0</v>
      </c>
      <c r="AV194" s="54"/>
      <c r="AW194" s="52"/>
      <c r="AX194" s="52"/>
      <c r="AY194" s="52"/>
      <c r="AZ194" s="55"/>
      <c r="BA194" s="56"/>
      <c r="BB194" s="56"/>
      <c r="BC194" s="57"/>
    </row>
    <row r="195" spans="1:55" ht="17.25" hidden="1" customHeight="1" x14ac:dyDescent="0.2">
      <c r="A195" s="968"/>
      <c r="B195" s="970"/>
      <c r="C195" s="973"/>
      <c r="D195" s="1031"/>
      <c r="E195" s="983"/>
      <c r="F195" s="979"/>
      <c r="G195" s="1001"/>
      <c r="H195" s="985"/>
      <c r="I195" s="990"/>
      <c r="J195" s="991"/>
      <c r="K195" s="1019"/>
      <c r="L195" s="998"/>
      <c r="M195" s="174"/>
      <c r="N195" s="175"/>
      <c r="O195" s="176"/>
      <c r="P195" s="46"/>
      <c r="Q195" s="47"/>
      <c r="R195" s="1023"/>
      <c r="S195" s="48"/>
      <c r="T195" s="893"/>
      <c r="U195" s="49"/>
      <c r="V195" s="893"/>
      <c r="W195" s="49"/>
      <c r="X195" s="893"/>
      <c r="Y195" s="49"/>
      <c r="Z195" s="893"/>
      <c r="AA195" s="49"/>
      <c r="AB195" s="893"/>
      <c r="AC195" s="49"/>
      <c r="AD195" s="893"/>
      <c r="AE195" s="49"/>
      <c r="AF195" s="893"/>
      <c r="AG195" s="50"/>
      <c r="AH195" s="826"/>
      <c r="AI195" s="826"/>
      <c r="AJ195" s="896"/>
      <c r="AK195" s="103">
        <f t="shared" si="212"/>
        <v>0</v>
      </c>
      <c r="AL195" s="51"/>
      <c r="AM195" s="52"/>
      <c r="AN195" s="52"/>
      <c r="AO195" s="52"/>
      <c r="AP195" s="52"/>
      <c r="AQ195" s="52"/>
      <c r="AR195" s="53">
        <f t="shared" si="213"/>
        <v>0</v>
      </c>
      <c r="AS195" s="54"/>
      <c r="AT195" s="52"/>
      <c r="AU195" s="53">
        <f t="shared" si="214"/>
        <v>0</v>
      </c>
      <c r="AV195" s="54"/>
      <c r="AW195" s="52"/>
      <c r="AX195" s="52"/>
      <c r="AY195" s="52"/>
      <c r="AZ195" s="55"/>
      <c r="BA195" s="56"/>
      <c r="BB195" s="56"/>
      <c r="BC195" s="57"/>
    </row>
    <row r="196" spans="1:55" ht="17.25" hidden="1" customHeight="1" x14ac:dyDescent="0.2">
      <c r="A196" s="968"/>
      <c r="B196" s="970"/>
      <c r="C196" s="973"/>
      <c r="D196" s="1031"/>
      <c r="E196" s="983"/>
      <c r="F196" s="979"/>
      <c r="G196" s="1001"/>
      <c r="H196" s="985"/>
      <c r="I196" s="990"/>
      <c r="J196" s="991"/>
      <c r="K196" s="1019"/>
      <c r="L196" s="998"/>
      <c r="M196" s="174"/>
      <c r="N196" s="175"/>
      <c r="O196" s="176"/>
      <c r="P196" s="46"/>
      <c r="Q196" s="47"/>
      <c r="R196" s="1023"/>
      <c r="S196" s="48"/>
      <c r="T196" s="893"/>
      <c r="U196" s="49"/>
      <c r="V196" s="893"/>
      <c r="W196" s="49"/>
      <c r="X196" s="893"/>
      <c r="Y196" s="49"/>
      <c r="Z196" s="893"/>
      <c r="AA196" s="49"/>
      <c r="AB196" s="893"/>
      <c r="AC196" s="49"/>
      <c r="AD196" s="893"/>
      <c r="AE196" s="49"/>
      <c r="AF196" s="893"/>
      <c r="AG196" s="50"/>
      <c r="AH196" s="826"/>
      <c r="AI196" s="826"/>
      <c r="AJ196" s="896"/>
      <c r="AK196" s="103">
        <f t="shared" si="212"/>
        <v>0</v>
      </c>
      <c r="AL196" s="51"/>
      <c r="AM196" s="52"/>
      <c r="AN196" s="52"/>
      <c r="AO196" s="52"/>
      <c r="AP196" s="52"/>
      <c r="AQ196" s="52"/>
      <c r="AR196" s="53">
        <f t="shared" si="213"/>
        <v>0</v>
      </c>
      <c r="AS196" s="54"/>
      <c r="AT196" s="52"/>
      <c r="AU196" s="53">
        <f t="shared" si="214"/>
        <v>0</v>
      </c>
      <c r="AV196" s="54"/>
      <c r="AW196" s="52"/>
      <c r="AX196" s="52"/>
      <c r="AY196" s="52"/>
      <c r="AZ196" s="55"/>
      <c r="BA196" s="56"/>
      <c r="BB196" s="56"/>
      <c r="BC196" s="57"/>
    </row>
    <row r="197" spans="1:55" ht="17.25" hidden="1" customHeight="1" x14ac:dyDescent="0.2">
      <c r="A197" s="968"/>
      <c r="B197" s="970"/>
      <c r="C197" s="973"/>
      <c r="D197" s="1031"/>
      <c r="E197" s="983"/>
      <c r="F197" s="979"/>
      <c r="G197" s="1001"/>
      <c r="H197" s="985"/>
      <c r="I197" s="990"/>
      <c r="J197" s="991"/>
      <c r="K197" s="1019"/>
      <c r="L197" s="998"/>
      <c r="M197" s="174"/>
      <c r="N197" s="175"/>
      <c r="O197" s="176"/>
      <c r="P197" s="46"/>
      <c r="Q197" s="47"/>
      <c r="R197" s="1023"/>
      <c r="S197" s="48"/>
      <c r="T197" s="893"/>
      <c r="U197" s="49"/>
      <c r="V197" s="893"/>
      <c r="W197" s="49"/>
      <c r="X197" s="893"/>
      <c r="Y197" s="49"/>
      <c r="Z197" s="893"/>
      <c r="AA197" s="49"/>
      <c r="AB197" s="893"/>
      <c r="AC197" s="49"/>
      <c r="AD197" s="893"/>
      <c r="AE197" s="49"/>
      <c r="AF197" s="893"/>
      <c r="AG197" s="50"/>
      <c r="AH197" s="826"/>
      <c r="AI197" s="826"/>
      <c r="AJ197" s="896"/>
      <c r="AK197" s="103">
        <f t="shared" si="212"/>
        <v>0</v>
      </c>
      <c r="AL197" s="51"/>
      <c r="AM197" s="52"/>
      <c r="AN197" s="52"/>
      <c r="AO197" s="52"/>
      <c r="AP197" s="52"/>
      <c r="AQ197" s="52"/>
      <c r="AR197" s="53">
        <f t="shared" si="213"/>
        <v>0</v>
      </c>
      <c r="AS197" s="54"/>
      <c r="AT197" s="52"/>
      <c r="AU197" s="53">
        <f t="shared" si="214"/>
        <v>0</v>
      </c>
      <c r="AV197" s="54"/>
      <c r="AW197" s="52"/>
      <c r="AX197" s="52"/>
      <c r="AY197" s="52"/>
      <c r="AZ197" s="55"/>
      <c r="BA197" s="56"/>
      <c r="BB197" s="56"/>
      <c r="BC197" s="57"/>
    </row>
    <row r="198" spans="1:55" ht="17.25" hidden="1" customHeight="1" x14ac:dyDescent="0.2">
      <c r="A198" s="968"/>
      <c r="B198" s="970"/>
      <c r="C198" s="973"/>
      <c r="D198" s="1031"/>
      <c r="E198" s="983"/>
      <c r="F198" s="979"/>
      <c r="G198" s="1001"/>
      <c r="H198" s="985"/>
      <c r="I198" s="990"/>
      <c r="J198" s="991"/>
      <c r="K198" s="1019"/>
      <c r="L198" s="998"/>
      <c r="M198" s="174"/>
      <c r="N198" s="175"/>
      <c r="O198" s="176"/>
      <c r="P198" s="46"/>
      <c r="Q198" s="47"/>
      <c r="R198" s="1023"/>
      <c r="S198" s="48"/>
      <c r="T198" s="893"/>
      <c r="U198" s="49"/>
      <c r="V198" s="893"/>
      <c r="W198" s="49"/>
      <c r="X198" s="893"/>
      <c r="Y198" s="49"/>
      <c r="Z198" s="893"/>
      <c r="AA198" s="49"/>
      <c r="AB198" s="893"/>
      <c r="AC198" s="49"/>
      <c r="AD198" s="893"/>
      <c r="AE198" s="49"/>
      <c r="AF198" s="893"/>
      <c r="AG198" s="50"/>
      <c r="AH198" s="826"/>
      <c r="AI198" s="826"/>
      <c r="AJ198" s="896"/>
      <c r="AK198" s="103">
        <f t="shared" si="212"/>
        <v>0</v>
      </c>
      <c r="AL198" s="51"/>
      <c r="AM198" s="52"/>
      <c r="AN198" s="52"/>
      <c r="AO198" s="52"/>
      <c r="AP198" s="52"/>
      <c r="AQ198" s="52"/>
      <c r="AR198" s="53">
        <f t="shared" si="213"/>
        <v>0</v>
      </c>
      <c r="AS198" s="54"/>
      <c r="AT198" s="52"/>
      <c r="AU198" s="53">
        <f t="shared" si="214"/>
        <v>0</v>
      </c>
      <c r="AV198" s="54"/>
      <c r="AW198" s="52"/>
      <c r="AX198" s="52"/>
      <c r="AY198" s="52"/>
      <c r="AZ198" s="55"/>
      <c r="BA198" s="56"/>
      <c r="BB198" s="56"/>
      <c r="BC198" s="57"/>
    </row>
    <row r="199" spans="1:55" ht="17.25" hidden="1" customHeight="1" x14ac:dyDescent="0.2">
      <c r="A199" s="968"/>
      <c r="B199" s="971"/>
      <c r="C199" s="974"/>
      <c r="D199" s="1032"/>
      <c r="E199" s="983"/>
      <c r="F199" s="980"/>
      <c r="G199" s="1002"/>
      <c r="H199" s="986"/>
      <c r="I199" s="990"/>
      <c r="J199" s="991"/>
      <c r="K199" s="1020"/>
      <c r="L199" s="998"/>
      <c r="M199" s="177"/>
      <c r="N199" s="178"/>
      <c r="O199" s="179"/>
      <c r="P199" s="106"/>
      <c r="Q199" s="107"/>
      <c r="R199" s="1023"/>
      <c r="S199" s="108"/>
      <c r="T199" s="893"/>
      <c r="U199" s="109"/>
      <c r="V199" s="893"/>
      <c r="W199" s="109"/>
      <c r="X199" s="893"/>
      <c r="Y199" s="109"/>
      <c r="Z199" s="893"/>
      <c r="AA199" s="109"/>
      <c r="AB199" s="893"/>
      <c r="AC199" s="109"/>
      <c r="AD199" s="893"/>
      <c r="AE199" s="109"/>
      <c r="AF199" s="893"/>
      <c r="AG199" s="110"/>
      <c r="AH199" s="826"/>
      <c r="AI199" s="826"/>
      <c r="AJ199" s="897"/>
      <c r="AK199" s="103">
        <f t="shared" si="212"/>
        <v>0</v>
      </c>
      <c r="AL199" s="111"/>
      <c r="AM199" s="112"/>
      <c r="AN199" s="112"/>
      <c r="AO199" s="112"/>
      <c r="AP199" s="112"/>
      <c r="AQ199" s="112"/>
      <c r="AR199" s="53">
        <f t="shared" si="213"/>
        <v>0</v>
      </c>
      <c r="AS199" s="113"/>
      <c r="AT199" s="112"/>
      <c r="AU199" s="53">
        <f>SUM(AS199:AT199)</f>
        <v>0</v>
      </c>
      <c r="AV199" s="113"/>
      <c r="AW199" s="112"/>
      <c r="AX199" s="112"/>
      <c r="AY199" s="112"/>
      <c r="AZ199" s="114"/>
      <c r="BA199" s="115"/>
      <c r="BB199" s="115"/>
      <c r="BC199" s="116"/>
    </row>
    <row r="200" spans="1:55" ht="9.9499999999999993" hidden="1" customHeight="1" thickBot="1" x14ac:dyDescent="0.25">
      <c r="A200" s="969"/>
      <c r="B200" s="972"/>
      <c r="C200" s="975"/>
      <c r="D200" s="1033"/>
      <c r="E200" s="984"/>
      <c r="F200" s="981"/>
      <c r="G200" s="1003"/>
      <c r="H200" s="987"/>
      <c r="I200" s="992"/>
      <c r="J200" s="993"/>
      <c r="K200" s="1021"/>
      <c r="L200" s="999"/>
      <c r="M200" s="180"/>
      <c r="N200" s="181"/>
      <c r="O200" s="182"/>
      <c r="P200" s="117"/>
      <c r="Q200" s="117"/>
      <c r="R200" s="1024"/>
      <c r="S200" s="183"/>
      <c r="T200" s="894"/>
      <c r="U200" s="184"/>
      <c r="V200" s="894"/>
      <c r="W200" s="184"/>
      <c r="X200" s="894"/>
      <c r="Y200" s="184"/>
      <c r="Z200" s="894"/>
      <c r="AA200" s="184"/>
      <c r="AB200" s="894"/>
      <c r="AC200" s="184"/>
      <c r="AD200" s="894"/>
      <c r="AE200" s="184"/>
      <c r="AF200" s="894"/>
      <c r="AG200" s="185"/>
      <c r="AH200" s="827"/>
      <c r="AI200" s="827"/>
      <c r="AJ200" s="118"/>
      <c r="AK200" s="119"/>
      <c r="AL200" s="186"/>
      <c r="AM200" s="187"/>
      <c r="AN200" s="187"/>
      <c r="AO200" s="187"/>
      <c r="AP200" s="187"/>
      <c r="AQ200" s="187"/>
      <c r="AR200" s="120"/>
      <c r="AS200" s="188"/>
      <c r="AT200" s="187"/>
      <c r="AU200" s="120"/>
      <c r="AV200" s="188"/>
      <c r="AW200" s="187"/>
      <c r="AX200" s="187"/>
      <c r="AY200" s="187"/>
      <c r="AZ200" s="189"/>
      <c r="BA200" s="190"/>
      <c r="BB200" s="190"/>
      <c r="BC200" s="191"/>
    </row>
    <row r="201" spans="1:55" ht="6" hidden="1" customHeight="1" x14ac:dyDescent="0.2">
      <c r="A201" s="156"/>
      <c r="B201" s="192"/>
      <c r="C201" s="192"/>
      <c r="D201" s="192"/>
      <c r="E201" s="192"/>
      <c r="F201" s="192"/>
      <c r="G201" s="192"/>
      <c r="H201" s="192"/>
      <c r="I201" s="1000"/>
      <c r="J201" s="1000"/>
      <c r="K201" s="192"/>
      <c r="L201" s="192"/>
      <c r="M201" s="192"/>
      <c r="N201" s="192"/>
      <c r="O201" s="192"/>
      <c r="P201" s="192"/>
      <c r="Q201" s="192"/>
      <c r="R201" s="192"/>
      <c r="S201" s="192"/>
      <c r="T201" s="192"/>
      <c r="U201" s="192"/>
      <c r="V201" s="192"/>
      <c r="W201" s="192"/>
      <c r="X201" s="192"/>
      <c r="Y201" s="192"/>
      <c r="Z201" s="192"/>
      <c r="AA201" s="192"/>
      <c r="AB201" s="192"/>
      <c r="AC201" s="192"/>
      <c r="AD201" s="192"/>
      <c r="AE201" s="192"/>
      <c r="AF201" s="192"/>
      <c r="AG201" s="192"/>
      <c r="AH201" s="192"/>
      <c r="AI201" s="192"/>
      <c r="AJ201" s="192"/>
      <c r="AK201" s="193"/>
      <c r="AL201" s="193"/>
      <c r="AM201" s="193"/>
      <c r="AN201" s="193"/>
      <c r="AO201" s="193"/>
      <c r="AP201" s="193"/>
      <c r="AQ201" s="194"/>
      <c r="AR201" s="193"/>
      <c r="AS201" s="193"/>
      <c r="AT201" s="193"/>
      <c r="AU201" s="193"/>
      <c r="AV201" s="193"/>
      <c r="AW201" s="193"/>
      <c r="AX201" s="193"/>
      <c r="AY201" s="193"/>
      <c r="AZ201" s="193"/>
      <c r="BA201" s="193"/>
      <c r="BB201" s="193"/>
      <c r="BC201" s="156"/>
    </row>
    <row r="202" spans="1:55" ht="72" hidden="1" customHeight="1" x14ac:dyDescent="0.2">
      <c r="A202" s="967">
        <v>21</v>
      </c>
      <c r="B202" s="161" t="s">
        <v>1705</v>
      </c>
      <c r="C202" s="162" t="s">
        <v>1706</v>
      </c>
      <c r="D202" s="163" t="s">
        <v>21</v>
      </c>
      <c r="E202" s="163" t="s">
        <v>1892</v>
      </c>
      <c r="F202" s="162" t="s">
        <v>1707</v>
      </c>
      <c r="G202" s="164" t="s">
        <v>1679</v>
      </c>
      <c r="H202" s="164" t="s">
        <v>1680</v>
      </c>
      <c r="I202" s="165" t="s">
        <v>1908</v>
      </c>
      <c r="J202" s="166">
        <f>+$N$3</f>
        <v>2019</v>
      </c>
      <c r="K202" s="164" t="s">
        <v>1925</v>
      </c>
      <c r="L202" s="165" t="s">
        <v>1926</v>
      </c>
      <c r="M202" s="162" t="s">
        <v>1708</v>
      </c>
      <c r="N202" s="162" t="s">
        <v>1709</v>
      </c>
      <c r="O202" s="162" t="s">
        <v>1710</v>
      </c>
      <c r="P202" s="162" t="s">
        <v>1711</v>
      </c>
      <c r="Q202" s="162" t="s">
        <v>1712</v>
      </c>
      <c r="R202" s="167">
        <f t="shared" ref="R202" si="215">SUM(R203:R209)</f>
        <v>0</v>
      </c>
      <c r="S202" s="168">
        <f t="shared" ref="S202" si="216">SUM(S203:S209)</f>
        <v>0</v>
      </c>
      <c r="T202" s="169">
        <f t="shared" ref="T202" si="217">SUM(T203:T209)</f>
        <v>0</v>
      </c>
      <c r="U202" s="170">
        <f t="shared" ref="U202" si="218">SUM(U203:U209)</f>
        <v>0</v>
      </c>
      <c r="V202" s="169">
        <f t="shared" ref="V202" si="219">SUM(V203:V209)</f>
        <v>0</v>
      </c>
      <c r="W202" s="170">
        <f t="shared" ref="W202" si="220">SUM(W203:W209)</f>
        <v>0</v>
      </c>
      <c r="X202" s="169">
        <f t="shared" ref="X202" si="221">SUM(X203:X209)</f>
        <v>0</v>
      </c>
      <c r="Y202" s="170">
        <f t="shared" ref="Y202" si="222">SUM(Y203:Y209)</f>
        <v>0</v>
      </c>
      <c r="Z202" s="169">
        <f t="shared" ref="Z202" si="223">SUM(Z203:Z209)</f>
        <v>0</v>
      </c>
      <c r="AA202" s="170">
        <f t="shared" ref="AA202" si="224">SUM(AA203:AA209)</f>
        <v>0</v>
      </c>
      <c r="AB202" s="169">
        <f t="shared" ref="AB202" si="225">SUM(AB203:AB209)</f>
        <v>0</v>
      </c>
      <c r="AC202" s="170">
        <f t="shared" ref="AC202" si="226">SUM(AC203:AC209)</f>
        <v>0</v>
      </c>
      <c r="AD202" s="169">
        <f t="shared" ref="AD202" si="227">SUM(AD203:AD209)</f>
        <v>0</v>
      </c>
      <c r="AE202" s="170">
        <f t="shared" ref="AE202" si="228">SUM(AE203:AE209)</f>
        <v>0</v>
      </c>
      <c r="AF202" s="169">
        <f t="shared" ref="AF202" si="229">SUM(AF203:AF209)</f>
        <v>0</v>
      </c>
      <c r="AG202" s="171">
        <f t="shared" ref="AG202" si="230">SUM(AG203:AG209)</f>
        <v>0</v>
      </c>
      <c r="AH202" s="824"/>
      <c r="AI202" s="824"/>
      <c r="AJ202" s="172">
        <f t="shared" ref="AJ202" si="231">SUM(AJ203:AJ209)</f>
        <v>0</v>
      </c>
      <c r="AK202" s="173">
        <f t="shared" ref="AK202" si="232">SUM(AK203:AK209)</f>
        <v>0</v>
      </c>
      <c r="AL202" s="41">
        <f t="shared" ref="AL202" si="233">SUM(AL203:AL209)</f>
        <v>0</v>
      </c>
      <c r="AM202" s="42">
        <f t="shared" ref="AM202" si="234">SUM(AM203:AM209)</f>
        <v>0</v>
      </c>
      <c r="AN202" s="42">
        <f t="shared" ref="AN202" si="235">SUM(AN203:AN209)</f>
        <v>0</v>
      </c>
      <c r="AO202" s="42">
        <f t="shared" ref="AO202" si="236">SUM(AO203:AO209)</f>
        <v>0</v>
      </c>
      <c r="AP202" s="42">
        <f t="shared" ref="AP202" si="237">SUM(AP203:AP209)</f>
        <v>0</v>
      </c>
      <c r="AQ202" s="42">
        <f t="shared" ref="AQ202" si="238">SUM(AQ203:AQ209)</f>
        <v>0</v>
      </c>
      <c r="AR202" s="43">
        <f t="shared" ref="AR202" si="239">SUM(AR203:AR209)</f>
        <v>0</v>
      </c>
      <c r="AS202" s="104">
        <f t="shared" ref="AS202" si="240">SUM(AS203:AS209)</f>
        <v>0</v>
      </c>
      <c r="AT202" s="42">
        <f t="shared" ref="AT202" si="241">SUM(AT203:AT209)</f>
        <v>0</v>
      </c>
      <c r="AU202" s="43">
        <f t="shared" ref="AU202" si="242">SUM(AU203:AU209)</f>
        <v>0</v>
      </c>
      <c r="AV202" s="104">
        <f t="shared" ref="AV202" si="243">SUM(AV203:AV209)</f>
        <v>0</v>
      </c>
      <c r="AW202" s="42">
        <f t="shared" ref="AW202" si="244">SUM(AW203:AW209)</f>
        <v>0</v>
      </c>
      <c r="AX202" s="42">
        <f t="shared" ref="AX202" si="245">SUM(AX203:AX209)</f>
        <v>0</v>
      </c>
      <c r="AY202" s="42">
        <f t="shared" ref="AY202" si="246">SUM(AY203:AY209)</f>
        <v>0</v>
      </c>
      <c r="AZ202" s="105">
        <f t="shared" ref="AZ202" si="247">SUM(AZ203:AZ209)</f>
        <v>0</v>
      </c>
      <c r="BA202" s="44" t="s">
        <v>1685</v>
      </c>
      <c r="BB202" s="44" t="s">
        <v>1686</v>
      </c>
      <c r="BC202" s="45" t="s">
        <v>1687</v>
      </c>
    </row>
    <row r="203" spans="1:55" ht="17.25" hidden="1" customHeight="1" x14ac:dyDescent="0.2">
      <c r="A203" s="968"/>
      <c r="B203" s="970" t="str">
        <f>VLOOKUP($D$9,'PROYECTOS REGISTRADOS'!$A$2:$D$82,4,0)</f>
        <v>Ampliación de los programas artìscticos y culturales Tocancipá, Cundinamarca, Centro Oriente</v>
      </c>
      <c r="C203" s="973" t="str">
        <f>VLOOKUP($D$9,'PROYECTOS REGISTRADOS'!$A$2:$D$82,3,0)</f>
        <v>2016-25817-00017</v>
      </c>
      <c r="D203" s="1031"/>
      <c r="E203" s="982" t="str">
        <f>IF(D203=0,"0-0",(VLOOKUP(D203,'CONSOLIDADO PLAN DESARROLLO'!$EL$9:$ET$304,2,0)))</f>
        <v>0-0</v>
      </c>
      <c r="F203" s="979" t="str">
        <f>IF(D203=0,"0-0",(VLOOKUP(D203,'CONSOLIDADO PLAN DESARROLLO'!$EL$9:$ET$304,3,0)))</f>
        <v>0-0</v>
      </c>
      <c r="G203" s="1001" t="str">
        <f>IF(D203=0,"0-0",(VLOOKUP(D203,'CONSOLIDADO PLAN DESARROLLO'!$EL$9:$ET$304,4,0)))</f>
        <v>0-0</v>
      </c>
      <c r="H203" s="985" t="str">
        <f>IF(D203=0,"0-0",(VLOOKUP(D203,'CONSOLIDADO PLAN DESARROLLO'!$EL$9:$ET$304,5,0)))</f>
        <v>0-0</v>
      </c>
      <c r="I203" s="988" t="str">
        <f>IF(D203=0,"0-0",(VLOOKUP(D203,'CONSOLIDADO PLAN DESARROLLO'!$EL$9:$ET$304,$R$3,0)))</f>
        <v>0-0</v>
      </c>
      <c r="J203" s="989"/>
      <c r="K203" s="1019"/>
      <c r="L203" s="997"/>
      <c r="M203" s="174"/>
      <c r="N203" s="175"/>
      <c r="O203" s="176"/>
      <c r="P203" s="46"/>
      <c r="Q203" s="47"/>
      <c r="R203" s="1022"/>
      <c r="S203" s="48"/>
      <c r="T203" s="892"/>
      <c r="U203" s="49"/>
      <c r="V203" s="892"/>
      <c r="W203" s="49"/>
      <c r="X203" s="892"/>
      <c r="Y203" s="49"/>
      <c r="Z203" s="892"/>
      <c r="AA203" s="49"/>
      <c r="AB203" s="892"/>
      <c r="AC203" s="49"/>
      <c r="AD203" s="892"/>
      <c r="AE203" s="49"/>
      <c r="AF203" s="892"/>
      <c r="AG203" s="50"/>
      <c r="AH203" s="825"/>
      <c r="AI203" s="825"/>
      <c r="AJ203" s="895">
        <f>+R203+T203+V203+X203+Z203+AB203+AD203+AF203</f>
        <v>0</v>
      </c>
      <c r="AK203" s="103">
        <f t="shared" ref="AK203:AK208" si="248">AC203+AE203+AG203+S203+U203+W203+Y203+AA203</f>
        <v>0</v>
      </c>
      <c r="AL203" s="51"/>
      <c r="AM203" s="52"/>
      <c r="AN203" s="52"/>
      <c r="AO203" s="52"/>
      <c r="AP203" s="52"/>
      <c r="AQ203" s="52"/>
      <c r="AR203" s="53">
        <f t="shared" ref="AR203:AR208" si="249">SUM(AL203:AQ203)</f>
        <v>0</v>
      </c>
      <c r="AS203" s="54"/>
      <c r="AT203" s="52"/>
      <c r="AU203" s="53">
        <f t="shared" ref="AU203:AU207" si="250">SUM(AS203:AT203)</f>
        <v>0</v>
      </c>
      <c r="AV203" s="54"/>
      <c r="AW203" s="52"/>
      <c r="AX203" s="52"/>
      <c r="AY203" s="52"/>
      <c r="AZ203" s="55"/>
      <c r="BA203" s="56"/>
      <c r="BB203" s="56"/>
      <c r="BC203" s="57"/>
    </row>
    <row r="204" spans="1:55" ht="17.25" hidden="1" customHeight="1" x14ac:dyDescent="0.2">
      <c r="A204" s="968"/>
      <c r="B204" s="970"/>
      <c r="C204" s="973"/>
      <c r="D204" s="1031"/>
      <c r="E204" s="983"/>
      <c r="F204" s="979"/>
      <c r="G204" s="1001"/>
      <c r="H204" s="985"/>
      <c r="I204" s="990"/>
      <c r="J204" s="991"/>
      <c r="K204" s="1019"/>
      <c r="L204" s="998"/>
      <c r="M204" s="174"/>
      <c r="N204" s="175"/>
      <c r="O204" s="176"/>
      <c r="P204" s="46"/>
      <c r="Q204" s="47"/>
      <c r="R204" s="1023"/>
      <c r="S204" s="48"/>
      <c r="T204" s="893"/>
      <c r="U204" s="49"/>
      <c r="V204" s="893"/>
      <c r="W204" s="49"/>
      <c r="X204" s="893"/>
      <c r="Y204" s="49"/>
      <c r="Z204" s="893"/>
      <c r="AA204" s="49"/>
      <c r="AB204" s="893"/>
      <c r="AC204" s="49"/>
      <c r="AD204" s="893"/>
      <c r="AE204" s="49"/>
      <c r="AF204" s="893"/>
      <c r="AG204" s="50"/>
      <c r="AH204" s="826"/>
      <c r="AI204" s="826"/>
      <c r="AJ204" s="896"/>
      <c r="AK204" s="103">
        <f t="shared" si="248"/>
        <v>0</v>
      </c>
      <c r="AL204" s="51"/>
      <c r="AM204" s="52"/>
      <c r="AN204" s="52"/>
      <c r="AO204" s="52"/>
      <c r="AP204" s="52"/>
      <c r="AQ204" s="52"/>
      <c r="AR204" s="53">
        <f t="shared" si="249"/>
        <v>0</v>
      </c>
      <c r="AS204" s="54"/>
      <c r="AT204" s="52"/>
      <c r="AU204" s="53">
        <f t="shared" si="250"/>
        <v>0</v>
      </c>
      <c r="AV204" s="54"/>
      <c r="AW204" s="52"/>
      <c r="AX204" s="52"/>
      <c r="AY204" s="52"/>
      <c r="AZ204" s="55"/>
      <c r="BA204" s="56"/>
      <c r="BB204" s="56"/>
      <c r="BC204" s="57"/>
    </row>
    <row r="205" spans="1:55" ht="17.25" hidden="1" customHeight="1" x14ac:dyDescent="0.2">
      <c r="A205" s="968"/>
      <c r="B205" s="970"/>
      <c r="C205" s="973"/>
      <c r="D205" s="1031"/>
      <c r="E205" s="983"/>
      <c r="F205" s="979"/>
      <c r="G205" s="1001"/>
      <c r="H205" s="985"/>
      <c r="I205" s="990"/>
      <c r="J205" s="991"/>
      <c r="K205" s="1019"/>
      <c r="L205" s="998"/>
      <c r="M205" s="174"/>
      <c r="N205" s="175"/>
      <c r="O205" s="176"/>
      <c r="P205" s="46"/>
      <c r="Q205" s="47"/>
      <c r="R205" s="1023"/>
      <c r="S205" s="48"/>
      <c r="T205" s="893"/>
      <c r="U205" s="49"/>
      <c r="V205" s="893"/>
      <c r="W205" s="49"/>
      <c r="X205" s="893"/>
      <c r="Y205" s="49"/>
      <c r="Z205" s="893"/>
      <c r="AA205" s="49"/>
      <c r="AB205" s="893"/>
      <c r="AC205" s="49"/>
      <c r="AD205" s="893"/>
      <c r="AE205" s="49"/>
      <c r="AF205" s="893"/>
      <c r="AG205" s="50"/>
      <c r="AH205" s="826"/>
      <c r="AI205" s="826"/>
      <c r="AJ205" s="896"/>
      <c r="AK205" s="103">
        <f t="shared" si="248"/>
        <v>0</v>
      </c>
      <c r="AL205" s="51"/>
      <c r="AM205" s="52"/>
      <c r="AN205" s="52"/>
      <c r="AO205" s="52"/>
      <c r="AP205" s="52"/>
      <c r="AQ205" s="52"/>
      <c r="AR205" s="53">
        <f t="shared" si="249"/>
        <v>0</v>
      </c>
      <c r="AS205" s="54"/>
      <c r="AT205" s="52"/>
      <c r="AU205" s="53">
        <f t="shared" si="250"/>
        <v>0</v>
      </c>
      <c r="AV205" s="54"/>
      <c r="AW205" s="52"/>
      <c r="AX205" s="52"/>
      <c r="AY205" s="52"/>
      <c r="AZ205" s="55"/>
      <c r="BA205" s="56"/>
      <c r="BB205" s="56"/>
      <c r="BC205" s="57"/>
    </row>
    <row r="206" spans="1:55" ht="17.25" hidden="1" customHeight="1" x14ac:dyDescent="0.2">
      <c r="A206" s="968"/>
      <c r="B206" s="970"/>
      <c r="C206" s="973"/>
      <c r="D206" s="1031"/>
      <c r="E206" s="983"/>
      <c r="F206" s="979"/>
      <c r="G206" s="1001"/>
      <c r="H206" s="985"/>
      <c r="I206" s="990"/>
      <c r="J206" s="991"/>
      <c r="K206" s="1019"/>
      <c r="L206" s="998"/>
      <c r="M206" s="174"/>
      <c r="N206" s="175"/>
      <c r="O206" s="176"/>
      <c r="P206" s="46"/>
      <c r="Q206" s="47"/>
      <c r="R206" s="1023"/>
      <c r="S206" s="48"/>
      <c r="T206" s="893"/>
      <c r="U206" s="49"/>
      <c r="V206" s="893"/>
      <c r="W206" s="49"/>
      <c r="X206" s="893"/>
      <c r="Y206" s="49"/>
      <c r="Z206" s="893"/>
      <c r="AA206" s="49"/>
      <c r="AB206" s="893"/>
      <c r="AC206" s="49"/>
      <c r="AD206" s="893"/>
      <c r="AE206" s="49"/>
      <c r="AF206" s="893"/>
      <c r="AG206" s="50"/>
      <c r="AH206" s="826"/>
      <c r="AI206" s="826"/>
      <c r="AJ206" s="896"/>
      <c r="AK206" s="103">
        <f t="shared" si="248"/>
        <v>0</v>
      </c>
      <c r="AL206" s="51"/>
      <c r="AM206" s="52"/>
      <c r="AN206" s="52"/>
      <c r="AO206" s="52"/>
      <c r="AP206" s="52"/>
      <c r="AQ206" s="52"/>
      <c r="AR206" s="53">
        <f t="shared" si="249"/>
        <v>0</v>
      </c>
      <c r="AS206" s="54"/>
      <c r="AT206" s="52"/>
      <c r="AU206" s="53">
        <f t="shared" si="250"/>
        <v>0</v>
      </c>
      <c r="AV206" s="54"/>
      <c r="AW206" s="52"/>
      <c r="AX206" s="52"/>
      <c r="AY206" s="52"/>
      <c r="AZ206" s="55"/>
      <c r="BA206" s="56"/>
      <c r="BB206" s="56"/>
      <c r="BC206" s="57"/>
    </row>
    <row r="207" spans="1:55" ht="17.25" hidden="1" customHeight="1" x14ac:dyDescent="0.2">
      <c r="A207" s="968"/>
      <c r="B207" s="970"/>
      <c r="C207" s="973"/>
      <c r="D207" s="1031"/>
      <c r="E207" s="983"/>
      <c r="F207" s="979"/>
      <c r="G207" s="1001"/>
      <c r="H207" s="985"/>
      <c r="I207" s="990"/>
      <c r="J207" s="991"/>
      <c r="K207" s="1019"/>
      <c r="L207" s="998"/>
      <c r="M207" s="174"/>
      <c r="N207" s="175"/>
      <c r="O207" s="176"/>
      <c r="P207" s="46"/>
      <c r="Q207" s="47"/>
      <c r="R207" s="1023"/>
      <c r="S207" s="48"/>
      <c r="T207" s="893"/>
      <c r="U207" s="49"/>
      <c r="V207" s="893"/>
      <c r="W207" s="49"/>
      <c r="X207" s="893"/>
      <c r="Y207" s="49"/>
      <c r="Z207" s="893"/>
      <c r="AA207" s="49"/>
      <c r="AB207" s="893"/>
      <c r="AC207" s="49"/>
      <c r="AD207" s="893"/>
      <c r="AE207" s="49"/>
      <c r="AF207" s="893"/>
      <c r="AG207" s="50"/>
      <c r="AH207" s="826"/>
      <c r="AI207" s="826"/>
      <c r="AJ207" s="896"/>
      <c r="AK207" s="103">
        <f t="shared" si="248"/>
        <v>0</v>
      </c>
      <c r="AL207" s="51"/>
      <c r="AM207" s="52"/>
      <c r="AN207" s="52"/>
      <c r="AO207" s="52"/>
      <c r="AP207" s="52"/>
      <c r="AQ207" s="52"/>
      <c r="AR207" s="53">
        <f t="shared" si="249"/>
        <v>0</v>
      </c>
      <c r="AS207" s="54"/>
      <c r="AT207" s="52"/>
      <c r="AU207" s="53">
        <f t="shared" si="250"/>
        <v>0</v>
      </c>
      <c r="AV207" s="54"/>
      <c r="AW207" s="52"/>
      <c r="AX207" s="52"/>
      <c r="AY207" s="52"/>
      <c r="AZ207" s="55"/>
      <c r="BA207" s="56"/>
      <c r="BB207" s="56"/>
      <c r="BC207" s="57"/>
    </row>
    <row r="208" spans="1:55" ht="17.25" hidden="1" customHeight="1" x14ac:dyDescent="0.2">
      <c r="A208" s="968"/>
      <c r="B208" s="971"/>
      <c r="C208" s="974"/>
      <c r="D208" s="1032"/>
      <c r="E208" s="983"/>
      <c r="F208" s="980"/>
      <c r="G208" s="1002"/>
      <c r="H208" s="986"/>
      <c r="I208" s="990"/>
      <c r="J208" s="991"/>
      <c r="K208" s="1020"/>
      <c r="L208" s="998"/>
      <c r="M208" s="177"/>
      <c r="N208" s="178"/>
      <c r="O208" s="179"/>
      <c r="P208" s="106"/>
      <c r="Q208" s="107"/>
      <c r="R208" s="1023"/>
      <c r="S208" s="108"/>
      <c r="T208" s="893"/>
      <c r="U208" s="109"/>
      <c r="V208" s="893"/>
      <c r="W208" s="109"/>
      <c r="X208" s="893"/>
      <c r="Y208" s="109"/>
      <c r="Z208" s="893"/>
      <c r="AA208" s="109"/>
      <c r="AB208" s="893"/>
      <c r="AC208" s="109"/>
      <c r="AD208" s="893"/>
      <c r="AE208" s="109"/>
      <c r="AF208" s="893"/>
      <c r="AG208" s="110"/>
      <c r="AH208" s="826"/>
      <c r="AI208" s="826"/>
      <c r="AJ208" s="897"/>
      <c r="AK208" s="103">
        <f t="shared" si="248"/>
        <v>0</v>
      </c>
      <c r="AL208" s="111"/>
      <c r="AM208" s="112"/>
      <c r="AN208" s="112"/>
      <c r="AO208" s="112"/>
      <c r="AP208" s="112"/>
      <c r="AQ208" s="112"/>
      <c r="AR208" s="53">
        <f t="shared" si="249"/>
        <v>0</v>
      </c>
      <c r="AS208" s="113"/>
      <c r="AT208" s="112"/>
      <c r="AU208" s="53">
        <f>SUM(AS208:AT208)</f>
        <v>0</v>
      </c>
      <c r="AV208" s="113"/>
      <c r="AW208" s="112"/>
      <c r="AX208" s="112"/>
      <c r="AY208" s="112"/>
      <c r="AZ208" s="114"/>
      <c r="BA208" s="115"/>
      <c r="BB208" s="115"/>
      <c r="BC208" s="116"/>
    </row>
    <row r="209" spans="1:55" ht="9.9499999999999993" hidden="1" customHeight="1" thickBot="1" x14ac:dyDescent="0.25">
      <c r="A209" s="969"/>
      <c r="B209" s="972"/>
      <c r="C209" s="975"/>
      <c r="D209" s="1033"/>
      <c r="E209" s="984"/>
      <c r="F209" s="981"/>
      <c r="G209" s="1003"/>
      <c r="H209" s="987"/>
      <c r="I209" s="992"/>
      <c r="J209" s="993"/>
      <c r="K209" s="1021"/>
      <c r="L209" s="999"/>
      <c r="M209" s="180"/>
      <c r="N209" s="181"/>
      <c r="O209" s="182"/>
      <c r="P209" s="117"/>
      <c r="Q209" s="117"/>
      <c r="R209" s="1024"/>
      <c r="S209" s="183"/>
      <c r="T209" s="894"/>
      <c r="U209" s="184"/>
      <c r="V209" s="894"/>
      <c r="W209" s="184"/>
      <c r="X209" s="894"/>
      <c r="Y209" s="184"/>
      <c r="Z209" s="894"/>
      <c r="AA209" s="184"/>
      <c r="AB209" s="894"/>
      <c r="AC209" s="184"/>
      <c r="AD209" s="894"/>
      <c r="AE209" s="184"/>
      <c r="AF209" s="894"/>
      <c r="AG209" s="185"/>
      <c r="AH209" s="827"/>
      <c r="AI209" s="827"/>
      <c r="AJ209" s="118"/>
      <c r="AK209" s="119"/>
      <c r="AL209" s="186"/>
      <c r="AM209" s="187"/>
      <c r="AN209" s="187"/>
      <c r="AO209" s="187"/>
      <c r="AP209" s="187"/>
      <c r="AQ209" s="187"/>
      <c r="AR209" s="120"/>
      <c r="AS209" s="188"/>
      <c r="AT209" s="187"/>
      <c r="AU209" s="120"/>
      <c r="AV209" s="188"/>
      <c r="AW209" s="187"/>
      <c r="AX209" s="187"/>
      <c r="AY209" s="187"/>
      <c r="AZ209" s="189"/>
      <c r="BA209" s="190"/>
      <c r="BB209" s="190"/>
      <c r="BC209" s="191"/>
    </row>
    <row r="210" spans="1:55" ht="6" customHeight="1" x14ac:dyDescent="0.2">
      <c r="A210" s="156"/>
      <c r="B210" s="192"/>
      <c r="C210" s="192"/>
      <c r="D210" s="192"/>
      <c r="E210" s="192"/>
      <c r="F210" s="192"/>
      <c r="G210" s="192"/>
      <c r="H210" s="192"/>
      <c r="I210" s="1000"/>
      <c r="J210" s="1000"/>
      <c r="K210" s="192"/>
      <c r="L210" s="192"/>
      <c r="M210" s="192"/>
      <c r="N210" s="192"/>
      <c r="O210" s="192"/>
      <c r="P210" s="192"/>
      <c r="Q210" s="192"/>
      <c r="R210" s="192"/>
      <c r="S210" s="192"/>
      <c r="T210" s="192"/>
      <c r="U210" s="192"/>
      <c r="V210" s="192"/>
      <c r="W210" s="192"/>
      <c r="X210" s="192"/>
      <c r="Y210" s="192"/>
      <c r="Z210" s="192"/>
      <c r="AA210" s="192"/>
      <c r="AB210" s="192"/>
      <c r="AC210" s="192"/>
      <c r="AD210" s="192"/>
      <c r="AE210" s="192"/>
      <c r="AF210" s="192"/>
      <c r="AG210" s="192"/>
      <c r="AH210" s="192"/>
      <c r="AI210" s="192"/>
      <c r="AJ210" s="192"/>
      <c r="AK210" s="193"/>
      <c r="AL210" s="193"/>
      <c r="AM210" s="193"/>
      <c r="AN210" s="193"/>
      <c r="AO210" s="193"/>
      <c r="AP210" s="193"/>
      <c r="AQ210" s="194"/>
      <c r="AR210" s="193"/>
      <c r="AS210" s="193"/>
      <c r="AT210" s="193"/>
      <c r="AU210" s="193"/>
      <c r="AV210" s="193"/>
      <c r="AW210" s="193"/>
      <c r="AX210" s="193"/>
      <c r="AY210" s="193"/>
      <c r="AZ210" s="193"/>
      <c r="BA210" s="193"/>
      <c r="BB210" s="193"/>
      <c r="BC210" s="156"/>
    </row>
    <row r="212" spans="1:55" x14ac:dyDescent="0.2">
      <c r="B212" s="922"/>
      <c r="C212" s="924" t="s">
        <v>1669</v>
      </c>
      <c r="D212" s="925"/>
      <c r="E212" s="925"/>
      <c r="F212" s="925"/>
      <c r="G212" s="925"/>
      <c r="H212" s="925"/>
      <c r="I212" s="925"/>
      <c r="J212" s="925"/>
    </row>
    <row r="213" spans="1:55" x14ac:dyDescent="0.2">
      <c r="B213" s="923"/>
      <c r="C213" s="924"/>
      <c r="D213" s="925"/>
      <c r="E213" s="925"/>
      <c r="F213" s="925"/>
      <c r="G213" s="925"/>
      <c r="H213" s="925"/>
      <c r="I213" s="925"/>
      <c r="J213" s="925"/>
    </row>
    <row r="319" spans="14:15" x14ac:dyDescent="0.2">
      <c r="N319" s="121" t="s">
        <v>1906</v>
      </c>
      <c r="O319" s="121" t="s">
        <v>1907</v>
      </c>
    </row>
    <row r="320" spans="14:15" x14ac:dyDescent="0.2">
      <c r="N320" s="121">
        <v>2016</v>
      </c>
      <c r="O320" s="121">
        <v>6</v>
      </c>
    </row>
    <row r="321" spans="14:15" x14ac:dyDescent="0.2">
      <c r="N321" s="121">
        <v>2017</v>
      </c>
      <c r="O321" s="121">
        <v>7</v>
      </c>
    </row>
    <row r="322" spans="14:15" x14ac:dyDescent="0.2">
      <c r="N322" s="121">
        <v>2018</v>
      </c>
      <c r="O322" s="121">
        <v>8</v>
      </c>
    </row>
    <row r="323" spans="14:15" x14ac:dyDescent="0.2">
      <c r="N323" s="121">
        <v>2019</v>
      </c>
      <c r="O323" s="121">
        <v>9</v>
      </c>
    </row>
    <row r="324" spans="14:15" x14ac:dyDescent="0.2">
      <c r="N324" s="121">
        <v>2020</v>
      </c>
      <c r="O324" s="121">
        <v>10</v>
      </c>
    </row>
  </sheetData>
  <sheetProtection algorithmName="SHA-512" hashValue="up/mTS7dBXM6PSbuY8clToYk1SGRbyXhllXzNUH4zKqs9Jr14TypzwZlYGhvzyAhIF/YnoOiR7nvCzdTjJnE9w==" saltValue="1jXM9awCcZuKrPgqoBAvPg==" spinCount="100000" sheet="1" objects="1" scenarios="1"/>
  <mergeCells count="505">
    <mergeCell ref="A193:A200"/>
    <mergeCell ref="B194:B200"/>
    <mergeCell ref="C194:C200"/>
    <mergeCell ref="D194:D200"/>
    <mergeCell ref="A202:A209"/>
    <mergeCell ref="B203:B209"/>
    <mergeCell ref="C203:C209"/>
    <mergeCell ref="D203:D209"/>
    <mergeCell ref="E203:E209"/>
    <mergeCell ref="F203:F209"/>
    <mergeCell ref="G203:G209"/>
    <mergeCell ref="H203:H209"/>
    <mergeCell ref="I203:J209"/>
    <mergeCell ref="E194:E200"/>
    <mergeCell ref="F194:F200"/>
    <mergeCell ref="G194:G200"/>
    <mergeCell ref="H194:H200"/>
    <mergeCell ref="I194:J200"/>
    <mergeCell ref="AF176:AF182"/>
    <mergeCell ref="AJ176:AJ181"/>
    <mergeCell ref="A184:A191"/>
    <mergeCell ref="B185:B191"/>
    <mergeCell ref="C185:C191"/>
    <mergeCell ref="D185:D191"/>
    <mergeCell ref="E185:E191"/>
    <mergeCell ref="F185:F191"/>
    <mergeCell ref="G185:G191"/>
    <mergeCell ref="H185:H191"/>
    <mergeCell ref="I185:J191"/>
    <mergeCell ref="K176:K182"/>
    <mergeCell ref="L176:L182"/>
    <mergeCell ref="R176:R182"/>
    <mergeCell ref="T176:T182"/>
    <mergeCell ref="V176:V182"/>
    <mergeCell ref="X176:X182"/>
    <mergeCell ref="Z176:Z182"/>
    <mergeCell ref="AB176:AB182"/>
    <mergeCell ref="A157:A164"/>
    <mergeCell ref="B158:B164"/>
    <mergeCell ref="C158:C164"/>
    <mergeCell ref="D158:D164"/>
    <mergeCell ref="AD176:AD182"/>
    <mergeCell ref="A175:A182"/>
    <mergeCell ref="B176:B182"/>
    <mergeCell ref="C176:C182"/>
    <mergeCell ref="D176:D182"/>
    <mergeCell ref="E176:E182"/>
    <mergeCell ref="F176:F182"/>
    <mergeCell ref="G176:G182"/>
    <mergeCell ref="H176:H182"/>
    <mergeCell ref="I176:J182"/>
    <mergeCell ref="A166:A173"/>
    <mergeCell ref="B167:B173"/>
    <mergeCell ref="C167:C173"/>
    <mergeCell ref="D167:D173"/>
    <mergeCell ref="E167:E173"/>
    <mergeCell ref="F167:F173"/>
    <mergeCell ref="G167:G173"/>
    <mergeCell ref="H167:H173"/>
    <mergeCell ref="I167:J173"/>
    <mergeCell ref="E158:E164"/>
    <mergeCell ref="F158:F164"/>
    <mergeCell ref="G158:G164"/>
    <mergeCell ref="H158:H164"/>
    <mergeCell ref="I158:J164"/>
    <mergeCell ref="AF140:AF146"/>
    <mergeCell ref="AJ140:AJ145"/>
    <mergeCell ref="A148:A155"/>
    <mergeCell ref="B149:B155"/>
    <mergeCell ref="C149:C155"/>
    <mergeCell ref="D149:D155"/>
    <mergeCell ref="E149:E155"/>
    <mergeCell ref="F149:F155"/>
    <mergeCell ref="G149:G155"/>
    <mergeCell ref="H149:H155"/>
    <mergeCell ref="I149:J155"/>
    <mergeCell ref="K140:K146"/>
    <mergeCell ref="L140:L146"/>
    <mergeCell ref="R140:R146"/>
    <mergeCell ref="T140:T146"/>
    <mergeCell ref="V140:V146"/>
    <mergeCell ref="X140:X146"/>
    <mergeCell ref="Z140:Z146"/>
    <mergeCell ref="AB140:AB146"/>
    <mergeCell ref="AF149:AF155"/>
    <mergeCell ref="A121:A128"/>
    <mergeCell ref="B122:B128"/>
    <mergeCell ref="C122:C128"/>
    <mergeCell ref="D122:D128"/>
    <mergeCell ref="AD140:AD146"/>
    <mergeCell ref="A139:A146"/>
    <mergeCell ref="B140:B146"/>
    <mergeCell ref="C140:C146"/>
    <mergeCell ref="D140:D146"/>
    <mergeCell ref="E140:E146"/>
    <mergeCell ref="F140:F146"/>
    <mergeCell ref="G140:G146"/>
    <mergeCell ref="H140:H146"/>
    <mergeCell ref="I140:J146"/>
    <mergeCell ref="A130:A137"/>
    <mergeCell ref="B131:B137"/>
    <mergeCell ref="C131:C137"/>
    <mergeCell ref="D131:D137"/>
    <mergeCell ref="E131:E137"/>
    <mergeCell ref="F131:F137"/>
    <mergeCell ref="G131:G137"/>
    <mergeCell ref="H131:H137"/>
    <mergeCell ref="I131:J137"/>
    <mergeCell ref="E122:E128"/>
    <mergeCell ref="F122:F128"/>
    <mergeCell ref="G122:G128"/>
    <mergeCell ref="H122:H128"/>
    <mergeCell ref="I122:J128"/>
    <mergeCell ref="AF104:AF110"/>
    <mergeCell ref="AJ104:AJ109"/>
    <mergeCell ref="A112:A119"/>
    <mergeCell ref="B113:B119"/>
    <mergeCell ref="C113:C119"/>
    <mergeCell ref="D113:D119"/>
    <mergeCell ref="E113:E119"/>
    <mergeCell ref="F113:F119"/>
    <mergeCell ref="G113:G119"/>
    <mergeCell ref="H113:H119"/>
    <mergeCell ref="I113:J119"/>
    <mergeCell ref="K104:K110"/>
    <mergeCell ref="L104:L110"/>
    <mergeCell ref="R104:R110"/>
    <mergeCell ref="T104:T110"/>
    <mergeCell ref="V104:V110"/>
    <mergeCell ref="X104:X110"/>
    <mergeCell ref="Z104:Z110"/>
    <mergeCell ref="AB104:AB110"/>
    <mergeCell ref="A103:A110"/>
    <mergeCell ref="B104:B110"/>
    <mergeCell ref="C104:C110"/>
    <mergeCell ref="D104:D110"/>
    <mergeCell ref="E104:E110"/>
    <mergeCell ref="F104:F110"/>
    <mergeCell ref="G104:G110"/>
    <mergeCell ref="H104:H110"/>
    <mergeCell ref="I104:J110"/>
    <mergeCell ref="AF86:AF92"/>
    <mergeCell ref="AD104:AD110"/>
    <mergeCell ref="AJ86:AJ91"/>
    <mergeCell ref="A94:A101"/>
    <mergeCell ref="B95:B101"/>
    <mergeCell ref="C95:C101"/>
    <mergeCell ref="D95:D101"/>
    <mergeCell ref="E95:E101"/>
    <mergeCell ref="F95:F101"/>
    <mergeCell ref="G95:G101"/>
    <mergeCell ref="H95:H101"/>
    <mergeCell ref="I95:J101"/>
    <mergeCell ref="I93:J93"/>
    <mergeCell ref="AF95:AF101"/>
    <mergeCell ref="AJ95:AJ100"/>
    <mergeCell ref="K95:K101"/>
    <mergeCell ref="L95:L101"/>
    <mergeCell ref="R95:R101"/>
    <mergeCell ref="T95:T101"/>
    <mergeCell ref="V95:V101"/>
    <mergeCell ref="X95:X101"/>
    <mergeCell ref="Z95:Z101"/>
    <mergeCell ref="AB95:AB101"/>
    <mergeCell ref="AD95:AD101"/>
    <mergeCell ref="AB77:AB83"/>
    <mergeCell ref="AD77:AD83"/>
    <mergeCell ref="A85:A92"/>
    <mergeCell ref="B86:B92"/>
    <mergeCell ref="C86:C92"/>
    <mergeCell ref="D86:D92"/>
    <mergeCell ref="E86:E92"/>
    <mergeCell ref="F86:F92"/>
    <mergeCell ref="G86:G92"/>
    <mergeCell ref="H86:H92"/>
    <mergeCell ref="I86:J92"/>
    <mergeCell ref="K86:K92"/>
    <mergeCell ref="L86:L92"/>
    <mergeCell ref="R86:R92"/>
    <mergeCell ref="T86:T92"/>
    <mergeCell ref="V86:V92"/>
    <mergeCell ref="X86:X92"/>
    <mergeCell ref="Z86:Z92"/>
    <mergeCell ref="AB86:AB92"/>
    <mergeCell ref="AD86:AD92"/>
    <mergeCell ref="F77:F83"/>
    <mergeCell ref="G77:G83"/>
    <mergeCell ref="K77:K83"/>
    <mergeCell ref="L77:L83"/>
    <mergeCell ref="R77:R83"/>
    <mergeCell ref="T77:T83"/>
    <mergeCell ref="V77:V83"/>
    <mergeCell ref="AF203:AF209"/>
    <mergeCell ref="AJ203:AJ208"/>
    <mergeCell ref="AD185:AD191"/>
    <mergeCell ref="AF194:AF200"/>
    <mergeCell ref="AJ194:AJ199"/>
    <mergeCell ref="K194:K200"/>
    <mergeCell ref="L194:L200"/>
    <mergeCell ref="R194:R200"/>
    <mergeCell ref="T194:T200"/>
    <mergeCell ref="V194:V200"/>
    <mergeCell ref="X194:X200"/>
    <mergeCell ref="Z194:Z200"/>
    <mergeCell ref="AB194:AB200"/>
    <mergeCell ref="AD194:AD200"/>
    <mergeCell ref="AF167:AF173"/>
    <mergeCell ref="AJ167:AJ172"/>
    <mergeCell ref="K167:K173"/>
    <mergeCell ref="X77:X83"/>
    <mergeCell ref="Z77:Z83"/>
    <mergeCell ref="L167:L173"/>
    <mergeCell ref="R167:R173"/>
    <mergeCell ref="I66:J66"/>
    <mergeCell ref="A39:A56"/>
    <mergeCell ref="B40:B56"/>
    <mergeCell ref="C40:C56"/>
    <mergeCell ref="D40:D56"/>
    <mergeCell ref="E40:E56"/>
    <mergeCell ref="F40:F56"/>
    <mergeCell ref="H77:H83"/>
    <mergeCell ref="I77:J83"/>
    <mergeCell ref="A58:A65"/>
    <mergeCell ref="B59:B65"/>
    <mergeCell ref="C59:C65"/>
    <mergeCell ref="D59:D65"/>
    <mergeCell ref="E59:E65"/>
    <mergeCell ref="F59:F65"/>
    <mergeCell ref="R22:R28"/>
    <mergeCell ref="T22:T28"/>
    <mergeCell ref="V22:V28"/>
    <mergeCell ref="X22:X28"/>
    <mergeCell ref="Z22:Z28"/>
    <mergeCell ref="AB22:AB28"/>
    <mergeCell ref="AD22:AD28"/>
    <mergeCell ref="I210:J210"/>
    <mergeCell ref="A21:A28"/>
    <mergeCell ref="B22:B28"/>
    <mergeCell ref="C22:C28"/>
    <mergeCell ref="D22:D28"/>
    <mergeCell ref="E22:E28"/>
    <mergeCell ref="F22:F28"/>
    <mergeCell ref="G22:G28"/>
    <mergeCell ref="H22:H28"/>
    <mergeCell ref="I22:J28"/>
    <mergeCell ref="I183:J183"/>
    <mergeCell ref="I174:J174"/>
    <mergeCell ref="I147:J147"/>
    <mergeCell ref="I129:J129"/>
    <mergeCell ref="I111:J111"/>
    <mergeCell ref="I102:J102"/>
    <mergeCell ref="I38:J38"/>
    <mergeCell ref="AF22:AF28"/>
    <mergeCell ref="AJ22:AJ27"/>
    <mergeCell ref="I29:J29"/>
    <mergeCell ref="K203:K209"/>
    <mergeCell ref="L203:L209"/>
    <mergeCell ref="R203:R209"/>
    <mergeCell ref="T203:T209"/>
    <mergeCell ref="V203:V209"/>
    <mergeCell ref="X203:X209"/>
    <mergeCell ref="Z203:Z209"/>
    <mergeCell ref="AB203:AB209"/>
    <mergeCell ref="AD203:AD209"/>
    <mergeCell ref="I201:J201"/>
    <mergeCell ref="AF185:AF191"/>
    <mergeCell ref="AJ185:AJ190"/>
    <mergeCell ref="I192:J192"/>
    <mergeCell ref="K185:K191"/>
    <mergeCell ref="L185:L191"/>
    <mergeCell ref="R185:R191"/>
    <mergeCell ref="T185:T191"/>
    <mergeCell ref="V185:V191"/>
    <mergeCell ref="X185:X191"/>
    <mergeCell ref="Z185:Z191"/>
    <mergeCell ref="AB185:AB191"/>
    <mergeCell ref="T167:T173"/>
    <mergeCell ref="V167:V173"/>
    <mergeCell ref="X167:X173"/>
    <mergeCell ref="Z167:Z173"/>
    <mergeCell ref="AB167:AB173"/>
    <mergeCell ref="AD167:AD173"/>
    <mergeCell ref="I165:J165"/>
    <mergeCell ref="AJ149:AJ154"/>
    <mergeCell ref="I156:J156"/>
    <mergeCell ref="K149:K155"/>
    <mergeCell ref="L149:L155"/>
    <mergeCell ref="R149:R155"/>
    <mergeCell ref="T149:T155"/>
    <mergeCell ref="V149:V155"/>
    <mergeCell ref="X149:X155"/>
    <mergeCell ref="Z149:Z155"/>
    <mergeCell ref="AB149:AB155"/>
    <mergeCell ref="AD149:AD155"/>
    <mergeCell ref="AF158:AF164"/>
    <mergeCell ref="AJ158:AJ163"/>
    <mergeCell ref="K158:K164"/>
    <mergeCell ref="L158:L164"/>
    <mergeCell ref="R158:R164"/>
    <mergeCell ref="T158:T164"/>
    <mergeCell ref="V158:V164"/>
    <mergeCell ref="X158:X164"/>
    <mergeCell ref="Z158:Z164"/>
    <mergeCell ref="AB158:AB164"/>
    <mergeCell ref="AD158:AD164"/>
    <mergeCell ref="AF131:AF137"/>
    <mergeCell ref="AJ131:AJ136"/>
    <mergeCell ref="I138:J138"/>
    <mergeCell ref="K131:K137"/>
    <mergeCell ref="L131:L137"/>
    <mergeCell ref="R131:R137"/>
    <mergeCell ref="T131:T137"/>
    <mergeCell ref="V131:V137"/>
    <mergeCell ref="X131:X137"/>
    <mergeCell ref="Z131:Z137"/>
    <mergeCell ref="AB131:AB137"/>
    <mergeCell ref="AD131:AD137"/>
    <mergeCell ref="AH158:AH164"/>
    <mergeCell ref="AF113:AF119"/>
    <mergeCell ref="AJ113:AJ118"/>
    <mergeCell ref="I120:J120"/>
    <mergeCell ref="K113:K119"/>
    <mergeCell ref="L113:L119"/>
    <mergeCell ref="R113:R119"/>
    <mergeCell ref="T113:T119"/>
    <mergeCell ref="V113:V119"/>
    <mergeCell ref="X113:X119"/>
    <mergeCell ref="Z113:Z119"/>
    <mergeCell ref="AB113:AB119"/>
    <mergeCell ref="AD113:AD119"/>
    <mergeCell ref="AF122:AF128"/>
    <mergeCell ref="AJ122:AJ127"/>
    <mergeCell ref="K122:K128"/>
    <mergeCell ref="L122:L128"/>
    <mergeCell ref="R122:R128"/>
    <mergeCell ref="T122:T128"/>
    <mergeCell ref="V122:V128"/>
    <mergeCell ref="X122:X128"/>
    <mergeCell ref="Z122:Z128"/>
    <mergeCell ref="AB122:AB128"/>
    <mergeCell ref="AD122:AD128"/>
    <mergeCell ref="AF77:AF83"/>
    <mergeCell ref="AJ77:AJ82"/>
    <mergeCell ref="I84:J84"/>
    <mergeCell ref="A76:A83"/>
    <mergeCell ref="Z68:Z74"/>
    <mergeCell ref="AB68:AB74"/>
    <mergeCell ref="AD68:AD74"/>
    <mergeCell ref="AF68:AF74"/>
    <mergeCell ref="AJ68:AJ73"/>
    <mergeCell ref="I75:J75"/>
    <mergeCell ref="G68:G74"/>
    <mergeCell ref="H68:H74"/>
    <mergeCell ref="I68:J74"/>
    <mergeCell ref="K68:K74"/>
    <mergeCell ref="L68:L74"/>
    <mergeCell ref="R68:R74"/>
    <mergeCell ref="T68:T74"/>
    <mergeCell ref="V68:V74"/>
    <mergeCell ref="X68:X74"/>
    <mergeCell ref="A67:A74"/>
    <mergeCell ref="B77:B83"/>
    <mergeCell ref="C77:C83"/>
    <mergeCell ref="D77:D83"/>
    <mergeCell ref="E77:E83"/>
    <mergeCell ref="R59:R65"/>
    <mergeCell ref="T59:T65"/>
    <mergeCell ref="V59:V65"/>
    <mergeCell ref="X59:X65"/>
    <mergeCell ref="Z59:Z65"/>
    <mergeCell ref="AB59:AB65"/>
    <mergeCell ref="AD59:AD65"/>
    <mergeCell ref="AF59:AF65"/>
    <mergeCell ref="AJ59:AJ64"/>
    <mergeCell ref="R40:R56"/>
    <mergeCell ref="T40:T56"/>
    <mergeCell ref="V40:V56"/>
    <mergeCell ref="X40:X56"/>
    <mergeCell ref="Z40:Z56"/>
    <mergeCell ref="AB40:AB56"/>
    <mergeCell ref="AD40:AD56"/>
    <mergeCell ref="AF40:AF56"/>
    <mergeCell ref="AJ40:AJ56"/>
    <mergeCell ref="B212:B213"/>
    <mergeCell ref="C212:J213"/>
    <mergeCell ref="G6:J6"/>
    <mergeCell ref="K6:Q6"/>
    <mergeCell ref="E13:E19"/>
    <mergeCell ref="B7:C8"/>
    <mergeCell ref="E7:E8"/>
    <mergeCell ref="B9:C9"/>
    <mergeCell ref="B68:B74"/>
    <mergeCell ref="C68:C74"/>
    <mergeCell ref="D68:D74"/>
    <mergeCell ref="E68:E74"/>
    <mergeCell ref="F68:F74"/>
    <mergeCell ref="G40:G56"/>
    <mergeCell ref="H40:H56"/>
    <mergeCell ref="I40:J56"/>
    <mergeCell ref="K40:K56"/>
    <mergeCell ref="L40:L56"/>
    <mergeCell ref="I57:J57"/>
    <mergeCell ref="G59:G65"/>
    <mergeCell ref="H59:H65"/>
    <mergeCell ref="I59:J65"/>
    <mergeCell ref="K59:K65"/>
    <mergeCell ref="L59:L6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13:AH19"/>
    <mergeCell ref="AH22:AH28"/>
    <mergeCell ref="AH31:AH37"/>
    <mergeCell ref="AH40:AH56"/>
    <mergeCell ref="AH59:AH65"/>
    <mergeCell ref="AH68:AH74"/>
    <mergeCell ref="AJ13:AJ18"/>
    <mergeCell ref="R13:R19"/>
    <mergeCell ref="T13:T19"/>
    <mergeCell ref="V13:V19"/>
    <mergeCell ref="X13:X19"/>
    <mergeCell ref="Z13:Z19"/>
    <mergeCell ref="AB13:AB19"/>
    <mergeCell ref="AD13:AD19"/>
    <mergeCell ref="AF13:AF19"/>
    <mergeCell ref="R31:R37"/>
    <mergeCell ref="T31:T37"/>
    <mergeCell ref="V31:V37"/>
    <mergeCell ref="X31:X37"/>
    <mergeCell ref="Z31:Z37"/>
    <mergeCell ref="AB31:AB37"/>
    <mergeCell ref="AD31:AD37"/>
    <mergeCell ref="AF31:AF37"/>
    <mergeCell ref="AJ31:AJ36"/>
    <mergeCell ref="AH77:AH83"/>
    <mergeCell ref="AH86:AH92"/>
    <mergeCell ref="AH95:AH101"/>
    <mergeCell ref="AH104:AH110"/>
    <mergeCell ref="AH113:AH119"/>
    <mergeCell ref="AH122:AH128"/>
    <mergeCell ref="AH131:AH137"/>
    <mergeCell ref="AH140:AH146"/>
    <mergeCell ref="AH149:AH155"/>
  </mergeCells>
  <dataValidations count="4">
    <dataValidation type="list" allowBlank="1" showInputMessage="1" showErrorMessage="1" sqref="WVM983168 WLQ983168 WBU983168 VRY983168 VIC983168 UYG983168 UOK983168 UEO983168 TUS983168 TKW983168 TBA983168 SRE983168 SHI983168 RXM983168 RNQ983168 RDU983168 QTY983168 QKC983168 QAG983168 PQK983168 PGO983168 OWS983168 OMW983168 ODA983168 NTE983168 NJI983168 MZM983168 MPQ983168 MFU983168 LVY983168 LMC983168 LCG983168 KSK983168 KIO983168 JYS983168 JOW983168 JFA983168 IVE983168 ILI983168 IBM983168 HRQ983168 HHU983168 GXY983168 GOC983168 GEG983168 FUK983168 FKO983168 FAS983168 EQW983168 EHA983168 DXE983168 DNI983168 DDM983168 CTQ983168 CJU983168 BZY983168 BQC983168 BGG983168 AWK983168 AMO983168 ACS983168 SW983168 JA983168 B983168 WVM917632 WLQ917632 WBU917632 VRY917632 VIC917632 UYG917632 UOK917632 UEO917632 TUS917632 TKW917632 TBA917632 SRE917632 SHI917632 RXM917632 RNQ917632 RDU917632 QTY917632 QKC917632 QAG917632 PQK917632 PGO917632 OWS917632 OMW917632 ODA917632 NTE917632 NJI917632 MZM917632 MPQ917632 MFU917632 LVY917632 LMC917632 LCG917632 KSK917632 KIO917632 JYS917632 JOW917632 JFA917632 IVE917632 ILI917632 IBM917632 HRQ917632 HHU917632 GXY917632 GOC917632 GEG917632 FUK917632 FKO917632 FAS917632 EQW917632 EHA917632 DXE917632 DNI917632 DDM917632 CTQ917632 CJU917632 BZY917632 BQC917632 BGG917632 AWK917632 AMO917632 ACS917632 SW917632 JA917632 B917632 WVM852096 WLQ852096 WBU852096 VRY852096 VIC852096 UYG852096 UOK852096 UEO852096 TUS852096 TKW852096 TBA852096 SRE852096 SHI852096 RXM852096 RNQ852096 RDU852096 QTY852096 QKC852096 QAG852096 PQK852096 PGO852096 OWS852096 OMW852096 ODA852096 NTE852096 NJI852096 MZM852096 MPQ852096 MFU852096 LVY852096 LMC852096 LCG852096 KSK852096 KIO852096 JYS852096 JOW852096 JFA852096 IVE852096 ILI852096 IBM852096 HRQ852096 HHU852096 GXY852096 GOC852096 GEG852096 FUK852096 FKO852096 FAS852096 EQW852096 EHA852096 DXE852096 DNI852096 DDM852096 CTQ852096 CJU852096 BZY852096 BQC852096 BGG852096 AWK852096 AMO852096 ACS852096 SW852096 JA852096 B852096 WVM786560 WLQ786560 WBU786560 VRY786560 VIC786560 UYG786560 UOK786560 UEO786560 TUS786560 TKW786560 TBA786560 SRE786560 SHI786560 RXM786560 RNQ786560 RDU786560 QTY786560 QKC786560 QAG786560 PQK786560 PGO786560 OWS786560 OMW786560 ODA786560 NTE786560 NJI786560 MZM786560 MPQ786560 MFU786560 LVY786560 LMC786560 LCG786560 KSK786560 KIO786560 JYS786560 JOW786560 JFA786560 IVE786560 ILI786560 IBM786560 HRQ786560 HHU786560 GXY786560 GOC786560 GEG786560 FUK786560 FKO786560 FAS786560 EQW786560 EHA786560 DXE786560 DNI786560 DDM786560 CTQ786560 CJU786560 BZY786560 BQC786560 BGG786560 AWK786560 AMO786560 ACS786560 SW786560 JA786560 B786560 WVM721024 WLQ721024 WBU721024 VRY721024 VIC721024 UYG721024 UOK721024 UEO721024 TUS721024 TKW721024 TBA721024 SRE721024 SHI721024 RXM721024 RNQ721024 RDU721024 QTY721024 QKC721024 QAG721024 PQK721024 PGO721024 OWS721024 OMW721024 ODA721024 NTE721024 NJI721024 MZM721024 MPQ721024 MFU721024 LVY721024 LMC721024 LCG721024 KSK721024 KIO721024 JYS721024 JOW721024 JFA721024 IVE721024 ILI721024 IBM721024 HRQ721024 HHU721024 GXY721024 GOC721024 GEG721024 FUK721024 FKO721024 FAS721024 EQW721024 EHA721024 DXE721024 DNI721024 DDM721024 CTQ721024 CJU721024 BZY721024 BQC721024 BGG721024 AWK721024 AMO721024 ACS721024 SW721024 JA721024 B721024 WVM655488 WLQ655488 WBU655488 VRY655488 VIC655488 UYG655488 UOK655488 UEO655488 TUS655488 TKW655488 TBA655488 SRE655488 SHI655488 RXM655488 RNQ655488 RDU655488 QTY655488 QKC655488 QAG655488 PQK655488 PGO655488 OWS655488 OMW655488 ODA655488 NTE655488 NJI655488 MZM655488 MPQ655488 MFU655488 LVY655488 LMC655488 LCG655488 KSK655488 KIO655488 JYS655488 JOW655488 JFA655488 IVE655488 ILI655488 IBM655488 HRQ655488 HHU655488 GXY655488 GOC655488 GEG655488 FUK655488 FKO655488 FAS655488 EQW655488 EHA655488 DXE655488 DNI655488 DDM655488 CTQ655488 CJU655488 BZY655488 BQC655488 BGG655488 AWK655488 AMO655488 ACS655488 SW655488 JA655488 B655488 WVM589952 WLQ589952 WBU589952 VRY589952 VIC589952 UYG589952 UOK589952 UEO589952 TUS589952 TKW589952 TBA589952 SRE589952 SHI589952 RXM589952 RNQ589952 RDU589952 QTY589952 QKC589952 QAG589952 PQK589952 PGO589952 OWS589952 OMW589952 ODA589952 NTE589952 NJI589952 MZM589952 MPQ589952 MFU589952 LVY589952 LMC589952 LCG589952 KSK589952 KIO589952 JYS589952 JOW589952 JFA589952 IVE589952 ILI589952 IBM589952 HRQ589952 HHU589952 GXY589952 GOC589952 GEG589952 FUK589952 FKO589952 FAS589952 EQW589952 EHA589952 DXE589952 DNI589952 DDM589952 CTQ589952 CJU589952 BZY589952 BQC589952 BGG589952 AWK589952 AMO589952 ACS589952 SW589952 JA589952 B589952 WVM524416 WLQ524416 WBU524416 VRY524416 VIC524416 UYG524416 UOK524416 UEO524416 TUS524416 TKW524416 TBA524416 SRE524416 SHI524416 RXM524416 RNQ524416 RDU524416 QTY524416 QKC524416 QAG524416 PQK524416 PGO524416 OWS524416 OMW524416 ODA524416 NTE524416 NJI524416 MZM524416 MPQ524416 MFU524416 LVY524416 LMC524416 LCG524416 KSK524416 KIO524416 JYS524416 JOW524416 JFA524416 IVE524416 ILI524416 IBM524416 HRQ524416 HHU524416 GXY524416 GOC524416 GEG524416 FUK524416 FKO524416 FAS524416 EQW524416 EHA524416 DXE524416 DNI524416 DDM524416 CTQ524416 CJU524416 BZY524416 BQC524416 BGG524416 AWK524416 AMO524416 ACS524416 SW524416 JA524416 B524416 WVM458880 WLQ458880 WBU458880 VRY458880 VIC458880 UYG458880 UOK458880 UEO458880 TUS458880 TKW458880 TBA458880 SRE458880 SHI458880 RXM458880 RNQ458880 RDU458880 QTY458880 QKC458880 QAG458880 PQK458880 PGO458880 OWS458880 OMW458880 ODA458880 NTE458880 NJI458880 MZM458880 MPQ458880 MFU458880 LVY458880 LMC458880 LCG458880 KSK458880 KIO458880 JYS458880 JOW458880 JFA458880 IVE458880 ILI458880 IBM458880 HRQ458880 HHU458880 GXY458880 GOC458880 GEG458880 FUK458880 FKO458880 FAS458880 EQW458880 EHA458880 DXE458880 DNI458880 DDM458880 CTQ458880 CJU458880 BZY458880 BQC458880 BGG458880 AWK458880 AMO458880 ACS458880 SW458880 JA458880 B458880 WVM393344 WLQ393344 WBU393344 VRY393344 VIC393344 UYG393344 UOK393344 UEO393344 TUS393344 TKW393344 TBA393344 SRE393344 SHI393344 RXM393344 RNQ393344 RDU393344 QTY393344 QKC393344 QAG393344 PQK393344 PGO393344 OWS393344 OMW393344 ODA393344 NTE393344 NJI393344 MZM393344 MPQ393344 MFU393344 LVY393344 LMC393344 LCG393344 KSK393344 KIO393344 JYS393344 JOW393344 JFA393344 IVE393344 ILI393344 IBM393344 HRQ393344 HHU393344 GXY393344 GOC393344 GEG393344 FUK393344 FKO393344 FAS393344 EQW393344 EHA393344 DXE393344 DNI393344 DDM393344 CTQ393344 CJU393344 BZY393344 BQC393344 BGG393344 AWK393344 AMO393344 ACS393344 SW393344 JA393344 B393344 WVM327808 WLQ327808 WBU327808 VRY327808 VIC327808 UYG327808 UOK327808 UEO327808 TUS327808 TKW327808 TBA327808 SRE327808 SHI327808 RXM327808 RNQ327808 RDU327808 QTY327808 QKC327808 QAG327808 PQK327808 PGO327808 OWS327808 OMW327808 ODA327808 NTE327808 NJI327808 MZM327808 MPQ327808 MFU327808 LVY327808 LMC327808 LCG327808 KSK327808 KIO327808 JYS327808 JOW327808 JFA327808 IVE327808 ILI327808 IBM327808 HRQ327808 HHU327808 GXY327808 GOC327808 GEG327808 FUK327808 FKO327808 FAS327808 EQW327808 EHA327808 DXE327808 DNI327808 DDM327808 CTQ327808 CJU327808 BZY327808 BQC327808 BGG327808 AWK327808 AMO327808 ACS327808 SW327808 JA327808 B327808 WVM262272 WLQ262272 WBU262272 VRY262272 VIC262272 UYG262272 UOK262272 UEO262272 TUS262272 TKW262272 TBA262272 SRE262272 SHI262272 RXM262272 RNQ262272 RDU262272 QTY262272 QKC262272 QAG262272 PQK262272 PGO262272 OWS262272 OMW262272 ODA262272 NTE262272 NJI262272 MZM262272 MPQ262272 MFU262272 LVY262272 LMC262272 LCG262272 KSK262272 KIO262272 JYS262272 JOW262272 JFA262272 IVE262272 ILI262272 IBM262272 HRQ262272 HHU262272 GXY262272 GOC262272 GEG262272 FUK262272 FKO262272 FAS262272 EQW262272 EHA262272 DXE262272 DNI262272 DDM262272 CTQ262272 CJU262272 BZY262272 BQC262272 BGG262272 AWK262272 AMO262272 ACS262272 SW262272 JA262272 B262272 WVM196736 WLQ196736 WBU196736 VRY196736 VIC196736 UYG196736 UOK196736 UEO196736 TUS196736 TKW196736 TBA196736 SRE196736 SHI196736 RXM196736 RNQ196736 RDU196736 QTY196736 QKC196736 QAG196736 PQK196736 PGO196736 OWS196736 OMW196736 ODA196736 NTE196736 NJI196736 MZM196736 MPQ196736 MFU196736 LVY196736 LMC196736 LCG196736 KSK196736 KIO196736 JYS196736 JOW196736 JFA196736 IVE196736 ILI196736 IBM196736 HRQ196736 HHU196736 GXY196736 GOC196736 GEG196736 FUK196736 FKO196736 FAS196736 EQW196736 EHA196736 DXE196736 DNI196736 DDM196736 CTQ196736 CJU196736 BZY196736 BQC196736 BGG196736 AWK196736 AMO196736 ACS196736 SW196736 JA196736 B196736 WVM131200 WLQ131200 WBU131200 VRY131200 VIC131200 UYG131200 UOK131200 UEO131200 TUS131200 TKW131200 TBA131200 SRE131200 SHI131200 RXM131200 RNQ131200 RDU131200 QTY131200 QKC131200 QAG131200 PQK131200 PGO131200 OWS131200 OMW131200 ODA131200 NTE131200 NJI131200 MZM131200 MPQ131200 MFU131200 LVY131200 LMC131200 LCG131200 KSK131200 KIO131200 JYS131200 JOW131200 JFA131200 IVE131200 ILI131200 IBM131200 HRQ131200 HHU131200 GXY131200 GOC131200 GEG131200 FUK131200 FKO131200 FAS131200 EQW131200 EHA131200 DXE131200 DNI131200 DDM131200 CTQ131200 CJU131200 BZY131200 BQC131200 BGG131200 AWK131200 AMO131200 ACS131200 SW131200 JA131200 B131200 WVM65664 WLQ65664 WBU65664 VRY65664 VIC65664 UYG65664 UOK65664 UEO65664 TUS65664 TKW65664 TBA65664 SRE65664 SHI65664 RXM65664 RNQ65664 RDU65664 QTY65664 QKC65664 QAG65664 PQK65664 PGO65664 OWS65664 OMW65664 ODA65664 NTE65664 NJI65664 MZM65664 MPQ65664 MFU65664 LVY65664 LMC65664 LCG65664 KSK65664 KIO65664 JYS65664 JOW65664 JFA65664 IVE65664 ILI65664 IBM65664 HRQ65664 HHU65664 GXY65664 GOC65664 GEG65664 FUK65664 FKO65664 FAS65664 EQW65664 EHA65664 DXE65664 DNI65664 DDM65664 CTQ65664 CJU65664 BZY65664 BQC65664 BGG65664 AWK65664 AMO65664 ACS65664 SW65664 JA65664 B6566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203:D209 D59:D65 D68:D74 D77:D83 D86:D92 D95:D101 D104:D110 D113:D119 D122:D128 D131:D137 D140:D146 D149:D155 D158:D164 D167:D173 D176:D182 D185:D191 D194:D200 D40:D56" xr:uid="{00000000-0002-0000-0000-000002000000}">
      <formula1>INDIRECT($D$9)</formula1>
    </dataValidation>
    <dataValidation type="list" allowBlank="1" showInputMessage="1" showErrorMessage="1" sqref="N3:P3" xr:uid="{00000000-0002-0000-0000-000003000000}">
      <formula1>$N$320:$N$324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WVX983162:WVZ983162 WMB983162:WMD983162 WCF983162:WCH983162 VSJ983162:VSL983162 VIN983162:VIP983162 UYR983162:UYT983162 UOV983162:UOX983162 UEZ983162:UFB983162 TVD983162:TVF983162 TLH983162:TLJ983162 TBL983162:TBN983162 SRP983162:SRR983162 SHT983162:SHV983162 RXX983162:RXZ983162 ROB983162:ROD983162 REF983162:REH983162 QUJ983162:QUL983162 QKN983162:QKP983162 QAR983162:QAT983162 PQV983162:PQX983162 PGZ983162:PHB983162 OXD983162:OXF983162 ONH983162:ONJ983162 ODL983162:ODN983162 NTP983162:NTR983162 NJT983162:NJV983162 MZX983162:MZZ983162 MQB983162:MQD983162 MGF983162:MGH983162 LWJ983162:LWL983162 LMN983162:LMP983162 LCR983162:LCT983162 KSV983162:KSX983162 KIZ983162:KJB983162 JZD983162:JZF983162 JPH983162:JPJ983162 JFL983162:JFN983162 IVP983162:IVR983162 ILT983162:ILV983162 IBX983162:IBZ983162 HSB983162:HSD983162 HIF983162:HIH983162 GYJ983162:GYL983162 GON983162:GOP983162 GER983162:GET983162 FUV983162:FUX983162 FKZ983162:FLB983162 FBD983162:FBF983162 ERH983162:ERJ983162 EHL983162:EHN983162 DXP983162:DXR983162 DNT983162:DNV983162 DDX983162:DDZ983162 CUB983162:CUD983162 CKF983162:CKH983162 CAJ983162:CAL983162 BQN983162:BQP983162 BGR983162:BGT983162 AWV983162:AWX983162 AMZ983162:ANB983162 ADD983162:ADF983162 TH983162:TJ983162 JL983162:JN983162 N983162:P983162 WVX917626:WVZ917626 WMB917626:WMD917626 WCF917626:WCH917626 VSJ917626:VSL917626 VIN917626:VIP917626 UYR917626:UYT917626 UOV917626:UOX917626 UEZ917626:UFB917626 TVD917626:TVF917626 TLH917626:TLJ917626 TBL917626:TBN917626 SRP917626:SRR917626 SHT917626:SHV917626 RXX917626:RXZ917626 ROB917626:ROD917626 REF917626:REH917626 QUJ917626:QUL917626 QKN917626:QKP917626 QAR917626:QAT917626 PQV917626:PQX917626 PGZ917626:PHB917626 OXD917626:OXF917626 ONH917626:ONJ917626 ODL917626:ODN917626 NTP917626:NTR917626 NJT917626:NJV917626 MZX917626:MZZ917626 MQB917626:MQD917626 MGF917626:MGH917626 LWJ917626:LWL917626 LMN917626:LMP917626 LCR917626:LCT917626 KSV917626:KSX917626 KIZ917626:KJB917626 JZD917626:JZF917626 JPH917626:JPJ917626 JFL917626:JFN917626 IVP917626:IVR917626 ILT917626:ILV917626 IBX917626:IBZ917626 HSB917626:HSD917626 HIF917626:HIH917626 GYJ917626:GYL917626 GON917626:GOP917626 GER917626:GET917626 FUV917626:FUX917626 FKZ917626:FLB917626 FBD917626:FBF917626 ERH917626:ERJ917626 EHL917626:EHN917626 DXP917626:DXR917626 DNT917626:DNV917626 DDX917626:DDZ917626 CUB917626:CUD917626 CKF917626:CKH917626 CAJ917626:CAL917626 BQN917626:BQP917626 BGR917626:BGT917626 AWV917626:AWX917626 AMZ917626:ANB917626 ADD917626:ADF917626 TH917626:TJ917626 JL917626:JN917626 N917626:P917626 WVX852090:WVZ852090 WMB852090:WMD852090 WCF852090:WCH852090 VSJ852090:VSL852090 VIN852090:VIP852090 UYR852090:UYT852090 UOV852090:UOX852090 UEZ852090:UFB852090 TVD852090:TVF852090 TLH852090:TLJ852090 TBL852090:TBN852090 SRP852090:SRR852090 SHT852090:SHV852090 RXX852090:RXZ852090 ROB852090:ROD852090 REF852090:REH852090 QUJ852090:QUL852090 QKN852090:QKP852090 QAR852090:QAT852090 PQV852090:PQX852090 PGZ852090:PHB852090 OXD852090:OXF852090 ONH852090:ONJ852090 ODL852090:ODN852090 NTP852090:NTR852090 NJT852090:NJV852090 MZX852090:MZZ852090 MQB852090:MQD852090 MGF852090:MGH852090 LWJ852090:LWL852090 LMN852090:LMP852090 LCR852090:LCT852090 KSV852090:KSX852090 KIZ852090:KJB852090 JZD852090:JZF852090 JPH852090:JPJ852090 JFL852090:JFN852090 IVP852090:IVR852090 ILT852090:ILV852090 IBX852090:IBZ852090 HSB852090:HSD852090 HIF852090:HIH852090 GYJ852090:GYL852090 GON852090:GOP852090 GER852090:GET852090 FUV852090:FUX852090 FKZ852090:FLB852090 FBD852090:FBF852090 ERH852090:ERJ852090 EHL852090:EHN852090 DXP852090:DXR852090 DNT852090:DNV852090 DDX852090:DDZ852090 CUB852090:CUD852090 CKF852090:CKH852090 CAJ852090:CAL852090 BQN852090:BQP852090 BGR852090:BGT852090 AWV852090:AWX852090 AMZ852090:ANB852090 ADD852090:ADF852090 TH852090:TJ852090 JL852090:JN852090 N852090:P852090 WVX786554:WVZ786554 WMB786554:WMD786554 WCF786554:WCH786554 VSJ786554:VSL786554 VIN786554:VIP786554 UYR786554:UYT786554 UOV786554:UOX786554 UEZ786554:UFB786554 TVD786554:TVF786554 TLH786554:TLJ786554 TBL786554:TBN786554 SRP786554:SRR786554 SHT786554:SHV786554 RXX786554:RXZ786554 ROB786554:ROD786554 REF786554:REH786554 QUJ786554:QUL786554 QKN786554:QKP786554 QAR786554:QAT786554 PQV786554:PQX786554 PGZ786554:PHB786554 OXD786554:OXF786554 ONH786554:ONJ786554 ODL786554:ODN786554 NTP786554:NTR786554 NJT786554:NJV786554 MZX786554:MZZ786554 MQB786554:MQD786554 MGF786554:MGH786554 LWJ786554:LWL786554 LMN786554:LMP786554 LCR786554:LCT786554 KSV786554:KSX786554 KIZ786554:KJB786554 JZD786554:JZF786554 JPH786554:JPJ786554 JFL786554:JFN786554 IVP786554:IVR786554 ILT786554:ILV786554 IBX786554:IBZ786554 HSB786554:HSD786554 HIF786554:HIH786554 GYJ786554:GYL786554 GON786554:GOP786554 GER786554:GET786554 FUV786554:FUX786554 FKZ786554:FLB786554 FBD786554:FBF786554 ERH786554:ERJ786554 EHL786554:EHN786554 DXP786554:DXR786554 DNT786554:DNV786554 DDX786554:DDZ786554 CUB786554:CUD786554 CKF786554:CKH786554 CAJ786554:CAL786554 BQN786554:BQP786554 BGR786554:BGT786554 AWV786554:AWX786554 AMZ786554:ANB786554 ADD786554:ADF786554 TH786554:TJ786554 JL786554:JN786554 N786554:P786554 WVX721018:WVZ721018 WMB721018:WMD721018 WCF721018:WCH721018 VSJ721018:VSL721018 VIN721018:VIP721018 UYR721018:UYT721018 UOV721018:UOX721018 UEZ721018:UFB721018 TVD721018:TVF721018 TLH721018:TLJ721018 TBL721018:TBN721018 SRP721018:SRR721018 SHT721018:SHV721018 RXX721018:RXZ721018 ROB721018:ROD721018 REF721018:REH721018 QUJ721018:QUL721018 QKN721018:QKP721018 QAR721018:QAT721018 PQV721018:PQX721018 PGZ721018:PHB721018 OXD721018:OXF721018 ONH721018:ONJ721018 ODL721018:ODN721018 NTP721018:NTR721018 NJT721018:NJV721018 MZX721018:MZZ721018 MQB721018:MQD721018 MGF721018:MGH721018 LWJ721018:LWL721018 LMN721018:LMP721018 LCR721018:LCT721018 KSV721018:KSX721018 KIZ721018:KJB721018 JZD721018:JZF721018 JPH721018:JPJ721018 JFL721018:JFN721018 IVP721018:IVR721018 ILT721018:ILV721018 IBX721018:IBZ721018 HSB721018:HSD721018 HIF721018:HIH721018 GYJ721018:GYL721018 GON721018:GOP721018 GER721018:GET721018 FUV721018:FUX721018 FKZ721018:FLB721018 FBD721018:FBF721018 ERH721018:ERJ721018 EHL721018:EHN721018 DXP721018:DXR721018 DNT721018:DNV721018 DDX721018:DDZ721018 CUB721018:CUD721018 CKF721018:CKH721018 CAJ721018:CAL721018 BQN721018:BQP721018 BGR721018:BGT721018 AWV721018:AWX721018 AMZ721018:ANB721018 ADD721018:ADF721018 TH721018:TJ721018 JL721018:JN721018 N721018:P721018 WVX655482:WVZ655482 WMB655482:WMD655482 WCF655482:WCH655482 VSJ655482:VSL655482 VIN655482:VIP655482 UYR655482:UYT655482 UOV655482:UOX655482 UEZ655482:UFB655482 TVD655482:TVF655482 TLH655482:TLJ655482 TBL655482:TBN655482 SRP655482:SRR655482 SHT655482:SHV655482 RXX655482:RXZ655482 ROB655482:ROD655482 REF655482:REH655482 QUJ655482:QUL655482 QKN655482:QKP655482 QAR655482:QAT655482 PQV655482:PQX655482 PGZ655482:PHB655482 OXD655482:OXF655482 ONH655482:ONJ655482 ODL655482:ODN655482 NTP655482:NTR655482 NJT655482:NJV655482 MZX655482:MZZ655482 MQB655482:MQD655482 MGF655482:MGH655482 LWJ655482:LWL655482 LMN655482:LMP655482 LCR655482:LCT655482 KSV655482:KSX655482 KIZ655482:KJB655482 JZD655482:JZF655482 JPH655482:JPJ655482 JFL655482:JFN655482 IVP655482:IVR655482 ILT655482:ILV655482 IBX655482:IBZ655482 HSB655482:HSD655482 HIF655482:HIH655482 GYJ655482:GYL655482 GON655482:GOP655482 GER655482:GET655482 FUV655482:FUX655482 FKZ655482:FLB655482 FBD655482:FBF655482 ERH655482:ERJ655482 EHL655482:EHN655482 DXP655482:DXR655482 DNT655482:DNV655482 DDX655482:DDZ655482 CUB655482:CUD655482 CKF655482:CKH655482 CAJ655482:CAL655482 BQN655482:BQP655482 BGR655482:BGT655482 AWV655482:AWX655482 AMZ655482:ANB655482 ADD655482:ADF655482 TH655482:TJ655482 JL655482:JN655482 N655482:P655482 WVX589946:WVZ589946 WMB589946:WMD589946 WCF589946:WCH589946 VSJ589946:VSL589946 VIN589946:VIP589946 UYR589946:UYT589946 UOV589946:UOX589946 UEZ589946:UFB589946 TVD589946:TVF589946 TLH589946:TLJ589946 TBL589946:TBN589946 SRP589946:SRR589946 SHT589946:SHV589946 RXX589946:RXZ589946 ROB589946:ROD589946 REF589946:REH589946 QUJ589946:QUL589946 QKN589946:QKP589946 QAR589946:QAT589946 PQV589946:PQX589946 PGZ589946:PHB589946 OXD589946:OXF589946 ONH589946:ONJ589946 ODL589946:ODN589946 NTP589946:NTR589946 NJT589946:NJV589946 MZX589946:MZZ589946 MQB589946:MQD589946 MGF589946:MGH589946 LWJ589946:LWL589946 LMN589946:LMP589946 LCR589946:LCT589946 KSV589946:KSX589946 KIZ589946:KJB589946 JZD589946:JZF589946 JPH589946:JPJ589946 JFL589946:JFN589946 IVP589946:IVR589946 ILT589946:ILV589946 IBX589946:IBZ589946 HSB589946:HSD589946 HIF589946:HIH589946 GYJ589946:GYL589946 GON589946:GOP589946 GER589946:GET589946 FUV589946:FUX589946 FKZ589946:FLB589946 FBD589946:FBF589946 ERH589946:ERJ589946 EHL589946:EHN589946 DXP589946:DXR589946 DNT589946:DNV589946 DDX589946:DDZ589946 CUB589946:CUD589946 CKF589946:CKH589946 CAJ589946:CAL589946 BQN589946:BQP589946 BGR589946:BGT589946 AWV589946:AWX589946 AMZ589946:ANB589946 ADD589946:ADF589946 TH589946:TJ589946 JL589946:JN589946 N589946:P589946 WVX524410:WVZ524410 WMB524410:WMD524410 WCF524410:WCH524410 VSJ524410:VSL524410 VIN524410:VIP524410 UYR524410:UYT524410 UOV524410:UOX524410 UEZ524410:UFB524410 TVD524410:TVF524410 TLH524410:TLJ524410 TBL524410:TBN524410 SRP524410:SRR524410 SHT524410:SHV524410 RXX524410:RXZ524410 ROB524410:ROD524410 REF524410:REH524410 QUJ524410:QUL524410 QKN524410:QKP524410 QAR524410:QAT524410 PQV524410:PQX524410 PGZ524410:PHB524410 OXD524410:OXF524410 ONH524410:ONJ524410 ODL524410:ODN524410 NTP524410:NTR524410 NJT524410:NJV524410 MZX524410:MZZ524410 MQB524410:MQD524410 MGF524410:MGH524410 LWJ524410:LWL524410 LMN524410:LMP524410 LCR524410:LCT524410 KSV524410:KSX524410 KIZ524410:KJB524410 JZD524410:JZF524410 JPH524410:JPJ524410 JFL524410:JFN524410 IVP524410:IVR524410 ILT524410:ILV524410 IBX524410:IBZ524410 HSB524410:HSD524410 HIF524410:HIH524410 GYJ524410:GYL524410 GON524410:GOP524410 GER524410:GET524410 FUV524410:FUX524410 FKZ524410:FLB524410 FBD524410:FBF524410 ERH524410:ERJ524410 EHL524410:EHN524410 DXP524410:DXR524410 DNT524410:DNV524410 DDX524410:DDZ524410 CUB524410:CUD524410 CKF524410:CKH524410 CAJ524410:CAL524410 BQN524410:BQP524410 BGR524410:BGT524410 AWV524410:AWX524410 AMZ524410:ANB524410 ADD524410:ADF524410 TH524410:TJ524410 JL524410:JN524410 N524410:P524410 WVX458874:WVZ458874 WMB458874:WMD458874 WCF458874:WCH458874 VSJ458874:VSL458874 VIN458874:VIP458874 UYR458874:UYT458874 UOV458874:UOX458874 UEZ458874:UFB458874 TVD458874:TVF458874 TLH458874:TLJ458874 TBL458874:TBN458874 SRP458874:SRR458874 SHT458874:SHV458874 RXX458874:RXZ458874 ROB458874:ROD458874 REF458874:REH458874 QUJ458874:QUL458874 QKN458874:QKP458874 QAR458874:QAT458874 PQV458874:PQX458874 PGZ458874:PHB458874 OXD458874:OXF458874 ONH458874:ONJ458874 ODL458874:ODN458874 NTP458874:NTR458874 NJT458874:NJV458874 MZX458874:MZZ458874 MQB458874:MQD458874 MGF458874:MGH458874 LWJ458874:LWL458874 LMN458874:LMP458874 LCR458874:LCT458874 KSV458874:KSX458874 KIZ458874:KJB458874 JZD458874:JZF458874 JPH458874:JPJ458874 JFL458874:JFN458874 IVP458874:IVR458874 ILT458874:ILV458874 IBX458874:IBZ458874 HSB458874:HSD458874 HIF458874:HIH458874 GYJ458874:GYL458874 GON458874:GOP458874 GER458874:GET458874 FUV458874:FUX458874 FKZ458874:FLB458874 FBD458874:FBF458874 ERH458874:ERJ458874 EHL458874:EHN458874 DXP458874:DXR458874 DNT458874:DNV458874 DDX458874:DDZ458874 CUB458874:CUD458874 CKF458874:CKH458874 CAJ458874:CAL458874 BQN458874:BQP458874 BGR458874:BGT458874 AWV458874:AWX458874 AMZ458874:ANB458874 ADD458874:ADF458874 TH458874:TJ458874 JL458874:JN458874 N458874:P458874 WVX393338:WVZ393338 WMB393338:WMD393338 WCF393338:WCH393338 VSJ393338:VSL393338 VIN393338:VIP393338 UYR393338:UYT393338 UOV393338:UOX393338 UEZ393338:UFB393338 TVD393338:TVF393338 TLH393338:TLJ393338 TBL393338:TBN393338 SRP393338:SRR393338 SHT393338:SHV393338 RXX393338:RXZ393338 ROB393338:ROD393338 REF393338:REH393338 QUJ393338:QUL393338 QKN393338:QKP393338 QAR393338:QAT393338 PQV393338:PQX393338 PGZ393338:PHB393338 OXD393338:OXF393338 ONH393338:ONJ393338 ODL393338:ODN393338 NTP393338:NTR393338 NJT393338:NJV393338 MZX393338:MZZ393338 MQB393338:MQD393338 MGF393338:MGH393338 LWJ393338:LWL393338 LMN393338:LMP393338 LCR393338:LCT393338 KSV393338:KSX393338 KIZ393338:KJB393338 JZD393338:JZF393338 JPH393338:JPJ393338 JFL393338:JFN393338 IVP393338:IVR393338 ILT393338:ILV393338 IBX393338:IBZ393338 HSB393338:HSD393338 HIF393338:HIH393338 GYJ393338:GYL393338 GON393338:GOP393338 GER393338:GET393338 FUV393338:FUX393338 FKZ393338:FLB393338 FBD393338:FBF393338 ERH393338:ERJ393338 EHL393338:EHN393338 DXP393338:DXR393338 DNT393338:DNV393338 DDX393338:DDZ393338 CUB393338:CUD393338 CKF393338:CKH393338 CAJ393338:CAL393338 BQN393338:BQP393338 BGR393338:BGT393338 AWV393338:AWX393338 AMZ393338:ANB393338 ADD393338:ADF393338 TH393338:TJ393338 JL393338:JN393338 N393338:P393338 WVX327802:WVZ327802 WMB327802:WMD327802 WCF327802:WCH327802 VSJ327802:VSL327802 VIN327802:VIP327802 UYR327802:UYT327802 UOV327802:UOX327802 UEZ327802:UFB327802 TVD327802:TVF327802 TLH327802:TLJ327802 TBL327802:TBN327802 SRP327802:SRR327802 SHT327802:SHV327802 RXX327802:RXZ327802 ROB327802:ROD327802 REF327802:REH327802 QUJ327802:QUL327802 QKN327802:QKP327802 QAR327802:QAT327802 PQV327802:PQX327802 PGZ327802:PHB327802 OXD327802:OXF327802 ONH327802:ONJ327802 ODL327802:ODN327802 NTP327802:NTR327802 NJT327802:NJV327802 MZX327802:MZZ327802 MQB327802:MQD327802 MGF327802:MGH327802 LWJ327802:LWL327802 LMN327802:LMP327802 LCR327802:LCT327802 KSV327802:KSX327802 KIZ327802:KJB327802 JZD327802:JZF327802 JPH327802:JPJ327802 JFL327802:JFN327802 IVP327802:IVR327802 ILT327802:ILV327802 IBX327802:IBZ327802 HSB327802:HSD327802 HIF327802:HIH327802 GYJ327802:GYL327802 GON327802:GOP327802 GER327802:GET327802 FUV327802:FUX327802 FKZ327802:FLB327802 FBD327802:FBF327802 ERH327802:ERJ327802 EHL327802:EHN327802 DXP327802:DXR327802 DNT327802:DNV327802 DDX327802:DDZ327802 CUB327802:CUD327802 CKF327802:CKH327802 CAJ327802:CAL327802 BQN327802:BQP327802 BGR327802:BGT327802 AWV327802:AWX327802 AMZ327802:ANB327802 ADD327802:ADF327802 TH327802:TJ327802 JL327802:JN327802 N327802:P327802 WVX262266:WVZ262266 WMB262266:WMD262266 WCF262266:WCH262266 VSJ262266:VSL262266 VIN262266:VIP262266 UYR262266:UYT262266 UOV262266:UOX262266 UEZ262266:UFB262266 TVD262266:TVF262266 TLH262266:TLJ262266 TBL262266:TBN262266 SRP262266:SRR262266 SHT262266:SHV262266 RXX262266:RXZ262266 ROB262266:ROD262266 REF262266:REH262266 QUJ262266:QUL262266 QKN262266:QKP262266 QAR262266:QAT262266 PQV262266:PQX262266 PGZ262266:PHB262266 OXD262266:OXF262266 ONH262266:ONJ262266 ODL262266:ODN262266 NTP262266:NTR262266 NJT262266:NJV262266 MZX262266:MZZ262266 MQB262266:MQD262266 MGF262266:MGH262266 LWJ262266:LWL262266 LMN262266:LMP262266 LCR262266:LCT262266 KSV262266:KSX262266 KIZ262266:KJB262266 JZD262266:JZF262266 JPH262266:JPJ262266 JFL262266:JFN262266 IVP262266:IVR262266 ILT262266:ILV262266 IBX262266:IBZ262266 HSB262266:HSD262266 HIF262266:HIH262266 GYJ262266:GYL262266 GON262266:GOP262266 GER262266:GET262266 FUV262266:FUX262266 FKZ262266:FLB262266 FBD262266:FBF262266 ERH262266:ERJ262266 EHL262266:EHN262266 DXP262266:DXR262266 DNT262266:DNV262266 DDX262266:DDZ262266 CUB262266:CUD262266 CKF262266:CKH262266 CAJ262266:CAL262266 BQN262266:BQP262266 BGR262266:BGT262266 AWV262266:AWX262266 AMZ262266:ANB262266 ADD262266:ADF262266 TH262266:TJ262266 JL262266:JN262266 N262266:P262266 WVX196730:WVZ196730 WMB196730:WMD196730 WCF196730:WCH196730 VSJ196730:VSL196730 VIN196730:VIP196730 UYR196730:UYT196730 UOV196730:UOX196730 UEZ196730:UFB196730 TVD196730:TVF196730 TLH196730:TLJ196730 TBL196730:TBN196730 SRP196730:SRR196730 SHT196730:SHV196730 RXX196730:RXZ196730 ROB196730:ROD196730 REF196730:REH196730 QUJ196730:QUL196730 QKN196730:QKP196730 QAR196730:QAT196730 PQV196730:PQX196730 PGZ196730:PHB196730 OXD196730:OXF196730 ONH196730:ONJ196730 ODL196730:ODN196730 NTP196730:NTR196730 NJT196730:NJV196730 MZX196730:MZZ196730 MQB196730:MQD196730 MGF196730:MGH196730 LWJ196730:LWL196730 LMN196730:LMP196730 LCR196730:LCT196730 KSV196730:KSX196730 KIZ196730:KJB196730 JZD196730:JZF196730 JPH196730:JPJ196730 JFL196730:JFN196730 IVP196730:IVR196730 ILT196730:ILV196730 IBX196730:IBZ196730 HSB196730:HSD196730 HIF196730:HIH196730 GYJ196730:GYL196730 GON196730:GOP196730 GER196730:GET196730 FUV196730:FUX196730 FKZ196730:FLB196730 FBD196730:FBF196730 ERH196730:ERJ196730 EHL196730:EHN196730 DXP196730:DXR196730 DNT196730:DNV196730 DDX196730:DDZ196730 CUB196730:CUD196730 CKF196730:CKH196730 CAJ196730:CAL196730 BQN196730:BQP196730 BGR196730:BGT196730 AWV196730:AWX196730 AMZ196730:ANB196730 ADD196730:ADF196730 TH196730:TJ196730 JL196730:JN196730 N196730:P196730 WVX131194:WVZ131194 WMB131194:WMD131194 WCF131194:WCH131194 VSJ131194:VSL131194 VIN131194:VIP131194 UYR131194:UYT131194 UOV131194:UOX131194 UEZ131194:UFB131194 TVD131194:TVF131194 TLH131194:TLJ131194 TBL131194:TBN131194 SRP131194:SRR131194 SHT131194:SHV131194 RXX131194:RXZ131194 ROB131194:ROD131194 REF131194:REH131194 QUJ131194:QUL131194 QKN131194:QKP131194 QAR131194:QAT131194 PQV131194:PQX131194 PGZ131194:PHB131194 OXD131194:OXF131194 ONH131194:ONJ131194 ODL131194:ODN131194 NTP131194:NTR131194 NJT131194:NJV131194 MZX131194:MZZ131194 MQB131194:MQD131194 MGF131194:MGH131194 LWJ131194:LWL131194 LMN131194:LMP131194 LCR131194:LCT131194 KSV131194:KSX131194 KIZ131194:KJB131194 JZD131194:JZF131194 JPH131194:JPJ131194 JFL131194:JFN131194 IVP131194:IVR131194 ILT131194:ILV131194 IBX131194:IBZ131194 HSB131194:HSD131194 HIF131194:HIH131194 GYJ131194:GYL131194 GON131194:GOP131194 GER131194:GET131194 FUV131194:FUX131194 FKZ131194:FLB131194 FBD131194:FBF131194 ERH131194:ERJ131194 EHL131194:EHN131194 DXP131194:DXR131194 DNT131194:DNV131194 DDX131194:DDZ131194 CUB131194:CUD131194 CKF131194:CKH131194 CAJ131194:CAL131194 BQN131194:BQP131194 BGR131194:BGT131194 AWV131194:AWX131194 AMZ131194:ANB131194 ADD131194:ADF131194 TH131194:TJ131194 JL131194:JN131194 N131194:P131194 WVX65658:WVZ65658 WMB65658:WMD65658 WCF65658:WCH65658 VSJ65658:VSL65658 VIN65658:VIP65658 UYR65658:UYT65658 UOV65658:UOX65658 UEZ65658:UFB65658 TVD65658:TVF65658 TLH65658:TLJ65658 TBL65658:TBN65658 SRP65658:SRR65658 SHT65658:SHV65658 RXX65658:RXZ65658 ROB65658:ROD65658 REF65658:REH65658 QUJ65658:QUL65658 QKN65658:QKP65658 QAR65658:QAT65658 PQV65658:PQX65658 PGZ65658:PHB65658 OXD65658:OXF65658 ONH65658:ONJ65658 ODL65658:ODN65658 NTP65658:NTR65658 NJT65658:NJV65658 MZX65658:MZZ65658 MQB65658:MQD65658 MGF65658:MGH65658 LWJ65658:LWL65658 LMN65658:LMP65658 LCR65658:LCT65658 KSV65658:KSX65658 KIZ65658:KJB65658 JZD65658:JZF65658 JPH65658:JPJ65658 JFL65658:JFN65658 IVP65658:IVR65658 ILT65658:ILV65658 IBX65658:IBZ65658 HSB65658:HSD65658 HIF65658:HIH65658 GYJ65658:GYL65658 GON65658:GOP65658 GER65658:GET65658 FUV65658:FUX65658 FKZ65658:FLB65658 FBD65658:FBF65658 ERH65658:ERJ65658 EHL65658:EHN65658 DXP65658:DXR65658 DNT65658:DNV65658 DDX65658:DDZ65658 CUB65658:CUD65658 CKF65658:CKH65658 CAJ65658:CAL65658 BQN65658:BQP65658 BGR65658:BGT65658 AWV65658:AWX65658 AMZ65658:ANB65658 ADD65658:ADF65658 TH65658:TJ65658 JL65658:JN65658 N65658:P65658 WVX983163 WMB983163 WCF983163 VSJ983163 VIN983163 UYR983163 UOV983163 UEZ983163 TVD983163 TLH983163 TBL983163 SRP983163 SHT983163 RXX983163 ROB983163 REF983163 QUJ983163 QKN983163 QAR983163 PQV983163 PGZ983163 OXD983163 ONH983163 ODL983163 NTP983163 NJT983163 MZX983163 MQB983163 MGF983163 LWJ983163 LMN983163 LCR983163 KSV983163 KIZ983163 JZD983163 JPH983163 JFL983163 IVP983163 ILT983163 IBX983163 HSB983163 HIF983163 GYJ983163 GON983163 GER983163 FUV983163 FKZ983163 FBD983163 ERH983163 EHL983163 DXP983163 DNT983163 DDX983163 CUB983163 CKF983163 CAJ983163 BQN983163 BGR983163 AWV983163 AMZ983163 ADD983163 TH983163 JL983163 N983163 WVX917627 WMB917627 WCF917627 VSJ917627 VIN917627 UYR917627 UOV917627 UEZ917627 TVD917627 TLH917627 TBL917627 SRP917627 SHT917627 RXX917627 ROB917627 REF917627 QUJ917627 QKN917627 QAR917627 PQV917627 PGZ917627 OXD917627 ONH917627 ODL917627 NTP917627 NJT917627 MZX917627 MQB917627 MGF917627 LWJ917627 LMN917627 LCR917627 KSV917627 KIZ917627 JZD917627 JPH917627 JFL917627 IVP917627 ILT917627 IBX917627 HSB917627 HIF917627 GYJ917627 GON917627 GER917627 FUV917627 FKZ917627 FBD917627 ERH917627 EHL917627 DXP917627 DNT917627 DDX917627 CUB917627 CKF917627 CAJ917627 BQN917627 BGR917627 AWV917627 AMZ917627 ADD917627 TH917627 JL917627 N917627 WVX852091 WMB852091 WCF852091 VSJ852091 VIN852091 UYR852091 UOV852091 UEZ852091 TVD852091 TLH852091 TBL852091 SRP852091 SHT852091 RXX852091 ROB852091 REF852091 QUJ852091 QKN852091 QAR852091 PQV852091 PGZ852091 OXD852091 ONH852091 ODL852091 NTP852091 NJT852091 MZX852091 MQB852091 MGF852091 LWJ852091 LMN852091 LCR852091 KSV852091 KIZ852091 JZD852091 JPH852091 JFL852091 IVP852091 ILT852091 IBX852091 HSB852091 HIF852091 GYJ852091 GON852091 GER852091 FUV852091 FKZ852091 FBD852091 ERH852091 EHL852091 DXP852091 DNT852091 DDX852091 CUB852091 CKF852091 CAJ852091 BQN852091 BGR852091 AWV852091 AMZ852091 ADD852091 TH852091 JL852091 N852091 WVX786555 WMB786555 WCF786555 VSJ786555 VIN786555 UYR786555 UOV786555 UEZ786555 TVD786555 TLH786555 TBL786555 SRP786555 SHT786555 RXX786555 ROB786555 REF786555 QUJ786555 QKN786555 QAR786555 PQV786555 PGZ786555 OXD786555 ONH786555 ODL786555 NTP786555 NJT786555 MZX786555 MQB786555 MGF786555 LWJ786555 LMN786555 LCR786555 KSV786555 KIZ786555 JZD786555 JPH786555 JFL786555 IVP786555 ILT786555 IBX786555 HSB786555 HIF786555 GYJ786555 GON786555 GER786555 FUV786555 FKZ786555 FBD786555 ERH786555 EHL786555 DXP786555 DNT786555 DDX786555 CUB786555 CKF786555 CAJ786555 BQN786555 BGR786555 AWV786555 AMZ786555 ADD786555 TH786555 JL786555 N786555 WVX721019 WMB721019 WCF721019 VSJ721019 VIN721019 UYR721019 UOV721019 UEZ721019 TVD721019 TLH721019 TBL721019 SRP721019 SHT721019 RXX721019 ROB721019 REF721019 QUJ721019 QKN721019 QAR721019 PQV721019 PGZ721019 OXD721019 ONH721019 ODL721019 NTP721019 NJT721019 MZX721019 MQB721019 MGF721019 LWJ721019 LMN721019 LCR721019 KSV721019 KIZ721019 JZD721019 JPH721019 JFL721019 IVP721019 ILT721019 IBX721019 HSB721019 HIF721019 GYJ721019 GON721019 GER721019 FUV721019 FKZ721019 FBD721019 ERH721019 EHL721019 DXP721019 DNT721019 DDX721019 CUB721019 CKF721019 CAJ721019 BQN721019 BGR721019 AWV721019 AMZ721019 ADD721019 TH721019 JL721019 N721019 WVX655483 WMB655483 WCF655483 VSJ655483 VIN655483 UYR655483 UOV655483 UEZ655483 TVD655483 TLH655483 TBL655483 SRP655483 SHT655483 RXX655483 ROB655483 REF655483 QUJ655483 QKN655483 QAR655483 PQV655483 PGZ655483 OXD655483 ONH655483 ODL655483 NTP655483 NJT655483 MZX655483 MQB655483 MGF655483 LWJ655483 LMN655483 LCR655483 KSV655483 KIZ655483 JZD655483 JPH655483 JFL655483 IVP655483 ILT655483 IBX655483 HSB655483 HIF655483 GYJ655483 GON655483 GER655483 FUV655483 FKZ655483 FBD655483 ERH655483 EHL655483 DXP655483 DNT655483 DDX655483 CUB655483 CKF655483 CAJ655483 BQN655483 BGR655483 AWV655483 AMZ655483 ADD655483 TH655483 JL655483 N655483 WVX589947 WMB589947 WCF589947 VSJ589947 VIN589947 UYR589947 UOV589947 UEZ589947 TVD589947 TLH589947 TBL589947 SRP589947 SHT589947 RXX589947 ROB589947 REF589947 QUJ589947 QKN589947 QAR589947 PQV589947 PGZ589947 OXD589947 ONH589947 ODL589947 NTP589947 NJT589947 MZX589947 MQB589947 MGF589947 LWJ589947 LMN589947 LCR589947 KSV589947 KIZ589947 JZD589947 JPH589947 JFL589947 IVP589947 ILT589947 IBX589947 HSB589947 HIF589947 GYJ589947 GON589947 GER589947 FUV589947 FKZ589947 FBD589947 ERH589947 EHL589947 DXP589947 DNT589947 DDX589947 CUB589947 CKF589947 CAJ589947 BQN589947 BGR589947 AWV589947 AMZ589947 ADD589947 TH589947 JL589947 N589947 WVX524411 WMB524411 WCF524411 VSJ524411 VIN524411 UYR524411 UOV524411 UEZ524411 TVD524411 TLH524411 TBL524411 SRP524411 SHT524411 RXX524411 ROB524411 REF524411 QUJ524411 QKN524411 QAR524411 PQV524411 PGZ524411 OXD524411 ONH524411 ODL524411 NTP524411 NJT524411 MZX524411 MQB524411 MGF524411 LWJ524411 LMN524411 LCR524411 KSV524411 KIZ524411 JZD524411 JPH524411 JFL524411 IVP524411 ILT524411 IBX524411 HSB524411 HIF524411 GYJ524411 GON524411 GER524411 FUV524411 FKZ524411 FBD524411 ERH524411 EHL524411 DXP524411 DNT524411 DDX524411 CUB524411 CKF524411 CAJ524411 BQN524411 BGR524411 AWV524411 AMZ524411 ADD524411 TH524411 JL524411 N524411 WVX458875 WMB458875 WCF458875 VSJ458875 VIN458875 UYR458875 UOV458875 UEZ458875 TVD458875 TLH458875 TBL458875 SRP458875 SHT458875 RXX458875 ROB458875 REF458875 QUJ458875 QKN458875 QAR458875 PQV458875 PGZ458875 OXD458875 ONH458875 ODL458875 NTP458875 NJT458875 MZX458875 MQB458875 MGF458875 LWJ458875 LMN458875 LCR458875 KSV458875 KIZ458875 JZD458875 JPH458875 JFL458875 IVP458875 ILT458875 IBX458875 HSB458875 HIF458875 GYJ458875 GON458875 GER458875 FUV458875 FKZ458875 FBD458875 ERH458875 EHL458875 DXP458875 DNT458875 DDX458875 CUB458875 CKF458875 CAJ458875 BQN458875 BGR458875 AWV458875 AMZ458875 ADD458875 TH458875 JL458875 N458875 WVX393339 WMB393339 WCF393339 VSJ393339 VIN393339 UYR393339 UOV393339 UEZ393339 TVD393339 TLH393339 TBL393339 SRP393339 SHT393339 RXX393339 ROB393339 REF393339 QUJ393339 QKN393339 QAR393339 PQV393339 PGZ393339 OXD393339 ONH393339 ODL393339 NTP393339 NJT393339 MZX393339 MQB393339 MGF393339 LWJ393339 LMN393339 LCR393339 KSV393339 KIZ393339 JZD393339 JPH393339 JFL393339 IVP393339 ILT393339 IBX393339 HSB393339 HIF393339 GYJ393339 GON393339 GER393339 FUV393339 FKZ393339 FBD393339 ERH393339 EHL393339 DXP393339 DNT393339 DDX393339 CUB393339 CKF393339 CAJ393339 BQN393339 BGR393339 AWV393339 AMZ393339 ADD393339 TH393339 JL393339 N393339 WVX327803 WMB327803 WCF327803 VSJ327803 VIN327803 UYR327803 UOV327803 UEZ327803 TVD327803 TLH327803 TBL327803 SRP327803 SHT327803 RXX327803 ROB327803 REF327803 QUJ327803 QKN327803 QAR327803 PQV327803 PGZ327803 OXD327803 ONH327803 ODL327803 NTP327803 NJT327803 MZX327803 MQB327803 MGF327803 LWJ327803 LMN327803 LCR327803 KSV327803 KIZ327803 JZD327803 JPH327803 JFL327803 IVP327803 ILT327803 IBX327803 HSB327803 HIF327803 GYJ327803 GON327803 GER327803 FUV327803 FKZ327803 FBD327803 ERH327803 EHL327803 DXP327803 DNT327803 DDX327803 CUB327803 CKF327803 CAJ327803 BQN327803 BGR327803 AWV327803 AMZ327803 ADD327803 TH327803 JL327803 N327803 WVX262267 WMB262267 WCF262267 VSJ262267 VIN262267 UYR262267 UOV262267 UEZ262267 TVD262267 TLH262267 TBL262267 SRP262267 SHT262267 RXX262267 ROB262267 REF262267 QUJ262267 QKN262267 QAR262267 PQV262267 PGZ262267 OXD262267 ONH262267 ODL262267 NTP262267 NJT262267 MZX262267 MQB262267 MGF262267 LWJ262267 LMN262267 LCR262267 KSV262267 KIZ262267 JZD262267 JPH262267 JFL262267 IVP262267 ILT262267 IBX262267 HSB262267 HIF262267 GYJ262267 GON262267 GER262267 FUV262267 FKZ262267 FBD262267 ERH262267 EHL262267 DXP262267 DNT262267 DDX262267 CUB262267 CKF262267 CAJ262267 BQN262267 BGR262267 AWV262267 AMZ262267 ADD262267 TH262267 JL262267 N262267 WVX196731 WMB196731 WCF196731 VSJ196731 VIN196731 UYR196731 UOV196731 UEZ196731 TVD196731 TLH196731 TBL196731 SRP196731 SHT196731 RXX196731 ROB196731 REF196731 QUJ196731 QKN196731 QAR196731 PQV196731 PGZ196731 OXD196731 ONH196731 ODL196731 NTP196731 NJT196731 MZX196731 MQB196731 MGF196731 LWJ196731 LMN196731 LCR196731 KSV196731 KIZ196731 JZD196731 JPH196731 JFL196731 IVP196731 ILT196731 IBX196731 HSB196731 HIF196731 GYJ196731 GON196731 GER196731 FUV196731 FKZ196731 FBD196731 ERH196731 EHL196731 DXP196731 DNT196731 DDX196731 CUB196731 CKF196731 CAJ196731 BQN196731 BGR196731 AWV196731 AMZ196731 ADD196731 TH196731 JL196731 N196731 WVX131195 WMB131195 WCF131195 VSJ131195 VIN131195 UYR131195 UOV131195 UEZ131195 TVD131195 TLH131195 TBL131195 SRP131195 SHT131195 RXX131195 ROB131195 REF131195 QUJ131195 QKN131195 QAR131195 PQV131195 PGZ131195 OXD131195 ONH131195 ODL131195 NTP131195 NJT131195 MZX131195 MQB131195 MGF131195 LWJ131195 LMN131195 LCR131195 KSV131195 KIZ131195 JZD131195 JPH131195 JFL131195 IVP131195 ILT131195 IBX131195 HSB131195 HIF131195 GYJ131195 GON131195 GER131195 FUV131195 FKZ131195 FBD131195 ERH131195 EHL131195 DXP131195 DNT131195 DDX131195 CUB131195 CKF131195 CAJ131195 BQN131195 BGR131195 AWV131195 AMZ131195 ADD131195 TH131195 JL131195 N131195 WVX65659 WMB65659 WCF65659 VSJ65659 VIN65659 UYR65659 UOV65659 UEZ65659 TVD65659 TLH65659 TBL65659 SRP65659 SHT65659 RXX65659 ROB65659 REF65659 QUJ65659 QKN65659 QAR65659 PQV65659 PGZ65659 OXD65659 ONH65659 ODL65659 NTP65659 NJT65659 MZX65659 MQB65659 MGF65659 LWJ65659 LMN65659 LCR65659 KSV65659 KIZ65659 JZD65659 JPH65659 JFL65659 IVP65659 ILT65659 IBX65659 HSB65659 HIF65659 GYJ65659 GON65659 GER65659 FUV65659 FKZ65659 FBD65659 ERH65659 EHL65659 DXP65659 DNT65659 DDX65659 CUB65659 CKF65659 CAJ65659 BQN65659 BGR65659 AWV65659 AMZ65659 ADD65659 TH65659 JL65659 N65659 WVN983168:WVN983169 WLR983168:WLR983169 WBV983168:WBV983169 VRZ983168:VRZ983169 VID983168:VID983169 UYH983168:UYH983169 UOL983168:UOL983169 UEP983168:UEP983169 TUT983168:TUT983169 TKX983168:TKX983169 TBB983168:TBB983169 SRF983168:SRF983169 SHJ983168:SHJ983169 RXN983168:RXN983169 RNR983168:RNR983169 RDV983168:RDV983169 QTZ983168:QTZ983169 QKD983168:QKD983169 QAH983168:QAH983169 PQL983168:PQL983169 PGP983168:PGP983169 OWT983168:OWT983169 OMX983168:OMX983169 ODB983168:ODB983169 NTF983168:NTF983169 NJJ983168:NJJ983169 MZN983168:MZN983169 MPR983168:MPR983169 MFV983168:MFV983169 LVZ983168:LVZ983169 LMD983168:LMD983169 LCH983168:LCH983169 KSL983168:KSL983169 KIP983168:KIP983169 JYT983168:JYT983169 JOX983168:JOX983169 JFB983168:JFB983169 IVF983168:IVF983169 ILJ983168:ILJ983169 IBN983168:IBN983169 HRR983168:HRR983169 HHV983168:HHV983169 GXZ983168:GXZ983169 GOD983168:GOD983169 GEH983168:GEH983169 FUL983168:FUL983169 FKP983168:FKP983169 FAT983168:FAT983169 EQX983168:EQX983169 EHB983168:EHB983169 DXF983168:DXF983169 DNJ983168:DNJ983169 DDN983168:DDN983169 CTR983168:CTR983169 CJV983168:CJV983169 BZZ983168:BZZ983169 BQD983168:BQD983169 BGH983168:BGH983169 AWL983168:AWL983169 AMP983168:AMP983169 ACT983168:ACT983169 SX983168:SX983169 JB983168:JB983169 C983168:C983169 WVN917632:WVN917633 WLR917632:WLR917633 WBV917632:WBV917633 VRZ917632:VRZ917633 VID917632:VID917633 UYH917632:UYH917633 UOL917632:UOL917633 UEP917632:UEP917633 TUT917632:TUT917633 TKX917632:TKX917633 TBB917632:TBB917633 SRF917632:SRF917633 SHJ917632:SHJ917633 RXN917632:RXN917633 RNR917632:RNR917633 RDV917632:RDV917633 QTZ917632:QTZ917633 QKD917632:QKD917633 QAH917632:QAH917633 PQL917632:PQL917633 PGP917632:PGP917633 OWT917632:OWT917633 OMX917632:OMX917633 ODB917632:ODB917633 NTF917632:NTF917633 NJJ917632:NJJ917633 MZN917632:MZN917633 MPR917632:MPR917633 MFV917632:MFV917633 LVZ917632:LVZ917633 LMD917632:LMD917633 LCH917632:LCH917633 KSL917632:KSL917633 KIP917632:KIP917633 JYT917632:JYT917633 JOX917632:JOX917633 JFB917632:JFB917633 IVF917632:IVF917633 ILJ917632:ILJ917633 IBN917632:IBN917633 HRR917632:HRR917633 HHV917632:HHV917633 GXZ917632:GXZ917633 GOD917632:GOD917633 GEH917632:GEH917633 FUL917632:FUL917633 FKP917632:FKP917633 FAT917632:FAT917633 EQX917632:EQX917633 EHB917632:EHB917633 DXF917632:DXF917633 DNJ917632:DNJ917633 DDN917632:DDN917633 CTR917632:CTR917633 CJV917632:CJV917633 BZZ917632:BZZ917633 BQD917632:BQD917633 BGH917632:BGH917633 AWL917632:AWL917633 AMP917632:AMP917633 ACT917632:ACT917633 SX917632:SX917633 JB917632:JB917633 C917632:C917633 WVN852096:WVN852097 WLR852096:WLR852097 WBV852096:WBV852097 VRZ852096:VRZ852097 VID852096:VID852097 UYH852096:UYH852097 UOL852096:UOL852097 UEP852096:UEP852097 TUT852096:TUT852097 TKX852096:TKX852097 TBB852096:TBB852097 SRF852096:SRF852097 SHJ852096:SHJ852097 RXN852096:RXN852097 RNR852096:RNR852097 RDV852096:RDV852097 QTZ852096:QTZ852097 QKD852096:QKD852097 QAH852096:QAH852097 PQL852096:PQL852097 PGP852096:PGP852097 OWT852096:OWT852097 OMX852096:OMX852097 ODB852096:ODB852097 NTF852096:NTF852097 NJJ852096:NJJ852097 MZN852096:MZN852097 MPR852096:MPR852097 MFV852096:MFV852097 LVZ852096:LVZ852097 LMD852096:LMD852097 LCH852096:LCH852097 KSL852096:KSL852097 KIP852096:KIP852097 JYT852096:JYT852097 JOX852096:JOX852097 JFB852096:JFB852097 IVF852096:IVF852097 ILJ852096:ILJ852097 IBN852096:IBN852097 HRR852096:HRR852097 HHV852096:HHV852097 GXZ852096:GXZ852097 GOD852096:GOD852097 GEH852096:GEH852097 FUL852096:FUL852097 FKP852096:FKP852097 FAT852096:FAT852097 EQX852096:EQX852097 EHB852096:EHB852097 DXF852096:DXF852097 DNJ852096:DNJ852097 DDN852096:DDN852097 CTR852096:CTR852097 CJV852096:CJV852097 BZZ852096:BZZ852097 BQD852096:BQD852097 BGH852096:BGH852097 AWL852096:AWL852097 AMP852096:AMP852097 ACT852096:ACT852097 SX852096:SX852097 JB852096:JB852097 C852096:C852097 WVN786560:WVN786561 WLR786560:WLR786561 WBV786560:WBV786561 VRZ786560:VRZ786561 VID786560:VID786561 UYH786560:UYH786561 UOL786560:UOL786561 UEP786560:UEP786561 TUT786560:TUT786561 TKX786560:TKX786561 TBB786560:TBB786561 SRF786560:SRF786561 SHJ786560:SHJ786561 RXN786560:RXN786561 RNR786560:RNR786561 RDV786560:RDV786561 QTZ786560:QTZ786561 QKD786560:QKD786561 QAH786560:QAH786561 PQL786560:PQL786561 PGP786560:PGP786561 OWT786560:OWT786561 OMX786560:OMX786561 ODB786560:ODB786561 NTF786560:NTF786561 NJJ786560:NJJ786561 MZN786560:MZN786561 MPR786560:MPR786561 MFV786560:MFV786561 LVZ786560:LVZ786561 LMD786560:LMD786561 LCH786560:LCH786561 KSL786560:KSL786561 KIP786560:KIP786561 JYT786560:JYT786561 JOX786560:JOX786561 JFB786560:JFB786561 IVF786560:IVF786561 ILJ786560:ILJ786561 IBN786560:IBN786561 HRR786560:HRR786561 HHV786560:HHV786561 GXZ786560:GXZ786561 GOD786560:GOD786561 GEH786560:GEH786561 FUL786560:FUL786561 FKP786560:FKP786561 FAT786560:FAT786561 EQX786560:EQX786561 EHB786560:EHB786561 DXF786560:DXF786561 DNJ786560:DNJ786561 DDN786560:DDN786561 CTR786560:CTR786561 CJV786560:CJV786561 BZZ786560:BZZ786561 BQD786560:BQD786561 BGH786560:BGH786561 AWL786560:AWL786561 AMP786560:AMP786561 ACT786560:ACT786561 SX786560:SX786561 JB786560:JB786561 C786560:C786561 WVN721024:WVN721025 WLR721024:WLR721025 WBV721024:WBV721025 VRZ721024:VRZ721025 VID721024:VID721025 UYH721024:UYH721025 UOL721024:UOL721025 UEP721024:UEP721025 TUT721024:TUT721025 TKX721024:TKX721025 TBB721024:TBB721025 SRF721024:SRF721025 SHJ721024:SHJ721025 RXN721024:RXN721025 RNR721024:RNR721025 RDV721024:RDV721025 QTZ721024:QTZ721025 QKD721024:QKD721025 QAH721024:QAH721025 PQL721024:PQL721025 PGP721024:PGP721025 OWT721024:OWT721025 OMX721024:OMX721025 ODB721024:ODB721025 NTF721024:NTF721025 NJJ721024:NJJ721025 MZN721024:MZN721025 MPR721024:MPR721025 MFV721024:MFV721025 LVZ721024:LVZ721025 LMD721024:LMD721025 LCH721024:LCH721025 KSL721024:KSL721025 KIP721024:KIP721025 JYT721024:JYT721025 JOX721024:JOX721025 JFB721024:JFB721025 IVF721024:IVF721025 ILJ721024:ILJ721025 IBN721024:IBN721025 HRR721024:HRR721025 HHV721024:HHV721025 GXZ721024:GXZ721025 GOD721024:GOD721025 GEH721024:GEH721025 FUL721024:FUL721025 FKP721024:FKP721025 FAT721024:FAT721025 EQX721024:EQX721025 EHB721024:EHB721025 DXF721024:DXF721025 DNJ721024:DNJ721025 DDN721024:DDN721025 CTR721024:CTR721025 CJV721024:CJV721025 BZZ721024:BZZ721025 BQD721024:BQD721025 BGH721024:BGH721025 AWL721024:AWL721025 AMP721024:AMP721025 ACT721024:ACT721025 SX721024:SX721025 JB721024:JB721025 C721024:C721025 WVN655488:WVN655489 WLR655488:WLR655489 WBV655488:WBV655489 VRZ655488:VRZ655489 VID655488:VID655489 UYH655488:UYH655489 UOL655488:UOL655489 UEP655488:UEP655489 TUT655488:TUT655489 TKX655488:TKX655489 TBB655488:TBB655489 SRF655488:SRF655489 SHJ655488:SHJ655489 RXN655488:RXN655489 RNR655488:RNR655489 RDV655488:RDV655489 QTZ655488:QTZ655489 QKD655488:QKD655489 QAH655488:QAH655489 PQL655488:PQL655489 PGP655488:PGP655489 OWT655488:OWT655489 OMX655488:OMX655489 ODB655488:ODB655489 NTF655488:NTF655489 NJJ655488:NJJ655489 MZN655488:MZN655489 MPR655488:MPR655489 MFV655488:MFV655489 LVZ655488:LVZ655489 LMD655488:LMD655489 LCH655488:LCH655489 KSL655488:KSL655489 KIP655488:KIP655489 JYT655488:JYT655489 JOX655488:JOX655489 JFB655488:JFB655489 IVF655488:IVF655489 ILJ655488:ILJ655489 IBN655488:IBN655489 HRR655488:HRR655489 HHV655488:HHV655489 GXZ655488:GXZ655489 GOD655488:GOD655489 GEH655488:GEH655489 FUL655488:FUL655489 FKP655488:FKP655489 FAT655488:FAT655489 EQX655488:EQX655489 EHB655488:EHB655489 DXF655488:DXF655489 DNJ655488:DNJ655489 DDN655488:DDN655489 CTR655488:CTR655489 CJV655488:CJV655489 BZZ655488:BZZ655489 BQD655488:BQD655489 BGH655488:BGH655489 AWL655488:AWL655489 AMP655488:AMP655489 ACT655488:ACT655489 SX655488:SX655489 JB655488:JB655489 C655488:C655489 WVN589952:WVN589953 WLR589952:WLR589953 WBV589952:WBV589953 VRZ589952:VRZ589953 VID589952:VID589953 UYH589952:UYH589953 UOL589952:UOL589953 UEP589952:UEP589953 TUT589952:TUT589953 TKX589952:TKX589953 TBB589952:TBB589953 SRF589952:SRF589953 SHJ589952:SHJ589953 RXN589952:RXN589953 RNR589952:RNR589953 RDV589952:RDV589953 QTZ589952:QTZ589953 QKD589952:QKD589953 QAH589952:QAH589953 PQL589952:PQL589953 PGP589952:PGP589953 OWT589952:OWT589953 OMX589952:OMX589953 ODB589952:ODB589953 NTF589952:NTF589953 NJJ589952:NJJ589953 MZN589952:MZN589953 MPR589952:MPR589953 MFV589952:MFV589953 LVZ589952:LVZ589953 LMD589952:LMD589953 LCH589952:LCH589953 KSL589952:KSL589953 KIP589952:KIP589953 JYT589952:JYT589953 JOX589952:JOX589953 JFB589952:JFB589953 IVF589952:IVF589953 ILJ589952:ILJ589953 IBN589952:IBN589953 HRR589952:HRR589953 HHV589952:HHV589953 GXZ589952:GXZ589953 GOD589952:GOD589953 GEH589952:GEH589953 FUL589952:FUL589953 FKP589952:FKP589953 FAT589952:FAT589953 EQX589952:EQX589953 EHB589952:EHB589953 DXF589952:DXF589953 DNJ589952:DNJ589953 DDN589952:DDN589953 CTR589952:CTR589953 CJV589952:CJV589953 BZZ589952:BZZ589953 BQD589952:BQD589953 BGH589952:BGH589953 AWL589952:AWL589953 AMP589952:AMP589953 ACT589952:ACT589953 SX589952:SX589953 JB589952:JB589953 C589952:C589953 WVN524416:WVN524417 WLR524416:WLR524417 WBV524416:WBV524417 VRZ524416:VRZ524417 VID524416:VID524417 UYH524416:UYH524417 UOL524416:UOL524417 UEP524416:UEP524417 TUT524416:TUT524417 TKX524416:TKX524417 TBB524416:TBB524417 SRF524416:SRF524417 SHJ524416:SHJ524417 RXN524416:RXN524417 RNR524416:RNR524417 RDV524416:RDV524417 QTZ524416:QTZ524417 QKD524416:QKD524417 QAH524416:QAH524417 PQL524416:PQL524417 PGP524416:PGP524417 OWT524416:OWT524417 OMX524416:OMX524417 ODB524416:ODB524417 NTF524416:NTF524417 NJJ524416:NJJ524417 MZN524416:MZN524417 MPR524416:MPR524417 MFV524416:MFV524417 LVZ524416:LVZ524417 LMD524416:LMD524417 LCH524416:LCH524417 KSL524416:KSL524417 KIP524416:KIP524417 JYT524416:JYT524417 JOX524416:JOX524417 JFB524416:JFB524417 IVF524416:IVF524417 ILJ524416:ILJ524417 IBN524416:IBN524417 HRR524416:HRR524417 HHV524416:HHV524417 GXZ524416:GXZ524417 GOD524416:GOD524417 GEH524416:GEH524417 FUL524416:FUL524417 FKP524416:FKP524417 FAT524416:FAT524417 EQX524416:EQX524417 EHB524416:EHB524417 DXF524416:DXF524417 DNJ524416:DNJ524417 DDN524416:DDN524417 CTR524416:CTR524417 CJV524416:CJV524417 BZZ524416:BZZ524417 BQD524416:BQD524417 BGH524416:BGH524417 AWL524416:AWL524417 AMP524416:AMP524417 ACT524416:ACT524417 SX524416:SX524417 JB524416:JB524417 C524416:C524417 WVN458880:WVN458881 WLR458880:WLR458881 WBV458880:WBV458881 VRZ458880:VRZ458881 VID458880:VID458881 UYH458880:UYH458881 UOL458880:UOL458881 UEP458880:UEP458881 TUT458880:TUT458881 TKX458880:TKX458881 TBB458880:TBB458881 SRF458880:SRF458881 SHJ458880:SHJ458881 RXN458880:RXN458881 RNR458880:RNR458881 RDV458880:RDV458881 QTZ458880:QTZ458881 QKD458880:QKD458881 QAH458880:QAH458881 PQL458880:PQL458881 PGP458880:PGP458881 OWT458880:OWT458881 OMX458880:OMX458881 ODB458880:ODB458881 NTF458880:NTF458881 NJJ458880:NJJ458881 MZN458880:MZN458881 MPR458880:MPR458881 MFV458880:MFV458881 LVZ458880:LVZ458881 LMD458880:LMD458881 LCH458880:LCH458881 KSL458880:KSL458881 KIP458880:KIP458881 JYT458880:JYT458881 JOX458880:JOX458881 JFB458880:JFB458881 IVF458880:IVF458881 ILJ458880:ILJ458881 IBN458880:IBN458881 HRR458880:HRR458881 HHV458880:HHV458881 GXZ458880:GXZ458881 GOD458880:GOD458881 GEH458880:GEH458881 FUL458880:FUL458881 FKP458880:FKP458881 FAT458880:FAT458881 EQX458880:EQX458881 EHB458880:EHB458881 DXF458880:DXF458881 DNJ458880:DNJ458881 DDN458880:DDN458881 CTR458880:CTR458881 CJV458880:CJV458881 BZZ458880:BZZ458881 BQD458880:BQD458881 BGH458880:BGH458881 AWL458880:AWL458881 AMP458880:AMP458881 ACT458880:ACT458881 SX458880:SX458881 JB458880:JB458881 C458880:C458881 WVN393344:WVN393345 WLR393344:WLR393345 WBV393344:WBV393345 VRZ393344:VRZ393345 VID393344:VID393345 UYH393344:UYH393345 UOL393344:UOL393345 UEP393344:UEP393345 TUT393344:TUT393345 TKX393344:TKX393345 TBB393344:TBB393345 SRF393344:SRF393345 SHJ393344:SHJ393345 RXN393344:RXN393345 RNR393344:RNR393345 RDV393344:RDV393345 QTZ393344:QTZ393345 QKD393344:QKD393345 QAH393344:QAH393345 PQL393344:PQL393345 PGP393344:PGP393345 OWT393344:OWT393345 OMX393344:OMX393345 ODB393344:ODB393345 NTF393344:NTF393345 NJJ393344:NJJ393345 MZN393344:MZN393345 MPR393344:MPR393345 MFV393344:MFV393345 LVZ393344:LVZ393345 LMD393344:LMD393345 LCH393344:LCH393345 KSL393344:KSL393345 KIP393344:KIP393345 JYT393344:JYT393345 JOX393344:JOX393345 JFB393344:JFB393345 IVF393344:IVF393345 ILJ393344:ILJ393345 IBN393344:IBN393345 HRR393344:HRR393345 HHV393344:HHV393345 GXZ393344:GXZ393345 GOD393344:GOD393345 GEH393344:GEH393345 FUL393344:FUL393345 FKP393344:FKP393345 FAT393344:FAT393345 EQX393344:EQX393345 EHB393344:EHB393345 DXF393344:DXF393345 DNJ393344:DNJ393345 DDN393344:DDN393345 CTR393344:CTR393345 CJV393344:CJV393345 BZZ393344:BZZ393345 BQD393344:BQD393345 BGH393344:BGH393345 AWL393344:AWL393345 AMP393344:AMP393345 ACT393344:ACT393345 SX393344:SX393345 JB393344:JB393345 C393344:C393345 WVN327808:WVN327809 WLR327808:WLR327809 WBV327808:WBV327809 VRZ327808:VRZ327809 VID327808:VID327809 UYH327808:UYH327809 UOL327808:UOL327809 UEP327808:UEP327809 TUT327808:TUT327809 TKX327808:TKX327809 TBB327808:TBB327809 SRF327808:SRF327809 SHJ327808:SHJ327809 RXN327808:RXN327809 RNR327808:RNR327809 RDV327808:RDV327809 QTZ327808:QTZ327809 QKD327808:QKD327809 QAH327808:QAH327809 PQL327808:PQL327809 PGP327808:PGP327809 OWT327808:OWT327809 OMX327808:OMX327809 ODB327808:ODB327809 NTF327808:NTF327809 NJJ327808:NJJ327809 MZN327808:MZN327809 MPR327808:MPR327809 MFV327808:MFV327809 LVZ327808:LVZ327809 LMD327808:LMD327809 LCH327808:LCH327809 KSL327808:KSL327809 KIP327808:KIP327809 JYT327808:JYT327809 JOX327808:JOX327809 JFB327808:JFB327809 IVF327808:IVF327809 ILJ327808:ILJ327809 IBN327808:IBN327809 HRR327808:HRR327809 HHV327808:HHV327809 GXZ327808:GXZ327809 GOD327808:GOD327809 GEH327808:GEH327809 FUL327808:FUL327809 FKP327808:FKP327809 FAT327808:FAT327809 EQX327808:EQX327809 EHB327808:EHB327809 DXF327808:DXF327809 DNJ327808:DNJ327809 DDN327808:DDN327809 CTR327808:CTR327809 CJV327808:CJV327809 BZZ327808:BZZ327809 BQD327808:BQD327809 BGH327808:BGH327809 AWL327808:AWL327809 AMP327808:AMP327809 ACT327808:ACT327809 SX327808:SX327809 JB327808:JB327809 C327808:C327809 WVN262272:WVN262273 WLR262272:WLR262273 WBV262272:WBV262273 VRZ262272:VRZ262273 VID262272:VID262273 UYH262272:UYH262273 UOL262272:UOL262273 UEP262272:UEP262273 TUT262272:TUT262273 TKX262272:TKX262273 TBB262272:TBB262273 SRF262272:SRF262273 SHJ262272:SHJ262273 RXN262272:RXN262273 RNR262272:RNR262273 RDV262272:RDV262273 QTZ262272:QTZ262273 QKD262272:QKD262273 QAH262272:QAH262273 PQL262272:PQL262273 PGP262272:PGP262273 OWT262272:OWT262273 OMX262272:OMX262273 ODB262272:ODB262273 NTF262272:NTF262273 NJJ262272:NJJ262273 MZN262272:MZN262273 MPR262272:MPR262273 MFV262272:MFV262273 LVZ262272:LVZ262273 LMD262272:LMD262273 LCH262272:LCH262273 KSL262272:KSL262273 KIP262272:KIP262273 JYT262272:JYT262273 JOX262272:JOX262273 JFB262272:JFB262273 IVF262272:IVF262273 ILJ262272:ILJ262273 IBN262272:IBN262273 HRR262272:HRR262273 HHV262272:HHV262273 GXZ262272:GXZ262273 GOD262272:GOD262273 GEH262272:GEH262273 FUL262272:FUL262273 FKP262272:FKP262273 FAT262272:FAT262273 EQX262272:EQX262273 EHB262272:EHB262273 DXF262272:DXF262273 DNJ262272:DNJ262273 DDN262272:DDN262273 CTR262272:CTR262273 CJV262272:CJV262273 BZZ262272:BZZ262273 BQD262272:BQD262273 BGH262272:BGH262273 AWL262272:AWL262273 AMP262272:AMP262273 ACT262272:ACT262273 SX262272:SX262273 JB262272:JB262273 C262272:C262273 WVN196736:WVN196737 WLR196736:WLR196737 WBV196736:WBV196737 VRZ196736:VRZ196737 VID196736:VID196737 UYH196736:UYH196737 UOL196736:UOL196737 UEP196736:UEP196737 TUT196736:TUT196737 TKX196736:TKX196737 TBB196736:TBB196737 SRF196736:SRF196737 SHJ196736:SHJ196737 RXN196736:RXN196737 RNR196736:RNR196737 RDV196736:RDV196737 QTZ196736:QTZ196737 QKD196736:QKD196737 QAH196736:QAH196737 PQL196736:PQL196737 PGP196736:PGP196737 OWT196736:OWT196737 OMX196736:OMX196737 ODB196736:ODB196737 NTF196736:NTF196737 NJJ196736:NJJ196737 MZN196736:MZN196737 MPR196736:MPR196737 MFV196736:MFV196737 LVZ196736:LVZ196737 LMD196736:LMD196737 LCH196736:LCH196737 KSL196736:KSL196737 KIP196736:KIP196737 JYT196736:JYT196737 JOX196736:JOX196737 JFB196736:JFB196737 IVF196736:IVF196737 ILJ196736:ILJ196737 IBN196736:IBN196737 HRR196736:HRR196737 HHV196736:HHV196737 GXZ196736:GXZ196737 GOD196736:GOD196737 GEH196736:GEH196737 FUL196736:FUL196737 FKP196736:FKP196737 FAT196736:FAT196737 EQX196736:EQX196737 EHB196736:EHB196737 DXF196736:DXF196737 DNJ196736:DNJ196737 DDN196736:DDN196737 CTR196736:CTR196737 CJV196736:CJV196737 BZZ196736:BZZ196737 BQD196736:BQD196737 BGH196736:BGH196737 AWL196736:AWL196737 AMP196736:AMP196737 ACT196736:ACT196737 SX196736:SX196737 JB196736:JB196737 C196736:C196737 WVN131200:WVN131201 WLR131200:WLR131201 WBV131200:WBV131201 VRZ131200:VRZ131201 VID131200:VID131201 UYH131200:UYH131201 UOL131200:UOL131201 UEP131200:UEP131201 TUT131200:TUT131201 TKX131200:TKX131201 TBB131200:TBB131201 SRF131200:SRF131201 SHJ131200:SHJ131201 RXN131200:RXN131201 RNR131200:RNR131201 RDV131200:RDV131201 QTZ131200:QTZ131201 QKD131200:QKD131201 QAH131200:QAH131201 PQL131200:PQL131201 PGP131200:PGP131201 OWT131200:OWT131201 OMX131200:OMX131201 ODB131200:ODB131201 NTF131200:NTF131201 NJJ131200:NJJ131201 MZN131200:MZN131201 MPR131200:MPR131201 MFV131200:MFV131201 LVZ131200:LVZ131201 LMD131200:LMD131201 LCH131200:LCH131201 KSL131200:KSL131201 KIP131200:KIP131201 JYT131200:JYT131201 JOX131200:JOX131201 JFB131200:JFB131201 IVF131200:IVF131201 ILJ131200:ILJ131201 IBN131200:IBN131201 HRR131200:HRR131201 HHV131200:HHV131201 GXZ131200:GXZ131201 GOD131200:GOD131201 GEH131200:GEH131201 FUL131200:FUL131201 FKP131200:FKP131201 FAT131200:FAT131201 EQX131200:EQX131201 EHB131200:EHB131201 DXF131200:DXF131201 DNJ131200:DNJ131201 DDN131200:DDN131201 CTR131200:CTR131201 CJV131200:CJV131201 BZZ131200:BZZ131201 BQD131200:BQD131201 BGH131200:BGH131201 AWL131200:AWL131201 AMP131200:AMP131201 ACT131200:ACT131201 SX131200:SX131201 JB131200:JB131201 C131200:C131201 WVN65664:WVN65665 WLR65664:WLR65665 WBV65664:WBV65665 VRZ65664:VRZ65665 VID65664:VID65665 UYH65664:UYH65665 UOL65664:UOL65665 UEP65664:UEP65665 TUT65664:TUT65665 TKX65664:TKX65665 TBB65664:TBB65665 SRF65664:SRF65665 SHJ65664:SHJ65665 RXN65664:RXN65665 RNR65664:RNR65665 RDV65664:RDV65665 QTZ65664:QTZ65665 QKD65664:QKD65665 QAH65664:QAH65665 PQL65664:PQL65665 PGP65664:PGP65665 OWT65664:OWT65665 OMX65664:OMX65665 ODB65664:ODB65665 NTF65664:NTF65665 NJJ65664:NJJ65665 MZN65664:MZN65665 MPR65664:MPR65665 MFV65664:MFV65665 LVZ65664:LVZ65665 LMD65664:LMD65665 LCH65664:LCH65665 KSL65664:KSL65665 KIP65664:KIP65665 JYT65664:JYT65665 JOX65664:JOX65665 JFB65664:JFB65665 IVF65664:IVF65665 ILJ65664:ILJ65665 IBN65664:IBN65665 HRR65664:HRR65665 HHV65664:HHV65665 GXZ65664:GXZ65665 GOD65664:GOD65665 GEH65664:GEH65665 FUL65664:FUL65665 FKP65664:FKP65665 FAT65664:FAT65665 EQX65664:EQX65665 EHB65664:EHB65665 DXF65664:DXF65665 DNJ65664:DNJ65665 DDN65664:DDN65665 CTR65664:CTR65665 CJV65664:CJV65665 BZZ65664:BZZ65665 BQD65664:BQD65665 BGH65664:BGH65665 AWL65664:AWL65665 AMP65664:AMP65665 ACT65664:ACT65665 SX65664:SX65665 JB65664:JB65665 C65664:C65665 WVM983169 WLQ983169 WBU983169 VRY983169 VIC983169 UYG983169 UOK983169 UEO983169 TUS983169 TKW983169 TBA983169 SRE983169 SHI983169 RXM983169 RNQ983169 RDU983169 QTY983169 QKC983169 QAG983169 PQK983169 PGO983169 OWS983169 OMW983169 ODA983169 NTE983169 NJI983169 MZM983169 MPQ983169 MFU983169 LVY983169 LMC983169 LCG983169 KSK983169 KIO983169 JYS983169 JOW983169 JFA983169 IVE983169 ILI983169 IBM983169 HRQ983169 HHU983169 GXY983169 GOC983169 GEG983169 FUK983169 FKO983169 FAS983169 EQW983169 EHA983169 DXE983169 DNI983169 DDM983169 CTQ983169 CJU983169 BZY983169 BQC983169 BGG983169 AWK983169 AMO983169 ACS983169 SW983169 JA983169 B983169 WVM917633 WLQ917633 WBU917633 VRY917633 VIC917633 UYG917633 UOK917633 UEO917633 TUS917633 TKW917633 TBA917633 SRE917633 SHI917633 RXM917633 RNQ917633 RDU917633 QTY917633 QKC917633 QAG917633 PQK917633 PGO917633 OWS917633 OMW917633 ODA917633 NTE917633 NJI917633 MZM917633 MPQ917633 MFU917633 LVY917633 LMC917633 LCG917633 KSK917633 KIO917633 JYS917633 JOW917633 JFA917633 IVE917633 ILI917633 IBM917633 HRQ917633 HHU917633 GXY917633 GOC917633 GEG917633 FUK917633 FKO917633 FAS917633 EQW917633 EHA917633 DXE917633 DNI917633 DDM917633 CTQ917633 CJU917633 BZY917633 BQC917633 BGG917633 AWK917633 AMO917633 ACS917633 SW917633 JA917633 B917633 WVM852097 WLQ852097 WBU852097 VRY852097 VIC852097 UYG852097 UOK852097 UEO852097 TUS852097 TKW852097 TBA852097 SRE852097 SHI852097 RXM852097 RNQ852097 RDU852097 QTY852097 QKC852097 QAG852097 PQK852097 PGO852097 OWS852097 OMW852097 ODA852097 NTE852097 NJI852097 MZM852097 MPQ852097 MFU852097 LVY852097 LMC852097 LCG852097 KSK852097 KIO852097 JYS852097 JOW852097 JFA852097 IVE852097 ILI852097 IBM852097 HRQ852097 HHU852097 GXY852097 GOC852097 GEG852097 FUK852097 FKO852097 FAS852097 EQW852097 EHA852097 DXE852097 DNI852097 DDM852097 CTQ852097 CJU852097 BZY852097 BQC852097 BGG852097 AWK852097 AMO852097 ACS852097 SW852097 JA852097 B852097 WVM786561 WLQ786561 WBU786561 VRY786561 VIC786561 UYG786561 UOK786561 UEO786561 TUS786561 TKW786561 TBA786561 SRE786561 SHI786561 RXM786561 RNQ786561 RDU786561 QTY786561 QKC786561 QAG786561 PQK786561 PGO786561 OWS786561 OMW786561 ODA786561 NTE786561 NJI786561 MZM786561 MPQ786561 MFU786561 LVY786561 LMC786561 LCG786561 KSK786561 KIO786561 JYS786561 JOW786561 JFA786561 IVE786561 ILI786561 IBM786561 HRQ786561 HHU786561 GXY786561 GOC786561 GEG786561 FUK786561 FKO786561 FAS786561 EQW786561 EHA786561 DXE786561 DNI786561 DDM786561 CTQ786561 CJU786561 BZY786561 BQC786561 BGG786561 AWK786561 AMO786561 ACS786561 SW786561 JA786561 B786561 WVM721025 WLQ721025 WBU721025 VRY721025 VIC721025 UYG721025 UOK721025 UEO721025 TUS721025 TKW721025 TBA721025 SRE721025 SHI721025 RXM721025 RNQ721025 RDU721025 QTY721025 QKC721025 QAG721025 PQK721025 PGO721025 OWS721025 OMW721025 ODA721025 NTE721025 NJI721025 MZM721025 MPQ721025 MFU721025 LVY721025 LMC721025 LCG721025 KSK721025 KIO721025 JYS721025 JOW721025 JFA721025 IVE721025 ILI721025 IBM721025 HRQ721025 HHU721025 GXY721025 GOC721025 GEG721025 FUK721025 FKO721025 FAS721025 EQW721025 EHA721025 DXE721025 DNI721025 DDM721025 CTQ721025 CJU721025 BZY721025 BQC721025 BGG721025 AWK721025 AMO721025 ACS721025 SW721025 JA721025 B721025 WVM655489 WLQ655489 WBU655489 VRY655489 VIC655489 UYG655489 UOK655489 UEO655489 TUS655489 TKW655489 TBA655489 SRE655489 SHI655489 RXM655489 RNQ655489 RDU655489 QTY655489 QKC655489 QAG655489 PQK655489 PGO655489 OWS655489 OMW655489 ODA655489 NTE655489 NJI655489 MZM655489 MPQ655489 MFU655489 LVY655489 LMC655489 LCG655489 KSK655489 KIO655489 JYS655489 JOW655489 JFA655489 IVE655489 ILI655489 IBM655489 HRQ655489 HHU655489 GXY655489 GOC655489 GEG655489 FUK655489 FKO655489 FAS655489 EQW655489 EHA655489 DXE655489 DNI655489 DDM655489 CTQ655489 CJU655489 BZY655489 BQC655489 BGG655489 AWK655489 AMO655489 ACS655489 SW655489 JA655489 B655489 WVM589953 WLQ589953 WBU589953 VRY589953 VIC589953 UYG589953 UOK589953 UEO589953 TUS589953 TKW589953 TBA589953 SRE589953 SHI589953 RXM589953 RNQ589953 RDU589953 QTY589953 QKC589953 QAG589953 PQK589953 PGO589953 OWS589953 OMW589953 ODA589953 NTE589953 NJI589953 MZM589953 MPQ589953 MFU589953 LVY589953 LMC589953 LCG589953 KSK589953 KIO589953 JYS589953 JOW589953 JFA589953 IVE589953 ILI589953 IBM589953 HRQ589953 HHU589953 GXY589953 GOC589953 GEG589953 FUK589953 FKO589953 FAS589953 EQW589953 EHA589953 DXE589953 DNI589953 DDM589953 CTQ589953 CJU589953 BZY589953 BQC589953 BGG589953 AWK589953 AMO589953 ACS589953 SW589953 JA589953 B589953 WVM524417 WLQ524417 WBU524417 VRY524417 VIC524417 UYG524417 UOK524417 UEO524417 TUS524417 TKW524417 TBA524417 SRE524417 SHI524417 RXM524417 RNQ524417 RDU524417 QTY524417 QKC524417 QAG524417 PQK524417 PGO524417 OWS524417 OMW524417 ODA524417 NTE524417 NJI524417 MZM524417 MPQ524417 MFU524417 LVY524417 LMC524417 LCG524417 KSK524417 KIO524417 JYS524417 JOW524417 JFA524417 IVE524417 ILI524417 IBM524417 HRQ524417 HHU524417 GXY524417 GOC524417 GEG524417 FUK524417 FKO524417 FAS524417 EQW524417 EHA524417 DXE524417 DNI524417 DDM524417 CTQ524417 CJU524417 BZY524417 BQC524417 BGG524417 AWK524417 AMO524417 ACS524417 SW524417 JA524417 B524417 WVM458881 WLQ458881 WBU458881 VRY458881 VIC458881 UYG458881 UOK458881 UEO458881 TUS458881 TKW458881 TBA458881 SRE458881 SHI458881 RXM458881 RNQ458881 RDU458881 QTY458881 QKC458881 QAG458881 PQK458881 PGO458881 OWS458881 OMW458881 ODA458881 NTE458881 NJI458881 MZM458881 MPQ458881 MFU458881 LVY458881 LMC458881 LCG458881 KSK458881 KIO458881 JYS458881 JOW458881 JFA458881 IVE458881 ILI458881 IBM458881 HRQ458881 HHU458881 GXY458881 GOC458881 GEG458881 FUK458881 FKO458881 FAS458881 EQW458881 EHA458881 DXE458881 DNI458881 DDM458881 CTQ458881 CJU458881 BZY458881 BQC458881 BGG458881 AWK458881 AMO458881 ACS458881 SW458881 JA458881 B458881 WVM393345 WLQ393345 WBU393345 VRY393345 VIC393345 UYG393345 UOK393345 UEO393345 TUS393345 TKW393345 TBA393345 SRE393345 SHI393345 RXM393345 RNQ393345 RDU393345 QTY393345 QKC393345 QAG393345 PQK393345 PGO393345 OWS393345 OMW393345 ODA393345 NTE393345 NJI393345 MZM393345 MPQ393345 MFU393345 LVY393345 LMC393345 LCG393345 KSK393345 KIO393345 JYS393345 JOW393345 JFA393345 IVE393345 ILI393345 IBM393345 HRQ393345 HHU393345 GXY393345 GOC393345 GEG393345 FUK393345 FKO393345 FAS393345 EQW393345 EHA393345 DXE393345 DNI393345 DDM393345 CTQ393345 CJU393345 BZY393345 BQC393345 BGG393345 AWK393345 AMO393345 ACS393345 SW393345 JA393345 B393345 WVM327809 WLQ327809 WBU327809 VRY327809 VIC327809 UYG327809 UOK327809 UEO327809 TUS327809 TKW327809 TBA327809 SRE327809 SHI327809 RXM327809 RNQ327809 RDU327809 QTY327809 QKC327809 QAG327809 PQK327809 PGO327809 OWS327809 OMW327809 ODA327809 NTE327809 NJI327809 MZM327809 MPQ327809 MFU327809 LVY327809 LMC327809 LCG327809 KSK327809 KIO327809 JYS327809 JOW327809 JFA327809 IVE327809 ILI327809 IBM327809 HRQ327809 HHU327809 GXY327809 GOC327809 GEG327809 FUK327809 FKO327809 FAS327809 EQW327809 EHA327809 DXE327809 DNI327809 DDM327809 CTQ327809 CJU327809 BZY327809 BQC327809 BGG327809 AWK327809 AMO327809 ACS327809 SW327809 JA327809 B327809 WVM262273 WLQ262273 WBU262273 VRY262273 VIC262273 UYG262273 UOK262273 UEO262273 TUS262273 TKW262273 TBA262273 SRE262273 SHI262273 RXM262273 RNQ262273 RDU262273 QTY262273 QKC262273 QAG262273 PQK262273 PGO262273 OWS262273 OMW262273 ODA262273 NTE262273 NJI262273 MZM262273 MPQ262273 MFU262273 LVY262273 LMC262273 LCG262273 KSK262273 KIO262273 JYS262273 JOW262273 JFA262273 IVE262273 ILI262273 IBM262273 HRQ262273 HHU262273 GXY262273 GOC262273 GEG262273 FUK262273 FKO262273 FAS262273 EQW262273 EHA262273 DXE262273 DNI262273 DDM262273 CTQ262273 CJU262273 BZY262273 BQC262273 BGG262273 AWK262273 AMO262273 ACS262273 SW262273 JA262273 B262273 WVM196737 WLQ196737 WBU196737 VRY196737 VIC196737 UYG196737 UOK196737 UEO196737 TUS196737 TKW196737 TBA196737 SRE196737 SHI196737 RXM196737 RNQ196737 RDU196737 QTY196737 QKC196737 QAG196737 PQK196737 PGO196737 OWS196737 OMW196737 ODA196737 NTE196737 NJI196737 MZM196737 MPQ196737 MFU196737 LVY196737 LMC196737 LCG196737 KSK196737 KIO196737 JYS196737 JOW196737 JFA196737 IVE196737 ILI196737 IBM196737 HRQ196737 HHU196737 GXY196737 GOC196737 GEG196737 FUK196737 FKO196737 FAS196737 EQW196737 EHA196737 DXE196737 DNI196737 DDM196737 CTQ196737 CJU196737 BZY196737 BQC196737 BGG196737 AWK196737 AMO196737 ACS196737 SW196737 JA196737 B196737 WVM131201 WLQ131201 WBU131201 VRY131201 VIC131201 UYG131201 UOK131201 UEO131201 TUS131201 TKW131201 TBA131201 SRE131201 SHI131201 RXM131201 RNQ131201 RDU131201 QTY131201 QKC131201 QAG131201 PQK131201 PGO131201 OWS131201 OMW131201 ODA131201 NTE131201 NJI131201 MZM131201 MPQ131201 MFU131201 LVY131201 LMC131201 LCG131201 KSK131201 KIO131201 JYS131201 JOW131201 JFA131201 IVE131201 ILI131201 IBM131201 HRQ131201 HHU131201 GXY131201 GOC131201 GEG131201 FUK131201 FKO131201 FAS131201 EQW131201 EHA131201 DXE131201 DNI131201 DDM131201 CTQ131201 CJU131201 BZY131201 BQC131201 BGG131201 AWK131201 AMO131201 ACS131201 SW131201 JA131201 B131201 WVM65665 WLQ65665 WBU65665 VRY65665 VIC65665 UYG65665 UOK65665 UEO65665 TUS65665 TKW65665 TBA65665 SRE65665 SHI65665 RXM65665 RNQ65665 RDU65665 QTY65665 QKC65665 QAG65665 PQK65665 PGO65665 OWS65665 OMW65665 ODA65665 NTE65665 NJI65665 MZM65665 MPQ65665 MFU65665 LVY65665 LMC65665 LCG65665 KSK65665 KIO65665 JYS65665 JOW65665 JFA65665 IVE65665 ILI65665 IBM65665 HRQ65665 HHU65665 GXY65665 GOC65665 GEG65665 FUK65665 FKO65665 FAS65665 EQW65665 EHA65665 DXE65665 DNI65665 DDM65665 CTQ65665 CJU65665 BZY65665 BQC65665 BGG65665 AWK65665 AMO65665 ACS65665 SW65665 JA65665 B65665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WVO983244:WVO983249 WLS983244:WLS983249 WBW983244:WBW983249 VSA983244:VSA983249 VIE983244:VIE983249 UYI983244:UYI983249 UOM983244:UOM983249 UEQ983244:UEQ983249 TUU983244:TUU983249 TKY983244:TKY983249 TBC983244:TBC983249 SRG983244:SRG983249 SHK983244:SHK983249 RXO983244:RXO983249 RNS983244:RNS983249 RDW983244:RDW983249 QUA983244:QUA983249 QKE983244:QKE983249 QAI983244:QAI983249 PQM983244:PQM983249 PGQ983244:PGQ983249 OWU983244:OWU983249 OMY983244:OMY983249 ODC983244:ODC983249 NTG983244:NTG983249 NJK983244:NJK983249 MZO983244:MZO983249 MPS983244:MPS983249 MFW983244:MFW983249 LWA983244:LWA983249 LME983244:LME983249 LCI983244:LCI983249 KSM983244:KSM983249 KIQ983244:KIQ983249 JYU983244:JYU983249 JOY983244:JOY983249 JFC983244:JFC983249 IVG983244:IVG983249 ILK983244:ILK983249 IBO983244:IBO983249 HRS983244:HRS983249 HHW983244:HHW983249 GYA983244:GYA983249 GOE983244:GOE983249 GEI983244:GEI983249 FUM983244:FUM983249 FKQ983244:FKQ983249 FAU983244:FAU983249 EQY983244:EQY983249 EHC983244:EHC983249 DXG983244:DXG983249 DNK983244:DNK983249 DDO983244:DDO983249 CTS983244:CTS983249 CJW983244:CJW983249 CAA983244:CAA983249 BQE983244:BQE983249 BGI983244:BGI983249 AWM983244:AWM983249 AMQ983244:AMQ983249 ACU983244:ACU983249 SY983244:SY983249 JC983244:JC983249 D983244:E983249 WVO917708:WVO917713 WLS917708:WLS917713 WBW917708:WBW917713 VSA917708:VSA917713 VIE917708:VIE917713 UYI917708:UYI917713 UOM917708:UOM917713 UEQ917708:UEQ917713 TUU917708:TUU917713 TKY917708:TKY917713 TBC917708:TBC917713 SRG917708:SRG917713 SHK917708:SHK917713 RXO917708:RXO917713 RNS917708:RNS917713 RDW917708:RDW917713 QUA917708:QUA917713 QKE917708:QKE917713 QAI917708:QAI917713 PQM917708:PQM917713 PGQ917708:PGQ917713 OWU917708:OWU917713 OMY917708:OMY917713 ODC917708:ODC917713 NTG917708:NTG917713 NJK917708:NJK917713 MZO917708:MZO917713 MPS917708:MPS917713 MFW917708:MFW917713 LWA917708:LWA917713 LME917708:LME917713 LCI917708:LCI917713 KSM917708:KSM917713 KIQ917708:KIQ917713 JYU917708:JYU917713 JOY917708:JOY917713 JFC917708:JFC917713 IVG917708:IVG917713 ILK917708:ILK917713 IBO917708:IBO917713 HRS917708:HRS917713 HHW917708:HHW917713 GYA917708:GYA917713 GOE917708:GOE917713 GEI917708:GEI917713 FUM917708:FUM917713 FKQ917708:FKQ917713 FAU917708:FAU917713 EQY917708:EQY917713 EHC917708:EHC917713 DXG917708:DXG917713 DNK917708:DNK917713 DDO917708:DDO917713 CTS917708:CTS917713 CJW917708:CJW917713 CAA917708:CAA917713 BQE917708:BQE917713 BGI917708:BGI917713 AWM917708:AWM917713 AMQ917708:AMQ917713 ACU917708:ACU917713 SY917708:SY917713 JC917708:JC917713 D917708:E917713 WVO852172:WVO852177 WLS852172:WLS852177 WBW852172:WBW852177 VSA852172:VSA852177 VIE852172:VIE852177 UYI852172:UYI852177 UOM852172:UOM852177 UEQ852172:UEQ852177 TUU852172:TUU852177 TKY852172:TKY852177 TBC852172:TBC852177 SRG852172:SRG852177 SHK852172:SHK852177 RXO852172:RXO852177 RNS852172:RNS852177 RDW852172:RDW852177 QUA852172:QUA852177 QKE852172:QKE852177 QAI852172:QAI852177 PQM852172:PQM852177 PGQ852172:PGQ852177 OWU852172:OWU852177 OMY852172:OMY852177 ODC852172:ODC852177 NTG852172:NTG852177 NJK852172:NJK852177 MZO852172:MZO852177 MPS852172:MPS852177 MFW852172:MFW852177 LWA852172:LWA852177 LME852172:LME852177 LCI852172:LCI852177 KSM852172:KSM852177 KIQ852172:KIQ852177 JYU852172:JYU852177 JOY852172:JOY852177 JFC852172:JFC852177 IVG852172:IVG852177 ILK852172:ILK852177 IBO852172:IBO852177 HRS852172:HRS852177 HHW852172:HHW852177 GYA852172:GYA852177 GOE852172:GOE852177 GEI852172:GEI852177 FUM852172:FUM852177 FKQ852172:FKQ852177 FAU852172:FAU852177 EQY852172:EQY852177 EHC852172:EHC852177 DXG852172:DXG852177 DNK852172:DNK852177 DDO852172:DDO852177 CTS852172:CTS852177 CJW852172:CJW852177 CAA852172:CAA852177 BQE852172:BQE852177 BGI852172:BGI852177 AWM852172:AWM852177 AMQ852172:AMQ852177 ACU852172:ACU852177 SY852172:SY852177 JC852172:JC852177 D852172:E852177 WVO786636:WVO786641 WLS786636:WLS786641 WBW786636:WBW786641 VSA786636:VSA786641 VIE786636:VIE786641 UYI786636:UYI786641 UOM786636:UOM786641 UEQ786636:UEQ786641 TUU786636:TUU786641 TKY786636:TKY786641 TBC786636:TBC786641 SRG786636:SRG786641 SHK786636:SHK786641 RXO786636:RXO786641 RNS786636:RNS786641 RDW786636:RDW786641 QUA786636:QUA786641 QKE786636:QKE786641 QAI786636:QAI786641 PQM786636:PQM786641 PGQ786636:PGQ786641 OWU786636:OWU786641 OMY786636:OMY786641 ODC786636:ODC786641 NTG786636:NTG786641 NJK786636:NJK786641 MZO786636:MZO786641 MPS786636:MPS786641 MFW786636:MFW786641 LWA786636:LWA786641 LME786636:LME786641 LCI786636:LCI786641 KSM786636:KSM786641 KIQ786636:KIQ786641 JYU786636:JYU786641 JOY786636:JOY786641 JFC786636:JFC786641 IVG786636:IVG786641 ILK786636:ILK786641 IBO786636:IBO786641 HRS786636:HRS786641 HHW786636:HHW786641 GYA786636:GYA786641 GOE786636:GOE786641 GEI786636:GEI786641 FUM786636:FUM786641 FKQ786636:FKQ786641 FAU786636:FAU786641 EQY786636:EQY786641 EHC786636:EHC786641 DXG786636:DXG786641 DNK786636:DNK786641 DDO786636:DDO786641 CTS786636:CTS786641 CJW786636:CJW786641 CAA786636:CAA786641 BQE786636:BQE786641 BGI786636:BGI786641 AWM786636:AWM786641 AMQ786636:AMQ786641 ACU786636:ACU786641 SY786636:SY786641 JC786636:JC786641 D786636:E786641 WVO721100:WVO721105 WLS721100:WLS721105 WBW721100:WBW721105 VSA721100:VSA721105 VIE721100:VIE721105 UYI721100:UYI721105 UOM721100:UOM721105 UEQ721100:UEQ721105 TUU721100:TUU721105 TKY721100:TKY721105 TBC721100:TBC721105 SRG721100:SRG721105 SHK721100:SHK721105 RXO721100:RXO721105 RNS721100:RNS721105 RDW721100:RDW721105 QUA721100:QUA721105 QKE721100:QKE721105 QAI721100:QAI721105 PQM721100:PQM721105 PGQ721100:PGQ721105 OWU721100:OWU721105 OMY721100:OMY721105 ODC721100:ODC721105 NTG721100:NTG721105 NJK721100:NJK721105 MZO721100:MZO721105 MPS721100:MPS721105 MFW721100:MFW721105 LWA721100:LWA721105 LME721100:LME721105 LCI721100:LCI721105 KSM721100:KSM721105 KIQ721100:KIQ721105 JYU721100:JYU721105 JOY721100:JOY721105 JFC721100:JFC721105 IVG721100:IVG721105 ILK721100:ILK721105 IBO721100:IBO721105 HRS721100:HRS721105 HHW721100:HHW721105 GYA721100:GYA721105 GOE721100:GOE721105 GEI721100:GEI721105 FUM721100:FUM721105 FKQ721100:FKQ721105 FAU721100:FAU721105 EQY721100:EQY721105 EHC721100:EHC721105 DXG721100:DXG721105 DNK721100:DNK721105 DDO721100:DDO721105 CTS721100:CTS721105 CJW721100:CJW721105 CAA721100:CAA721105 BQE721100:BQE721105 BGI721100:BGI721105 AWM721100:AWM721105 AMQ721100:AMQ721105 ACU721100:ACU721105 SY721100:SY721105 JC721100:JC721105 D721100:E721105 WVO655564:WVO655569 WLS655564:WLS655569 WBW655564:WBW655569 VSA655564:VSA655569 VIE655564:VIE655569 UYI655564:UYI655569 UOM655564:UOM655569 UEQ655564:UEQ655569 TUU655564:TUU655569 TKY655564:TKY655569 TBC655564:TBC655569 SRG655564:SRG655569 SHK655564:SHK655569 RXO655564:RXO655569 RNS655564:RNS655569 RDW655564:RDW655569 QUA655564:QUA655569 QKE655564:QKE655569 QAI655564:QAI655569 PQM655564:PQM655569 PGQ655564:PGQ655569 OWU655564:OWU655569 OMY655564:OMY655569 ODC655564:ODC655569 NTG655564:NTG655569 NJK655564:NJK655569 MZO655564:MZO655569 MPS655564:MPS655569 MFW655564:MFW655569 LWA655564:LWA655569 LME655564:LME655569 LCI655564:LCI655569 KSM655564:KSM655569 KIQ655564:KIQ655569 JYU655564:JYU655569 JOY655564:JOY655569 JFC655564:JFC655569 IVG655564:IVG655569 ILK655564:ILK655569 IBO655564:IBO655569 HRS655564:HRS655569 HHW655564:HHW655569 GYA655564:GYA655569 GOE655564:GOE655569 GEI655564:GEI655569 FUM655564:FUM655569 FKQ655564:FKQ655569 FAU655564:FAU655569 EQY655564:EQY655569 EHC655564:EHC655569 DXG655564:DXG655569 DNK655564:DNK655569 DDO655564:DDO655569 CTS655564:CTS655569 CJW655564:CJW655569 CAA655564:CAA655569 BQE655564:BQE655569 BGI655564:BGI655569 AWM655564:AWM655569 AMQ655564:AMQ655569 ACU655564:ACU655569 SY655564:SY655569 JC655564:JC655569 D655564:E655569 WVO590028:WVO590033 WLS590028:WLS590033 WBW590028:WBW590033 VSA590028:VSA590033 VIE590028:VIE590033 UYI590028:UYI590033 UOM590028:UOM590033 UEQ590028:UEQ590033 TUU590028:TUU590033 TKY590028:TKY590033 TBC590028:TBC590033 SRG590028:SRG590033 SHK590028:SHK590033 RXO590028:RXO590033 RNS590028:RNS590033 RDW590028:RDW590033 QUA590028:QUA590033 QKE590028:QKE590033 QAI590028:QAI590033 PQM590028:PQM590033 PGQ590028:PGQ590033 OWU590028:OWU590033 OMY590028:OMY590033 ODC590028:ODC590033 NTG590028:NTG590033 NJK590028:NJK590033 MZO590028:MZO590033 MPS590028:MPS590033 MFW590028:MFW590033 LWA590028:LWA590033 LME590028:LME590033 LCI590028:LCI590033 KSM590028:KSM590033 KIQ590028:KIQ590033 JYU590028:JYU590033 JOY590028:JOY590033 JFC590028:JFC590033 IVG590028:IVG590033 ILK590028:ILK590033 IBO590028:IBO590033 HRS590028:HRS590033 HHW590028:HHW590033 GYA590028:GYA590033 GOE590028:GOE590033 GEI590028:GEI590033 FUM590028:FUM590033 FKQ590028:FKQ590033 FAU590028:FAU590033 EQY590028:EQY590033 EHC590028:EHC590033 DXG590028:DXG590033 DNK590028:DNK590033 DDO590028:DDO590033 CTS590028:CTS590033 CJW590028:CJW590033 CAA590028:CAA590033 BQE590028:BQE590033 BGI590028:BGI590033 AWM590028:AWM590033 AMQ590028:AMQ590033 ACU590028:ACU590033 SY590028:SY590033 JC590028:JC590033 D590028:E590033 WVO524492:WVO524497 WLS524492:WLS524497 WBW524492:WBW524497 VSA524492:VSA524497 VIE524492:VIE524497 UYI524492:UYI524497 UOM524492:UOM524497 UEQ524492:UEQ524497 TUU524492:TUU524497 TKY524492:TKY524497 TBC524492:TBC524497 SRG524492:SRG524497 SHK524492:SHK524497 RXO524492:RXO524497 RNS524492:RNS524497 RDW524492:RDW524497 QUA524492:QUA524497 QKE524492:QKE524497 QAI524492:QAI524497 PQM524492:PQM524497 PGQ524492:PGQ524497 OWU524492:OWU524497 OMY524492:OMY524497 ODC524492:ODC524497 NTG524492:NTG524497 NJK524492:NJK524497 MZO524492:MZO524497 MPS524492:MPS524497 MFW524492:MFW524497 LWA524492:LWA524497 LME524492:LME524497 LCI524492:LCI524497 KSM524492:KSM524497 KIQ524492:KIQ524497 JYU524492:JYU524497 JOY524492:JOY524497 JFC524492:JFC524497 IVG524492:IVG524497 ILK524492:ILK524497 IBO524492:IBO524497 HRS524492:HRS524497 HHW524492:HHW524497 GYA524492:GYA524497 GOE524492:GOE524497 GEI524492:GEI524497 FUM524492:FUM524497 FKQ524492:FKQ524497 FAU524492:FAU524497 EQY524492:EQY524497 EHC524492:EHC524497 DXG524492:DXG524497 DNK524492:DNK524497 DDO524492:DDO524497 CTS524492:CTS524497 CJW524492:CJW524497 CAA524492:CAA524497 BQE524492:BQE524497 BGI524492:BGI524497 AWM524492:AWM524497 AMQ524492:AMQ524497 ACU524492:ACU524497 SY524492:SY524497 JC524492:JC524497 D524492:E524497 WVO458956:WVO458961 WLS458956:WLS458961 WBW458956:WBW458961 VSA458956:VSA458961 VIE458956:VIE458961 UYI458956:UYI458961 UOM458956:UOM458961 UEQ458956:UEQ458961 TUU458956:TUU458961 TKY458956:TKY458961 TBC458956:TBC458961 SRG458956:SRG458961 SHK458956:SHK458961 RXO458956:RXO458961 RNS458956:RNS458961 RDW458956:RDW458961 QUA458956:QUA458961 QKE458956:QKE458961 QAI458956:QAI458961 PQM458956:PQM458961 PGQ458956:PGQ458961 OWU458956:OWU458961 OMY458956:OMY458961 ODC458956:ODC458961 NTG458956:NTG458961 NJK458956:NJK458961 MZO458956:MZO458961 MPS458956:MPS458961 MFW458956:MFW458961 LWA458956:LWA458961 LME458956:LME458961 LCI458956:LCI458961 KSM458956:KSM458961 KIQ458956:KIQ458961 JYU458956:JYU458961 JOY458956:JOY458961 JFC458956:JFC458961 IVG458956:IVG458961 ILK458956:ILK458961 IBO458956:IBO458961 HRS458956:HRS458961 HHW458956:HHW458961 GYA458956:GYA458961 GOE458956:GOE458961 GEI458956:GEI458961 FUM458956:FUM458961 FKQ458956:FKQ458961 FAU458956:FAU458961 EQY458956:EQY458961 EHC458956:EHC458961 DXG458956:DXG458961 DNK458956:DNK458961 DDO458956:DDO458961 CTS458956:CTS458961 CJW458956:CJW458961 CAA458956:CAA458961 BQE458956:BQE458961 BGI458956:BGI458961 AWM458956:AWM458961 AMQ458956:AMQ458961 ACU458956:ACU458961 SY458956:SY458961 JC458956:JC458961 D458956:E458961 WVO393420:WVO393425 WLS393420:WLS393425 WBW393420:WBW393425 VSA393420:VSA393425 VIE393420:VIE393425 UYI393420:UYI393425 UOM393420:UOM393425 UEQ393420:UEQ393425 TUU393420:TUU393425 TKY393420:TKY393425 TBC393420:TBC393425 SRG393420:SRG393425 SHK393420:SHK393425 RXO393420:RXO393425 RNS393420:RNS393425 RDW393420:RDW393425 QUA393420:QUA393425 QKE393420:QKE393425 QAI393420:QAI393425 PQM393420:PQM393425 PGQ393420:PGQ393425 OWU393420:OWU393425 OMY393420:OMY393425 ODC393420:ODC393425 NTG393420:NTG393425 NJK393420:NJK393425 MZO393420:MZO393425 MPS393420:MPS393425 MFW393420:MFW393425 LWA393420:LWA393425 LME393420:LME393425 LCI393420:LCI393425 KSM393420:KSM393425 KIQ393420:KIQ393425 JYU393420:JYU393425 JOY393420:JOY393425 JFC393420:JFC393425 IVG393420:IVG393425 ILK393420:ILK393425 IBO393420:IBO393425 HRS393420:HRS393425 HHW393420:HHW393425 GYA393420:GYA393425 GOE393420:GOE393425 GEI393420:GEI393425 FUM393420:FUM393425 FKQ393420:FKQ393425 FAU393420:FAU393425 EQY393420:EQY393425 EHC393420:EHC393425 DXG393420:DXG393425 DNK393420:DNK393425 DDO393420:DDO393425 CTS393420:CTS393425 CJW393420:CJW393425 CAA393420:CAA393425 BQE393420:BQE393425 BGI393420:BGI393425 AWM393420:AWM393425 AMQ393420:AMQ393425 ACU393420:ACU393425 SY393420:SY393425 JC393420:JC393425 D393420:E393425 WVO327884:WVO327889 WLS327884:WLS327889 WBW327884:WBW327889 VSA327884:VSA327889 VIE327884:VIE327889 UYI327884:UYI327889 UOM327884:UOM327889 UEQ327884:UEQ327889 TUU327884:TUU327889 TKY327884:TKY327889 TBC327884:TBC327889 SRG327884:SRG327889 SHK327884:SHK327889 RXO327884:RXO327889 RNS327884:RNS327889 RDW327884:RDW327889 QUA327884:QUA327889 QKE327884:QKE327889 QAI327884:QAI327889 PQM327884:PQM327889 PGQ327884:PGQ327889 OWU327884:OWU327889 OMY327884:OMY327889 ODC327884:ODC327889 NTG327884:NTG327889 NJK327884:NJK327889 MZO327884:MZO327889 MPS327884:MPS327889 MFW327884:MFW327889 LWA327884:LWA327889 LME327884:LME327889 LCI327884:LCI327889 KSM327884:KSM327889 KIQ327884:KIQ327889 JYU327884:JYU327889 JOY327884:JOY327889 JFC327884:JFC327889 IVG327884:IVG327889 ILK327884:ILK327889 IBO327884:IBO327889 HRS327884:HRS327889 HHW327884:HHW327889 GYA327884:GYA327889 GOE327884:GOE327889 GEI327884:GEI327889 FUM327884:FUM327889 FKQ327884:FKQ327889 FAU327884:FAU327889 EQY327884:EQY327889 EHC327884:EHC327889 DXG327884:DXG327889 DNK327884:DNK327889 DDO327884:DDO327889 CTS327884:CTS327889 CJW327884:CJW327889 CAA327884:CAA327889 BQE327884:BQE327889 BGI327884:BGI327889 AWM327884:AWM327889 AMQ327884:AMQ327889 ACU327884:ACU327889 SY327884:SY327889 JC327884:JC327889 D327884:E327889 WVO262348:WVO262353 WLS262348:WLS262353 WBW262348:WBW262353 VSA262348:VSA262353 VIE262348:VIE262353 UYI262348:UYI262353 UOM262348:UOM262353 UEQ262348:UEQ262353 TUU262348:TUU262353 TKY262348:TKY262353 TBC262348:TBC262353 SRG262348:SRG262353 SHK262348:SHK262353 RXO262348:RXO262353 RNS262348:RNS262353 RDW262348:RDW262353 QUA262348:QUA262353 QKE262348:QKE262353 QAI262348:QAI262353 PQM262348:PQM262353 PGQ262348:PGQ262353 OWU262348:OWU262353 OMY262348:OMY262353 ODC262348:ODC262353 NTG262348:NTG262353 NJK262348:NJK262353 MZO262348:MZO262353 MPS262348:MPS262353 MFW262348:MFW262353 LWA262348:LWA262353 LME262348:LME262353 LCI262348:LCI262353 KSM262348:KSM262353 KIQ262348:KIQ262353 JYU262348:JYU262353 JOY262348:JOY262353 JFC262348:JFC262353 IVG262348:IVG262353 ILK262348:ILK262353 IBO262348:IBO262353 HRS262348:HRS262353 HHW262348:HHW262353 GYA262348:GYA262353 GOE262348:GOE262353 GEI262348:GEI262353 FUM262348:FUM262353 FKQ262348:FKQ262353 FAU262348:FAU262353 EQY262348:EQY262353 EHC262348:EHC262353 DXG262348:DXG262353 DNK262348:DNK262353 DDO262348:DDO262353 CTS262348:CTS262353 CJW262348:CJW262353 CAA262348:CAA262353 BQE262348:BQE262353 BGI262348:BGI262353 AWM262348:AWM262353 AMQ262348:AMQ262353 ACU262348:ACU262353 SY262348:SY262353 JC262348:JC262353 D262348:E262353 WVO196812:WVO196817 WLS196812:WLS196817 WBW196812:WBW196817 VSA196812:VSA196817 VIE196812:VIE196817 UYI196812:UYI196817 UOM196812:UOM196817 UEQ196812:UEQ196817 TUU196812:TUU196817 TKY196812:TKY196817 TBC196812:TBC196817 SRG196812:SRG196817 SHK196812:SHK196817 RXO196812:RXO196817 RNS196812:RNS196817 RDW196812:RDW196817 QUA196812:QUA196817 QKE196812:QKE196817 QAI196812:QAI196817 PQM196812:PQM196817 PGQ196812:PGQ196817 OWU196812:OWU196817 OMY196812:OMY196817 ODC196812:ODC196817 NTG196812:NTG196817 NJK196812:NJK196817 MZO196812:MZO196817 MPS196812:MPS196817 MFW196812:MFW196817 LWA196812:LWA196817 LME196812:LME196817 LCI196812:LCI196817 KSM196812:KSM196817 KIQ196812:KIQ196817 JYU196812:JYU196817 JOY196812:JOY196817 JFC196812:JFC196817 IVG196812:IVG196817 ILK196812:ILK196817 IBO196812:IBO196817 HRS196812:HRS196817 HHW196812:HHW196817 GYA196812:GYA196817 GOE196812:GOE196817 GEI196812:GEI196817 FUM196812:FUM196817 FKQ196812:FKQ196817 FAU196812:FAU196817 EQY196812:EQY196817 EHC196812:EHC196817 DXG196812:DXG196817 DNK196812:DNK196817 DDO196812:DDO196817 CTS196812:CTS196817 CJW196812:CJW196817 CAA196812:CAA196817 BQE196812:BQE196817 BGI196812:BGI196817 AWM196812:AWM196817 AMQ196812:AMQ196817 ACU196812:ACU196817 SY196812:SY196817 JC196812:JC196817 D196812:E196817 WVO131276:WVO131281 WLS131276:WLS131281 WBW131276:WBW131281 VSA131276:VSA131281 VIE131276:VIE131281 UYI131276:UYI131281 UOM131276:UOM131281 UEQ131276:UEQ131281 TUU131276:TUU131281 TKY131276:TKY131281 TBC131276:TBC131281 SRG131276:SRG131281 SHK131276:SHK131281 RXO131276:RXO131281 RNS131276:RNS131281 RDW131276:RDW131281 QUA131276:QUA131281 QKE131276:QKE131281 QAI131276:QAI131281 PQM131276:PQM131281 PGQ131276:PGQ131281 OWU131276:OWU131281 OMY131276:OMY131281 ODC131276:ODC131281 NTG131276:NTG131281 NJK131276:NJK131281 MZO131276:MZO131281 MPS131276:MPS131281 MFW131276:MFW131281 LWA131276:LWA131281 LME131276:LME131281 LCI131276:LCI131281 KSM131276:KSM131281 KIQ131276:KIQ131281 JYU131276:JYU131281 JOY131276:JOY131281 JFC131276:JFC131281 IVG131276:IVG131281 ILK131276:ILK131281 IBO131276:IBO131281 HRS131276:HRS131281 HHW131276:HHW131281 GYA131276:GYA131281 GOE131276:GOE131281 GEI131276:GEI131281 FUM131276:FUM131281 FKQ131276:FKQ131281 FAU131276:FAU131281 EQY131276:EQY131281 EHC131276:EHC131281 DXG131276:DXG131281 DNK131276:DNK131281 DDO131276:DDO131281 CTS131276:CTS131281 CJW131276:CJW131281 CAA131276:CAA131281 BQE131276:BQE131281 BGI131276:BGI131281 AWM131276:AWM131281 AMQ131276:AMQ131281 ACU131276:ACU131281 SY131276:SY131281 JC131276:JC131281 D131276:E131281 WVO65740:WVO65745 WLS65740:WLS65745 WBW65740:WBW65745 VSA65740:VSA65745 VIE65740:VIE65745 UYI65740:UYI65745 UOM65740:UOM65745 UEQ65740:UEQ65745 TUU65740:TUU65745 TKY65740:TKY65745 TBC65740:TBC65745 SRG65740:SRG65745 SHK65740:SHK65745 RXO65740:RXO65745 RNS65740:RNS65745 RDW65740:RDW65745 QUA65740:QUA65745 QKE65740:QKE65745 QAI65740:QAI65745 PQM65740:PQM65745 PGQ65740:PGQ65745 OWU65740:OWU65745 OMY65740:OMY65745 ODC65740:ODC65745 NTG65740:NTG65745 NJK65740:NJK65745 MZO65740:MZO65745 MPS65740:MPS65745 MFW65740:MFW65745 LWA65740:LWA65745 LME65740:LME65745 LCI65740:LCI65745 KSM65740:KSM65745 KIQ65740:KIQ65745 JYU65740:JYU65745 JOY65740:JOY65745 JFC65740:JFC65745 IVG65740:IVG65745 ILK65740:ILK65745 IBO65740:IBO65745 HRS65740:HRS65745 HHW65740:HHW65745 GYA65740:GYA65745 GOE65740:GOE65745 GEI65740:GEI65745 FUM65740:FUM65745 FKQ65740:FKQ65745 FAU65740:FAU65745 EQY65740:EQY65745 EHC65740:EHC65745 DXG65740:DXG65745 DNK65740:DNK65745 DDO65740:DDO65745 CTS65740:CTS65745 CJW65740:CJW65745 CAA65740:CAA65745 BQE65740:BQE65745 BGI65740:BGI65745 AWM65740:AWM65745 AMQ65740:AMQ65745 ACU65740:ACU65745 SY65740:SY65745 JC65740:JC65745 D65740:E65745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JC203:JC209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JC194:JC200 WVO203:WVO209 WLS203:WLS209 WBW203:WBW209 VSA203:VSA209 VIE203:VIE209 UYI203:UYI209 UOM203:UOM209 UEQ203:UEQ209 TUU203:TUU209 TKY203:TKY209 TBC203:TBC209 SRG203:SRG209 SHK203:SHK209 RXO203:RXO209 RNS203:RNS209 RDW203:RDW209 QUA203:QUA209 QKE203:QKE209 QAI203:QAI209 PQM203:PQM209 PGQ203:PGQ209 OWU203:OWU209 OMY203:OMY209 ODC203:ODC209 NTG203:NTG209 NJK203:NJK209 MZO203:MZO209 MPS203:MPS209 MFW203:MFW209 LWA203:LWA209 LME203:LME209 LCI203:LCI209 KSM203:KSM209 KIQ203:KIQ209 JYU203:JYU209 JOY203:JOY209 JFC203:JFC209 IVG203:IVG209 ILK203:ILK209 IBO203:IBO209 HRS203:HRS209 HHW203:HHW209 GYA203:GYA209 GOE203:GOE209 GEI203:GEI209 FUM203:FUM209 FKQ203:FKQ209 FAU203:FAU209 EQY203:EQY209 EHC203:EHC209 DXG203:DXG209 DNK203:DNK209 DDO203:DDO209 CTS203:CTS209 CJW203:CJW209 CAA203:CAA209 BQE203:BQE209 BGI203:BGI209 AWM203:AWM209 AMQ203:AMQ209 ACU203:ACU209 SY203:SY209 JC40:JC56 SY40:SY56 ACU40:ACU56 AMQ40:AMQ56 AWM40:AWM56 BGI40:BGI56 BQE40:BQE56 CAA40:CAA56 CJW40:CJW56 CTS40:CTS56 DDO40:DDO56 DNK40:DNK56 DXG40:DXG56 EHC40:EHC56 EQY40:EQY56 FAU40:FAU56 FKQ40:FKQ56 FUM40:FUM56 GEI40:GEI56 GOE40:GOE56 GYA40:GYA56 HHW40:HHW56 HRS40:HRS56 IBO40:IBO56 ILK40:ILK56 IVG40:IVG56 JFC40:JFC56 JOY40:JOY56 JYU40:JYU56 KIQ40:KIQ56 KSM40:KSM56 LCI40:LCI56 LME40:LME56 LWA40:LWA56 MFW40:MFW56 MPS40:MPS56 MZO40:MZO56 NJK40:NJK56 NTG40:NTG56 ODC40:ODC56 OMY40:OMY56 OWU40:OWU56 PGQ40:PGQ56 PQM40:PQM56 QAI40:QAI56 QKE40:QKE56 QUA40:QUA56 RDW40:RDW56 RNS40:RNS56 RXO40:RXO56 SHK40:SHK56 SRG40:SRG56 TBC40:TBC56 TKY40:TKY56 TUU40:TUU56 UEQ40:UEQ56 UOM40:UOM56 UYI40:UYI56 VIE40:VIE56 VSA40:VSA56 WBW40:WBW56 WLS40:WLS56 WVO40:WVO56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4" t="s">
        <v>0</v>
      </c>
      <c r="C1" s="1034"/>
      <c r="D1" s="1034"/>
      <c r="E1" s="1034"/>
      <c r="F1" s="1034"/>
      <c r="G1" s="1034"/>
      <c r="H1" s="1034"/>
      <c r="I1" s="1034"/>
      <c r="J1" s="1034"/>
      <c r="K1" s="1034"/>
      <c r="L1" s="1034"/>
      <c r="M1" s="1034"/>
      <c r="N1" s="1034"/>
      <c r="O1" s="1034"/>
      <c r="P1" s="1034"/>
      <c r="Q1" s="1034"/>
      <c r="R1" s="1034"/>
      <c r="S1" s="1034"/>
      <c r="T1" s="1034"/>
      <c r="U1" s="103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35" t="s">
        <v>3</v>
      </c>
      <c r="B4" s="1035"/>
      <c r="C4" s="1035"/>
      <c r="D4" s="1035"/>
      <c r="E4" s="1035"/>
      <c r="F4" s="1035"/>
      <c r="G4" s="1035"/>
      <c r="H4" s="1035"/>
      <c r="I4" s="1035"/>
      <c r="J4" s="1035"/>
      <c r="K4" s="1035"/>
      <c r="L4" s="1035"/>
      <c r="M4" s="1035"/>
      <c r="N4" s="1035"/>
      <c r="O4" s="1035"/>
      <c r="P4" s="1035"/>
      <c r="Q4" s="1035"/>
      <c r="R4" s="1035"/>
      <c r="S4" s="1035"/>
      <c r="T4" s="1035"/>
      <c r="U4" s="1035"/>
      <c r="V4" s="1035"/>
      <c r="W4" s="1035"/>
      <c r="X4" s="1035"/>
      <c r="Y4" s="1035"/>
      <c r="Z4" s="1035"/>
      <c r="AA4" s="1035"/>
      <c r="AB4" s="1035"/>
      <c r="AC4" s="1035"/>
      <c r="AD4" s="1035"/>
      <c r="AE4" s="1035"/>
      <c r="AF4" s="1035"/>
      <c r="AG4" s="1035"/>
      <c r="AH4" s="1035"/>
      <c r="AI4" s="1035"/>
      <c r="AJ4" s="1035"/>
      <c r="AK4" s="1035"/>
      <c r="AL4" s="1035"/>
      <c r="AM4" s="1035"/>
      <c r="AN4" s="1035"/>
      <c r="AO4" s="1035"/>
      <c r="AP4" s="1035"/>
      <c r="AQ4" s="1035"/>
      <c r="AR4" s="1035"/>
      <c r="AS4" s="1035"/>
      <c r="AT4" s="1035"/>
      <c r="AU4" s="1035"/>
      <c r="AV4" s="1035"/>
      <c r="AW4" s="1035"/>
      <c r="AX4" s="1035"/>
      <c r="AY4" s="1035"/>
      <c r="AZ4" s="1035"/>
      <c r="BA4" s="1035"/>
      <c r="BB4" s="1035"/>
      <c r="BC4" s="1035"/>
      <c r="BD4" s="1035"/>
    </row>
    <row r="5" spans="1:150" s="205" customFormat="1" ht="72.75" customHeight="1" thickBot="1" x14ac:dyDescent="0.3">
      <c r="A5" s="1035" t="s">
        <v>4</v>
      </c>
      <c r="B5" s="1035"/>
      <c r="C5" s="1035"/>
      <c r="D5" s="1035"/>
      <c r="E5" s="1035"/>
      <c r="F5" s="1035"/>
      <c r="G5" s="1035"/>
      <c r="H5" s="1035"/>
      <c r="I5" s="1035"/>
      <c r="J5" s="1035"/>
      <c r="K5" s="1035"/>
      <c r="L5" s="1035"/>
      <c r="M5" s="1035"/>
      <c r="N5" s="1035"/>
      <c r="O5" s="1035"/>
      <c r="P5" s="1035"/>
      <c r="Q5" s="1035"/>
      <c r="R5" s="1035"/>
      <c r="S5" s="1035"/>
      <c r="T5" s="1035"/>
      <c r="U5" s="1035"/>
      <c r="V5" s="1035"/>
      <c r="W5" s="1035"/>
      <c r="X5" s="1035"/>
      <c r="Y5" s="1035"/>
      <c r="Z5" s="1035"/>
      <c r="AA5" s="1035"/>
      <c r="AB5" s="1035"/>
      <c r="AC5" s="1035"/>
      <c r="AD5" s="1035"/>
      <c r="AE5" s="1035"/>
      <c r="AF5" s="1035"/>
      <c r="AG5" s="1035"/>
      <c r="AH5" s="1035"/>
      <c r="AI5" s="1035"/>
      <c r="AJ5" s="1035"/>
      <c r="AK5" s="1035"/>
      <c r="AL5" s="1035"/>
      <c r="AM5" s="1035"/>
      <c r="AN5" s="1035"/>
      <c r="AO5" s="1035"/>
      <c r="AP5" s="1035"/>
      <c r="AQ5" s="1035"/>
      <c r="AR5" s="1035"/>
      <c r="AS5" s="1035"/>
      <c r="AT5" s="1035"/>
      <c r="AU5" s="1035"/>
      <c r="AV5" s="1035"/>
      <c r="AW5" s="1035"/>
      <c r="AX5" s="1035"/>
      <c r="AY5" s="1035"/>
      <c r="AZ5" s="1035"/>
      <c r="BA5" s="1035"/>
      <c r="BB5" s="1035"/>
      <c r="BC5" s="1035"/>
      <c r="BD5" s="1035"/>
    </row>
    <row r="6" spans="1:150" s="205" customFormat="1" ht="27" customHeight="1" thickBot="1" x14ac:dyDescent="0.3">
      <c r="A6" s="1036" t="s">
        <v>5</v>
      </c>
      <c r="B6" s="1039" t="s">
        <v>6</v>
      </c>
      <c r="C6" s="1039" t="s">
        <v>7</v>
      </c>
      <c r="D6" s="1036" t="s">
        <v>8</v>
      </c>
      <c r="E6" s="1036" t="s">
        <v>9</v>
      </c>
      <c r="F6" s="1036" t="s">
        <v>10</v>
      </c>
      <c r="G6" s="1042" t="s">
        <v>11</v>
      </c>
      <c r="H6" s="1042" t="s">
        <v>12</v>
      </c>
      <c r="I6" s="1048" t="s">
        <v>13</v>
      </c>
      <c r="J6" s="1042" t="s">
        <v>14</v>
      </c>
      <c r="K6" s="1042" t="s">
        <v>15</v>
      </c>
      <c r="L6" s="1042" t="s">
        <v>16</v>
      </c>
      <c r="M6" s="1042" t="s">
        <v>17</v>
      </c>
      <c r="N6" s="1065" t="s">
        <v>18</v>
      </c>
      <c r="O6" s="1042" t="s">
        <v>19</v>
      </c>
      <c r="P6" s="1036" t="s">
        <v>20</v>
      </c>
      <c r="Q6" s="1036" t="s">
        <v>21</v>
      </c>
      <c r="R6" s="1042" t="s">
        <v>22</v>
      </c>
      <c r="S6" s="1045" t="s">
        <v>23</v>
      </c>
      <c r="T6" s="1065" t="s">
        <v>24</v>
      </c>
      <c r="U6" s="1068" t="s">
        <v>25</v>
      </c>
      <c r="V6" s="1042" t="s">
        <v>26</v>
      </c>
      <c r="W6" s="1042" t="s">
        <v>27</v>
      </c>
      <c r="X6" s="1057" t="s">
        <v>28</v>
      </c>
      <c r="Y6" s="1042" t="s">
        <v>29</v>
      </c>
      <c r="Z6" s="1057" t="s">
        <v>30</v>
      </c>
      <c r="AA6" s="1060" t="s">
        <v>31</v>
      </c>
      <c r="AB6" s="1060"/>
      <c r="AC6" s="1060"/>
      <c r="AD6" s="1060"/>
      <c r="AE6" s="1060"/>
      <c r="AF6" s="1060"/>
      <c r="AG6" s="1060"/>
      <c r="AH6" s="1060"/>
      <c r="AI6" s="1060"/>
      <c r="AJ6" s="1060"/>
      <c r="AK6" s="1060"/>
      <c r="AL6" s="1060"/>
      <c r="AM6" s="1060"/>
      <c r="AN6" s="1060"/>
      <c r="AO6" s="1060"/>
      <c r="AP6" s="1060"/>
      <c r="AQ6" s="1060"/>
      <c r="AR6" s="1060"/>
      <c r="AS6" s="1060"/>
      <c r="AT6" s="1060"/>
      <c r="AU6" s="1060"/>
      <c r="AV6" s="1060"/>
      <c r="AW6" s="1060"/>
      <c r="AX6" s="1060"/>
      <c r="AY6" s="1060"/>
      <c r="AZ6" s="1060"/>
      <c r="BA6" s="1060"/>
      <c r="BB6" s="1061"/>
      <c r="BC6" s="1062" t="s">
        <v>32</v>
      </c>
      <c r="BD6" s="104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7"/>
      <c r="B7" s="1040"/>
      <c r="C7" s="1040"/>
      <c r="D7" s="1040"/>
      <c r="E7" s="1037"/>
      <c r="F7" s="1037"/>
      <c r="G7" s="1043"/>
      <c r="H7" s="1043"/>
      <c r="I7" s="1049"/>
      <c r="J7" s="1043"/>
      <c r="K7" s="1043"/>
      <c r="L7" s="1043"/>
      <c r="M7" s="1043"/>
      <c r="N7" s="1066"/>
      <c r="O7" s="1043"/>
      <c r="P7" s="1037"/>
      <c r="Q7" s="1037"/>
      <c r="R7" s="1043"/>
      <c r="S7" s="1046"/>
      <c r="T7" s="1066"/>
      <c r="U7" s="1069"/>
      <c r="V7" s="1043"/>
      <c r="W7" s="1043"/>
      <c r="X7" s="1058"/>
      <c r="Y7" s="1043"/>
      <c r="Z7" s="1058"/>
      <c r="AA7" s="1051">
        <v>2016</v>
      </c>
      <c r="AB7" s="1051"/>
      <c r="AC7" s="1051"/>
      <c r="AD7" s="1051"/>
      <c r="AE7" s="1051"/>
      <c r="AF7" s="1051"/>
      <c r="AG7" s="1052"/>
      <c r="AH7" s="1053">
        <v>2017</v>
      </c>
      <c r="AI7" s="1051"/>
      <c r="AJ7" s="1051"/>
      <c r="AK7" s="1051"/>
      <c r="AL7" s="1051"/>
      <c r="AM7" s="1051"/>
      <c r="AN7" s="1052"/>
      <c r="AO7" s="1053">
        <v>2018</v>
      </c>
      <c r="AP7" s="1051"/>
      <c r="AQ7" s="1051"/>
      <c r="AR7" s="1051"/>
      <c r="AS7" s="1051"/>
      <c r="AT7" s="1051"/>
      <c r="AU7" s="1052"/>
      <c r="AV7" s="1053">
        <v>2019</v>
      </c>
      <c r="AW7" s="1051"/>
      <c r="AX7" s="1051"/>
      <c r="AY7" s="1051"/>
      <c r="AZ7" s="1051"/>
      <c r="BA7" s="1051"/>
      <c r="BB7" s="1052"/>
      <c r="BC7" s="1063"/>
      <c r="BD7" s="104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8">
        <v>1</v>
      </c>
      <c r="EM7" s="828">
        <v>2</v>
      </c>
      <c r="EN7" s="828">
        <v>3</v>
      </c>
      <c r="EO7" s="828">
        <v>4</v>
      </c>
      <c r="EP7" s="828">
        <v>5</v>
      </c>
      <c r="EQ7" s="828">
        <v>6</v>
      </c>
      <c r="ER7" s="828">
        <v>7</v>
      </c>
      <c r="ES7" s="828">
        <v>8</v>
      </c>
      <c r="ET7" s="828">
        <v>9</v>
      </c>
    </row>
    <row r="8" spans="1:150" s="219" customFormat="1" ht="78" customHeight="1" thickBot="1" x14ac:dyDescent="0.25">
      <c r="A8" s="1038"/>
      <c r="B8" s="1041"/>
      <c r="C8" s="1041"/>
      <c r="D8" s="1041"/>
      <c r="E8" s="1038"/>
      <c r="F8" s="1038"/>
      <c r="G8" s="1044"/>
      <c r="H8" s="1044"/>
      <c r="I8" s="1050"/>
      <c r="J8" s="1044"/>
      <c r="K8" s="1044"/>
      <c r="L8" s="1044"/>
      <c r="M8" s="1044"/>
      <c r="N8" s="1067"/>
      <c r="O8" s="1044"/>
      <c r="P8" s="1038"/>
      <c r="Q8" s="1038"/>
      <c r="R8" s="1044"/>
      <c r="S8" s="1047"/>
      <c r="T8" s="1067"/>
      <c r="U8" s="1070"/>
      <c r="V8" s="1043"/>
      <c r="W8" s="1044"/>
      <c r="X8" s="1059"/>
      <c r="Y8" s="1044"/>
      <c r="Z8" s="1059"/>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64"/>
      <c r="BD8" s="104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9" t="s">
        <v>21</v>
      </c>
      <c r="EM8" s="830" t="s">
        <v>22</v>
      </c>
      <c r="EN8" s="830" t="s">
        <v>23</v>
      </c>
      <c r="EO8" s="830" t="s">
        <v>24</v>
      </c>
      <c r="EP8" s="831" t="s">
        <v>25</v>
      </c>
      <c r="EQ8" s="830" t="s">
        <v>1972</v>
      </c>
      <c r="ER8" s="830" t="s">
        <v>1973</v>
      </c>
      <c r="ES8" s="830" t="s">
        <v>1974</v>
      </c>
      <c r="ET8" s="832" t="s">
        <v>1975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3" t="s">
        <v>71</v>
      </c>
      <c r="EM9" s="834" t="s">
        <v>65</v>
      </c>
      <c r="EN9" s="274" t="s">
        <v>1893</v>
      </c>
      <c r="EO9" s="275">
        <v>0</v>
      </c>
      <c r="EP9" s="276">
        <v>30</v>
      </c>
      <c r="EQ9" s="276">
        <v>0</v>
      </c>
      <c r="ER9" s="821">
        <v>0</v>
      </c>
      <c r="ES9" s="821">
        <v>0</v>
      </c>
      <c r="ET9" s="83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3" t="s">
        <v>82</v>
      </c>
      <c r="EM10" s="834" t="s">
        <v>65</v>
      </c>
      <c r="EN10" s="274" t="s">
        <v>75</v>
      </c>
      <c r="EO10" s="275">
        <v>0</v>
      </c>
      <c r="EP10" s="816">
        <v>1</v>
      </c>
      <c r="EQ10" s="815">
        <v>0</v>
      </c>
      <c r="ER10" s="821">
        <v>0</v>
      </c>
      <c r="ES10" s="821">
        <v>0</v>
      </c>
      <c r="ET10" s="83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3" t="s">
        <v>96</v>
      </c>
      <c r="EM11" s="319" t="s">
        <v>88</v>
      </c>
      <c r="EN11" s="275" t="s">
        <v>89</v>
      </c>
      <c r="EO11" s="275">
        <v>1</v>
      </c>
      <c r="EP11" s="275">
        <v>2</v>
      </c>
      <c r="EQ11" s="276">
        <v>0</v>
      </c>
      <c r="ER11" s="821">
        <v>0.5</v>
      </c>
      <c r="ES11" s="277">
        <v>0.5</v>
      </c>
      <c r="ET11" s="83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3" t="s">
        <v>109</v>
      </c>
      <c r="EM12" s="319" t="s">
        <v>100</v>
      </c>
      <c r="EN12" s="275" t="s">
        <v>1894</v>
      </c>
      <c r="EO12" s="330">
        <v>98</v>
      </c>
      <c r="EP12" s="330">
        <v>98</v>
      </c>
      <c r="EQ12" s="330">
        <v>98</v>
      </c>
      <c r="ER12" s="330">
        <v>98</v>
      </c>
      <c r="ES12" s="330">
        <v>98</v>
      </c>
      <c r="ET12" s="83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3" t="s">
        <v>119</v>
      </c>
      <c r="EM13" s="319" t="s">
        <v>113</v>
      </c>
      <c r="EN13" s="275" t="s">
        <v>114</v>
      </c>
      <c r="EO13" s="275">
        <v>0</v>
      </c>
      <c r="EP13" s="275">
        <v>3</v>
      </c>
      <c r="EQ13" s="277">
        <v>0.5</v>
      </c>
      <c r="ER13" s="277">
        <v>0.5</v>
      </c>
      <c r="ES13" s="276">
        <v>1</v>
      </c>
      <c r="ET13" s="83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3" t="s">
        <v>129</v>
      </c>
      <c r="EM14" s="319" t="s">
        <v>123</v>
      </c>
      <c r="EN14" s="275" t="s">
        <v>124</v>
      </c>
      <c r="EO14" s="275">
        <v>3</v>
      </c>
      <c r="EP14" s="275">
        <v>3</v>
      </c>
      <c r="EQ14" s="276">
        <v>3</v>
      </c>
      <c r="ER14" s="276">
        <v>3</v>
      </c>
      <c r="ES14" s="276">
        <v>3</v>
      </c>
      <c r="ET14" s="83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3" t="s">
        <v>139</v>
      </c>
      <c r="EM15" s="319" t="s">
        <v>133</v>
      </c>
      <c r="EN15" s="275" t="s">
        <v>134</v>
      </c>
      <c r="EO15" s="275">
        <v>3</v>
      </c>
      <c r="EP15" s="275">
        <v>3</v>
      </c>
      <c r="EQ15" s="276">
        <v>3</v>
      </c>
      <c r="ER15" s="276">
        <v>3</v>
      </c>
      <c r="ES15" s="276">
        <v>3</v>
      </c>
      <c r="ET15" s="83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3" t="s">
        <v>149</v>
      </c>
      <c r="EM16" s="319" t="s">
        <v>143</v>
      </c>
      <c r="EN16" s="275" t="s">
        <v>144</v>
      </c>
      <c r="EO16" s="275">
        <v>3</v>
      </c>
      <c r="EP16" s="275">
        <v>3</v>
      </c>
      <c r="EQ16" s="276">
        <v>3</v>
      </c>
      <c r="ER16" s="276">
        <v>3</v>
      </c>
      <c r="ES16" s="276">
        <v>3</v>
      </c>
      <c r="ET16" s="83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3" t="s">
        <v>163</v>
      </c>
      <c r="EM17" s="319" t="s">
        <v>157</v>
      </c>
      <c r="EN17" s="275" t="s">
        <v>158</v>
      </c>
      <c r="EO17" s="275">
        <v>0</v>
      </c>
      <c r="EP17" s="275">
        <v>3</v>
      </c>
      <c r="EQ17" s="276">
        <v>1</v>
      </c>
      <c r="ER17" s="822">
        <v>0.66</v>
      </c>
      <c r="ES17" s="822">
        <v>0.66</v>
      </c>
      <c r="ET17" s="838">
        <v>0.68</v>
      </c>
    </row>
    <row r="18" spans="1:150" ht="49.5" customHeight="1" thickBot="1" x14ac:dyDescent="0.3">
      <c r="A18" s="278" t="s">
        <v>53</v>
      </c>
      <c r="B18" s="279" t="s">
        <v>54</v>
      </c>
      <c r="C18" s="280" t="s">
        <v>55</v>
      </c>
      <c r="D18" s="281"/>
      <c r="E18" s="8" t="s">
        <v>57</v>
      </c>
      <c r="F18" s="282" t="str">
        <f t="shared" si="4"/>
        <v>E1.P_A</v>
      </c>
      <c r="G18" s="283" t="s">
        <v>58</v>
      </c>
      <c r="H18" s="283" t="s">
        <v>59</v>
      </c>
      <c r="I18" s="1054"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9" t="s">
        <v>175</v>
      </c>
      <c r="EM18" s="319" t="s">
        <v>169</v>
      </c>
      <c r="EN18" s="275" t="s">
        <v>170</v>
      </c>
      <c r="EO18" s="275">
        <v>0</v>
      </c>
      <c r="EP18" s="275">
        <v>4</v>
      </c>
      <c r="EQ18" s="276">
        <v>0</v>
      </c>
      <c r="ER18" s="276">
        <v>1</v>
      </c>
      <c r="ES18" s="276">
        <v>2</v>
      </c>
      <c r="ET18" s="837">
        <v>1</v>
      </c>
    </row>
    <row r="19" spans="1:150" ht="33" customHeight="1" thickBot="1" x14ac:dyDescent="0.25">
      <c r="A19" s="278" t="s">
        <v>53</v>
      </c>
      <c r="B19" s="279" t="s">
        <v>54</v>
      </c>
      <c r="C19" s="280" t="s">
        <v>55</v>
      </c>
      <c r="D19" s="281"/>
      <c r="E19" s="8" t="s">
        <v>57</v>
      </c>
      <c r="F19" s="282" t="str">
        <f t="shared" si="4"/>
        <v>E1.P_A</v>
      </c>
      <c r="G19" s="283" t="s">
        <v>58</v>
      </c>
      <c r="H19" s="283" t="s">
        <v>59</v>
      </c>
      <c r="I19" s="1055"/>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9" t="s">
        <v>184</v>
      </c>
      <c r="EM19" s="319" t="s">
        <v>178</v>
      </c>
      <c r="EN19" s="275" t="s">
        <v>179</v>
      </c>
      <c r="EO19" s="275">
        <v>0</v>
      </c>
      <c r="EP19" s="275">
        <v>1</v>
      </c>
      <c r="EQ19" s="330">
        <v>0.25</v>
      </c>
      <c r="ER19" s="277">
        <v>0.25</v>
      </c>
      <c r="ES19" s="330">
        <v>0.25</v>
      </c>
      <c r="ET19" s="836">
        <v>0.25</v>
      </c>
    </row>
    <row r="20" spans="1:150" ht="49.5" customHeight="1" x14ac:dyDescent="0.2">
      <c r="A20" s="278" t="s">
        <v>53</v>
      </c>
      <c r="B20" s="279" t="s">
        <v>54</v>
      </c>
      <c r="C20" s="280" t="s">
        <v>55</v>
      </c>
      <c r="D20" s="281"/>
      <c r="E20" s="8" t="s">
        <v>57</v>
      </c>
      <c r="F20" s="282" t="str">
        <f t="shared" si="4"/>
        <v>E1.P_A</v>
      </c>
      <c r="G20" s="283" t="s">
        <v>58</v>
      </c>
      <c r="H20" s="283" t="s">
        <v>59</v>
      </c>
      <c r="I20" s="1055"/>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9" t="s">
        <v>195</v>
      </c>
      <c r="EM20" s="319" t="s">
        <v>189</v>
      </c>
      <c r="EN20" s="275" t="s">
        <v>190</v>
      </c>
      <c r="EO20" s="387">
        <v>8</v>
      </c>
      <c r="EP20" s="387">
        <v>8</v>
      </c>
      <c r="EQ20" s="276">
        <v>8</v>
      </c>
      <c r="ER20" s="276">
        <v>8</v>
      </c>
      <c r="ES20" s="276">
        <v>8</v>
      </c>
      <c r="ET20" s="837">
        <v>8</v>
      </c>
    </row>
    <row r="21" spans="1:150" ht="37.5" customHeight="1" thickBot="1" x14ac:dyDescent="0.25">
      <c r="A21" s="278" t="s">
        <v>53</v>
      </c>
      <c r="B21" s="279" t="s">
        <v>54</v>
      </c>
      <c r="C21" s="280" t="s">
        <v>55</v>
      </c>
      <c r="D21" s="281"/>
      <c r="E21" s="8" t="s">
        <v>57</v>
      </c>
      <c r="F21" s="282" t="str">
        <f t="shared" si="4"/>
        <v>E1.P_A</v>
      </c>
      <c r="G21" s="283" t="s">
        <v>58</v>
      </c>
      <c r="H21" s="283" t="s">
        <v>59</v>
      </c>
      <c r="I21" s="1056"/>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9" t="s">
        <v>206</v>
      </c>
      <c r="EM21" s="319" t="s">
        <v>200</v>
      </c>
      <c r="EN21" s="275" t="s">
        <v>201</v>
      </c>
      <c r="EO21" s="387">
        <v>0</v>
      </c>
      <c r="EP21" s="387">
        <v>3</v>
      </c>
      <c r="EQ21" s="330">
        <v>0.75</v>
      </c>
      <c r="ER21" s="330">
        <v>0.75</v>
      </c>
      <c r="ES21" s="330">
        <v>0.75</v>
      </c>
      <c r="ET21" s="836">
        <v>0.75</v>
      </c>
    </row>
    <row r="22" spans="1:150" ht="133.5" customHeight="1" x14ac:dyDescent="0.2">
      <c r="A22" s="278" t="s">
        <v>53</v>
      </c>
      <c r="B22" s="279" t="s">
        <v>54</v>
      </c>
      <c r="C22" s="280" t="s">
        <v>55</v>
      </c>
      <c r="D22" s="281"/>
      <c r="E22" s="8" t="s">
        <v>57</v>
      </c>
      <c r="F22" s="282" t="str">
        <f t="shared" si="4"/>
        <v>E1.P_A</v>
      </c>
      <c r="G22" s="283" t="s">
        <v>58</v>
      </c>
      <c r="H22" s="283" t="s">
        <v>59</v>
      </c>
      <c r="I22" s="1054"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9" t="s">
        <v>221</v>
      </c>
      <c r="EM22" s="319" t="s">
        <v>215</v>
      </c>
      <c r="EN22" s="275" t="s">
        <v>216</v>
      </c>
      <c r="EO22" s="275">
        <v>1</v>
      </c>
      <c r="EP22" s="275">
        <v>2</v>
      </c>
      <c r="EQ22" s="277">
        <v>0.5</v>
      </c>
      <c r="ER22" s="277">
        <v>0.5</v>
      </c>
      <c r="ES22" s="277">
        <v>0.5</v>
      </c>
      <c r="ET22" s="840">
        <v>0.5</v>
      </c>
    </row>
    <row r="23" spans="1:150" ht="39" customHeight="1" thickBot="1" x14ac:dyDescent="0.25">
      <c r="A23" s="278" t="s">
        <v>53</v>
      </c>
      <c r="B23" s="279" t="s">
        <v>54</v>
      </c>
      <c r="C23" s="280" t="s">
        <v>55</v>
      </c>
      <c r="D23" s="281"/>
      <c r="E23" s="8" t="s">
        <v>57</v>
      </c>
      <c r="F23" s="282" t="str">
        <f t="shared" si="4"/>
        <v>E1.P_A</v>
      </c>
      <c r="G23" s="283" t="s">
        <v>58</v>
      </c>
      <c r="H23" s="283" t="s">
        <v>59</v>
      </c>
      <c r="I23" s="1055"/>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9" t="s">
        <v>233</v>
      </c>
      <c r="EM23" s="319" t="s">
        <v>227</v>
      </c>
      <c r="EN23" s="275" t="s">
        <v>228</v>
      </c>
      <c r="EO23" s="275">
        <v>0</v>
      </c>
      <c r="EP23" s="275">
        <v>3</v>
      </c>
      <c r="EQ23" s="276">
        <v>0</v>
      </c>
      <c r="ER23" s="820">
        <v>0</v>
      </c>
      <c r="ES23" s="276">
        <v>1</v>
      </c>
      <c r="ET23" s="841">
        <v>2</v>
      </c>
    </row>
    <row r="24" spans="1:150" ht="48.75" customHeight="1" thickBot="1" x14ac:dyDescent="0.25">
      <c r="A24" s="278" t="s">
        <v>53</v>
      </c>
      <c r="B24" s="279" t="s">
        <v>54</v>
      </c>
      <c r="C24" s="280" t="s">
        <v>55</v>
      </c>
      <c r="D24" s="281"/>
      <c r="E24" s="8" t="s">
        <v>57</v>
      </c>
      <c r="F24" s="282" t="str">
        <f t="shared" si="4"/>
        <v>E1.P_A</v>
      </c>
      <c r="G24" s="283" t="s">
        <v>58</v>
      </c>
      <c r="H24" s="283" t="s">
        <v>59</v>
      </c>
      <c r="I24" s="1055"/>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9" t="s">
        <v>242</v>
      </c>
      <c r="EM24" s="319" t="s">
        <v>236</v>
      </c>
      <c r="EN24" s="275" t="s">
        <v>237</v>
      </c>
      <c r="EO24" s="276">
        <v>100</v>
      </c>
      <c r="EP24" s="276">
        <v>100</v>
      </c>
      <c r="EQ24" s="276">
        <v>100</v>
      </c>
      <c r="ER24" s="276">
        <v>100</v>
      </c>
      <c r="ES24" s="276">
        <v>100</v>
      </c>
      <c r="ET24" s="837">
        <v>100</v>
      </c>
    </row>
    <row r="25" spans="1:150" ht="54" customHeight="1" thickBot="1" x14ac:dyDescent="0.25">
      <c r="A25" s="278" t="s">
        <v>53</v>
      </c>
      <c r="B25" s="279" t="s">
        <v>54</v>
      </c>
      <c r="C25" s="280" t="s">
        <v>55</v>
      </c>
      <c r="D25" s="281"/>
      <c r="E25" s="8" t="s">
        <v>57</v>
      </c>
      <c r="F25" s="282" t="str">
        <f t="shared" si="4"/>
        <v>E1.P_A</v>
      </c>
      <c r="G25" s="283" t="s">
        <v>58</v>
      </c>
      <c r="H25" s="283" t="s">
        <v>59</v>
      </c>
      <c r="I25" s="1055"/>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9" t="s">
        <v>253</v>
      </c>
      <c r="EM25" s="319" t="s">
        <v>247</v>
      </c>
      <c r="EN25" s="275" t="s">
        <v>248</v>
      </c>
      <c r="EO25" s="275">
        <v>3</v>
      </c>
      <c r="EP25" s="275">
        <v>3</v>
      </c>
      <c r="EQ25" s="276">
        <v>3</v>
      </c>
      <c r="ER25" s="276">
        <v>3</v>
      </c>
      <c r="ES25" s="276">
        <v>3</v>
      </c>
      <c r="ET25" s="837">
        <v>3</v>
      </c>
    </row>
    <row r="26" spans="1:150" ht="37.5" customHeight="1" thickBot="1" x14ac:dyDescent="0.25">
      <c r="A26" s="278" t="s">
        <v>53</v>
      </c>
      <c r="B26" s="279" t="s">
        <v>54</v>
      </c>
      <c r="C26" s="280" t="s">
        <v>55</v>
      </c>
      <c r="D26" s="281"/>
      <c r="E26" s="8" t="s">
        <v>57</v>
      </c>
      <c r="F26" s="282" t="str">
        <f t="shared" si="4"/>
        <v>E1.P_A</v>
      </c>
      <c r="G26" s="283" t="s">
        <v>58</v>
      </c>
      <c r="H26" s="283" t="s">
        <v>59</v>
      </c>
      <c r="I26" s="1056"/>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9" t="s">
        <v>262</v>
      </c>
      <c r="EM26" s="319" t="s">
        <v>256</v>
      </c>
      <c r="EN26" s="275" t="s">
        <v>257</v>
      </c>
      <c r="EO26" s="275">
        <v>0</v>
      </c>
      <c r="EP26" s="275">
        <v>1</v>
      </c>
      <c r="EQ26" s="276">
        <v>0</v>
      </c>
      <c r="ER26" s="276">
        <v>0</v>
      </c>
      <c r="ES26" s="277">
        <v>0.5</v>
      </c>
      <c r="ET26" s="84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3" t="s">
        <v>276</v>
      </c>
      <c r="EM27" s="319" t="s">
        <v>270</v>
      </c>
      <c r="EN27" s="275" t="s">
        <v>271</v>
      </c>
      <c r="EO27" s="275">
        <v>2</v>
      </c>
      <c r="EP27" s="275">
        <v>2</v>
      </c>
      <c r="EQ27" s="814">
        <v>0.5</v>
      </c>
      <c r="ER27" s="814">
        <v>0.5</v>
      </c>
      <c r="ES27" s="814">
        <v>0.5</v>
      </c>
      <c r="ET27" s="84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3" t="s">
        <v>287</v>
      </c>
      <c r="EM28" s="319" t="s">
        <v>281</v>
      </c>
      <c r="EN28" s="275" t="s">
        <v>282</v>
      </c>
      <c r="EO28" s="275">
        <v>1</v>
      </c>
      <c r="EP28" s="275">
        <v>3</v>
      </c>
      <c r="EQ28" s="330">
        <v>0.75</v>
      </c>
      <c r="ER28" s="330">
        <v>0.75</v>
      </c>
      <c r="ES28" s="330">
        <v>0.75</v>
      </c>
      <c r="ET28" s="83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3" t="s">
        <v>298</v>
      </c>
      <c r="EM29" s="319" t="s">
        <v>292</v>
      </c>
      <c r="EN29" s="275" t="s">
        <v>293</v>
      </c>
      <c r="EO29" s="275">
        <v>1</v>
      </c>
      <c r="EP29" s="275">
        <v>3</v>
      </c>
      <c r="EQ29" s="330">
        <v>0.75</v>
      </c>
      <c r="ER29" s="330">
        <v>0.75</v>
      </c>
      <c r="ES29" s="330">
        <v>0.75</v>
      </c>
      <c r="ET29" s="83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3" t="s">
        <v>310</v>
      </c>
      <c r="EM30" s="319" t="s">
        <v>304</v>
      </c>
      <c r="EN30" s="275" t="s">
        <v>305</v>
      </c>
      <c r="EO30" s="275">
        <v>0</v>
      </c>
      <c r="EP30" s="275">
        <v>1</v>
      </c>
      <c r="EQ30" s="330">
        <v>0.25</v>
      </c>
      <c r="ER30" s="330">
        <v>0.25</v>
      </c>
      <c r="ES30" s="330">
        <v>0.25</v>
      </c>
      <c r="ET30" s="83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3" t="s">
        <v>321</v>
      </c>
      <c r="EM31" s="319" t="s">
        <v>315</v>
      </c>
      <c r="EN31" s="275" t="s">
        <v>316</v>
      </c>
      <c r="EO31" s="275">
        <v>120</v>
      </c>
      <c r="EP31" s="275">
        <v>1500</v>
      </c>
      <c r="EQ31" s="276">
        <v>375</v>
      </c>
      <c r="ER31" s="276">
        <v>375</v>
      </c>
      <c r="ES31" s="276">
        <v>375</v>
      </c>
      <c r="ET31" s="83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9" t="s">
        <v>335</v>
      </c>
      <c r="EM32" s="319" t="s">
        <v>329</v>
      </c>
      <c r="EN32" s="275" t="s">
        <v>330</v>
      </c>
      <c r="EO32" s="275">
        <v>1</v>
      </c>
      <c r="EP32" s="275">
        <v>1</v>
      </c>
      <c r="EQ32" s="330">
        <v>0.25</v>
      </c>
      <c r="ER32" s="330">
        <v>0.25</v>
      </c>
      <c r="ES32" s="330">
        <v>0.25</v>
      </c>
      <c r="ET32" s="83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9" t="s">
        <v>346</v>
      </c>
      <c r="EM33" s="319" t="s">
        <v>340</v>
      </c>
      <c r="EN33" s="275" t="s">
        <v>341</v>
      </c>
      <c r="EO33" s="275">
        <v>1</v>
      </c>
      <c r="EP33" s="275">
        <v>2</v>
      </c>
      <c r="EQ33" s="277">
        <v>0.5</v>
      </c>
      <c r="ER33" s="277">
        <v>0.5</v>
      </c>
      <c r="ES33" s="277">
        <v>0.5</v>
      </c>
      <c r="ET33" s="84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9" t="s">
        <v>357</v>
      </c>
      <c r="EM34" s="319" t="s">
        <v>351</v>
      </c>
      <c r="EN34" s="275" t="s">
        <v>352</v>
      </c>
      <c r="EO34" s="275">
        <v>5</v>
      </c>
      <c r="EP34" s="387">
        <v>6</v>
      </c>
      <c r="EQ34" s="276">
        <v>2</v>
      </c>
      <c r="ER34" s="276">
        <v>2</v>
      </c>
      <c r="ES34" s="276">
        <v>1</v>
      </c>
      <c r="ET34" s="83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9" t="s">
        <v>368</v>
      </c>
      <c r="EM35" s="319" t="s">
        <v>362</v>
      </c>
      <c r="EN35" s="275" t="s">
        <v>363</v>
      </c>
      <c r="EO35" s="275">
        <v>0</v>
      </c>
      <c r="EP35" s="275">
        <v>1</v>
      </c>
      <c r="EQ35" s="330">
        <v>0.25</v>
      </c>
      <c r="ER35" s="330">
        <v>0.25</v>
      </c>
      <c r="ES35" s="330">
        <v>0.25</v>
      </c>
      <c r="ET35" s="83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3" t="s">
        <v>382</v>
      </c>
      <c r="EM36" s="319" t="s">
        <v>375</v>
      </c>
      <c r="EN36" s="275" t="s">
        <v>1895</v>
      </c>
      <c r="EO36" s="276">
        <v>60</v>
      </c>
      <c r="EP36" s="276">
        <v>100</v>
      </c>
      <c r="EQ36" s="276">
        <v>0</v>
      </c>
      <c r="ER36" s="821">
        <v>0</v>
      </c>
      <c r="ES36" s="277">
        <v>50</v>
      </c>
      <c r="ET36" s="84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33" t="s">
        <v>394</v>
      </c>
      <c r="EM37" s="319" t="s">
        <v>388</v>
      </c>
      <c r="EN37" s="275" t="s">
        <v>389</v>
      </c>
      <c r="EO37" s="275">
        <v>0</v>
      </c>
      <c r="EP37" s="275">
        <v>1</v>
      </c>
      <c r="EQ37" s="276">
        <v>0</v>
      </c>
      <c r="ER37" s="276">
        <v>0</v>
      </c>
      <c r="ES37" s="277">
        <v>0.5</v>
      </c>
      <c r="ET37" s="84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3" t="s">
        <v>405</v>
      </c>
      <c r="EM38" s="319" t="s">
        <v>399</v>
      </c>
      <c r="EN38" s="275" t="s">
        <v>400</v>
      </c>
      <c r="EO38" s="275">
        <v>0</v>
      </c>
      <c r="EP38" s="275">
        <v>1</v>
      </c>
      <c r="EQ38" s="330">
        <v>0.25</v>
      </c>
      <c r="ER38" s="330">
        <v>0.25</v>
      </c>
      <c r="ES38" s="330">
        <v>0.25</v>
      </c>
      <c r="ET38" s="83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3" t="s">
        <v>416</v>
      </c>
      <c r="EM39" s="844" t="s">
        <v>410</v>
      </c>
      <c r="EN39" s="816" t="s">
        <v>411</v>
      </c>
      <c r="EO39" s="816">
        <v>0</v>
      </c>
      <c r="EP39" s="816">
        <v>1</v>
      </c>
      <c r="EQ39" s="815">
        <v>0</v>
      </c>
      <c r="ER39" s="815">
        <v>0</v>
      </c>
      <c r="ES39" s="814">
        <v>0.5</v>
      </c>
      <c r="ET39" s="84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9" t="s">
        <v>427</v>
      </c>
      <c r="EM40" s="319" t="s">
        <v>421</v>
      </c>
      <c r="EN40" s="275" t="s">
        <v>422</v>
      </c>
      <c r="EO40" s="275">
        <v>5295</v>
      </c>
      <c r="EP40" s="275">
        <v>5295</v>
      </c>
      <c r="EQ40" s="276">
        <v>5295</v>
      </c>
      <c r="ER40" s="276">
        <v>5295</v>
      </c>
      <c r="ES40" s="276">
        <v>5295</v>
      </c>
      <c r="ET40" s="83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9" t="s">
        <v>438</v>
      </c>
      <c r="EM41" s="319" t="s">
        <v>432</v>
      </c>
      <c r="EN41" s="275" t="s">
        <v>433</v>
      </c>
      <c r="EO41" s="275">
        <v>1</v>
      </c>
      <c r="EP41" s="275">
        <v>1</v>
      </c>
      <c r="EQ41" s="330">
        <v>1</v>
      </c>
      <c r="ER41" s="330">
        <v>1</v>
      </c>
      <c r="ES41" s="330">
        <v>1</v>
      </c>
      <c r="ET41" s="83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9" t="s">
        <v>445</v>
      </c>
      <c r="EM42" s="319" t="s">
        <v>441</v>
      </c>
      <c r="EN42" s="275" t="s">
        <v>442</v>
      </c>
      <c r="EO42" s="387">
        <v>0</v>
      </c>
      <c r="EP42" s="387">
        <v>1</v>
      </c>
      <c r="EQ42" s="330">
        <v>0.25</v>
      </c>
      <c r="ER42" s="330">
        <v>0.25</v>
      </c>
      <c r="ES42" s="330">
        <v>0.25</v>
      </c>
      <c r="ET42" s="83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9" t="s">
        <v>456</v>
      </c>
      <c r="EM43" s="319" t="s">
        <v>452</v>
      </c>
      <c r="EN43" s="275" t="s">
        <v>453</v>
      </c>
      <c r="EO43" s="275">
        <v>0</v>
      </c>
      <c r="EP43" s="275">
        <v>2</v>
      </c>
      <c r="EQ43" s="277">
        <v>0.5</v>
      </c>
      <c r="ER43" s="277">
        <v>0.5</v>
      </c>
      <c r="ES43" s="277">
        <v>0.5</v>
      </c>
      <c r="ET43" s="84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9" t="s">
        <v>464</v>
      </c>
      <c r="EM44" s="319" t="s">
        <v>461</v>
      </c>
      <c r="EN44" s="275" t="s">
        <v>453</v>
      </c>
      <c r="EO44" s="275">
        <v>0</v>
      </c>
      <c r="EP44" s="275">
        <v>2</v>
      </c>
      <c r="EQ44" s="277">
        <v>0.5</v>
      </c>
      <c r="ER44" s="277">
        <v>0.5</v>
      </c>
      <c r="ES44" s="277">
        <v>0.5</v>
      </c>
      <c r="ET44" s="84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9" t="s">
        <v>472</v>
      </c>
      <c r="EM45" s="319" t="s">
        <v>469</v>
      </c>
      <c r="EN45" s="275" t="s">
        <v>453</v>
      </c>
      <c r="EO45" s="387">
        <v>0</v>
      </c>
      <c r="EP45" s="387">
        <v>2</v>
      </c>
      <c r="EQ45" s="277">
        <v>0.5</v>
      </c>
      <c r="ER45" s="277">
        <v>0.5</v>
      </c>
      <c r="ES45" s="277">
        <v>0.5</v>
      </c>
      <c r="ET45" s="84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9" t="s">
        <v>480</v>
      </c>
      <c r="EM46" s="319" t="s">
        <v>477</v>
      </c>
      <c r="EN46" s="275" t="s">
        <v>453</v>
      </c>
      <c r="EO46" s="275">
        <v>0</v>
      </c>
      <c r="EP46" s="275">
        <v>2</v>
      </c>
      <c r="EQ46" s="277">
        <v>0.5</v>
      </c>
      <c r="ER46" s="277">
        <v>0.5</v>
      </c>
      <c r="ES46" s="277">
        <v>0.5</v>
      </c>
      <c r="ET46" s="84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9" t="s">
        <v>488</v>
      </c>
      <c r="EM47" s="319" t="s">
        <v>485</v>
      </c>
      <c r="EN47" s="275" t="s">
        <v>453</v>
      </c>
      <c r="EO47" s="275">
        <v>0</v>
      </c>
      <c r="EP47" s="275">
        <v>2</v>
      </c>
      <c r="EQ47" s="277">
        <v>0.5</v>
      </c>
      <c r="ER47" s="277">
        <v>0.5</v>
      </c>
      <c r="ES47" s="277">
        <v>0.5</v>
      </c>
      <c r="ET47" s="84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9" t="s">
        <v>496</v>
      </c>
      <c r="EM48" s="319" t="s">
        <v>493</v>
      </c>
      <c r="EN48" s="275" t="s">
        <v>453</v>
      </c>
      <c r="EO48" s="275">
        <v>0</v>
      </c>
      <c r="EP48" s="275">
        <v>3</v>
      </c>
      <c r="EQ48" s="330">
        <v>0.75</v>
      </c>
      <c r="ER48" s="330">
        <v>0.75</v>
      </c>
      <c r="ES48" s="330">
        <v>0.75</v>
      </c>
      <c r="ET48" s="83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9" t="s">
        <v>504</v>
      </c>
      <c r="EM49" s="319" t="s">
        <v>501</v>
      </c>
      <c r="EN49" s="275" t="s">
        <v>453</v>
      </c>
      <c r="EO49" s="275">
        <v>0</v>
      </c>
      <c r="EP49" s="275">
        <v>1</v>
      </c>
      <c r="EQ49" s="330">
        <v>0.25</v>
      </c>
      <c r="ER49" s="330">
        <v>0.25</v>
      </c>
      <c r="ES49" s="330">
        <v>0.25</v>
      </c>
      <c r="ET49" s="83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9" t="s">
        <v>512</v>
      </c>
      <c r="EM50" s="319" t="s">
        <v>509</v>
      </c>
      <c r="EN50" s="275" t="s">
        <v>453</v>
      </c>
      <c r="EO50" s="275">
        <v>0</v>
      </c>
      <c r="EP50" s="275">
        <v>2</v>
      </c>
      <c r="EQ50" s="277">
        <v>0.5</v>
      </c>
      <c r="ER50" s="277">
        <v>0.5</v>
      </c>
      <c r="ES50" s="277">
        <v>0.5</v>
      </c>
      <c r="ET50" s="84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9" t="s">
        <v>519</v>
      </c>
      <c r="EM51" s="319" t="s">
        <v>516</v>
      </c>
      <c r="EN51" s="275" t="s">
        <v>453</v>
      </c>
      <c r="EO51" s="275">
        <v>0</v>
      </c>
      <c r="EP51" s="275">
        <v>3</v>
      </c>
      <c r="EQ51" s="330">
        <v>0.75</v>
      </c>
      <c r="ER51" s="330">
        <v>0.75</v>
      </c>
      <c r="ES51" s="330">
        <v>0.75</v>
      </c>
      <c r="ET51" s="83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9" t="s">
        <v>526</v>
      </c>
      <c r="EM52" s="319" t="s">
        <v>523</v>
      </c>
      <c r="EN52" s="275" t="s">
        <v>453</v>
      </c>
      <c r="EO52" s="275">
        <v>0</v>
      </c>
      <c r="EP52" s="275">
        <v>1</v>
      </c>
      <c r="EQ52" s="330">
        <v>0.25</v>
      </c>
      <c r="ER52" s="330">
        <v>0.25</v>
      </c>
      <c r="ES52" s="330">
        <v>0.25</v>
      </c>
      <c r="ET52" s="83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5" t="s">
        <v>538</v>
      </c>
      <c r="EM53" s="319" t="s">
        <v>533</v>
      </c>
      <c r="EN53" s="275" t="s">
        <v>534</v>
      </c>
      <c r="EO53" s="387">
        <v>24</v>
      </c>
      <c r="EP53" s="387">
        <v>34</v>
      </c>
      <c r="EQ53" s="491">
        <v>34</v>
      </c>
      <c r="ER53" s="491">
        <v>34</v>
      </c>
      <c r="ES53" s="491">
        <v>34</v>
      </c>
      <c r="ET53" s="84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5" t="s">
        <v>548</v>
      </c>
      <c r="EM54" s="319" t="s">
        <v>544</v>
      </c>
      <c r="EN54" s="275" t="s">
        <v>545</v>
      </c>
      <c r="EO54" s="275">
        <v>3</v>
      </c>
      <c r="EP54" s="275">
        <v>5</v>
      </c>
      <c r="EQ54" s="815">
        <v>0</v>
      </c>
      <c r="ER54" s="820">
        <v>0</v>
      </c>
      <c r="ES54" s="820">
        <v>1</v>
      </c>
      <c r="ET54" s="84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5" t="s">
        <v>555</v>
      </c>
      <c r="EM55" s="319" t="s">
        <v>551</v>
      </c>
      <c r="EN55" s="275" t="s">
        <v>552</v>
      </c>
      <c r="EO55" s="275">
        <v>62</v>
      </c>
      <c r="EP55" s="275">
        <v>120</v>
      </c>
      <c r="EQ55" s="815">
        <v>30</v>
      </c>
      <c r="ER55" s="815">
        <v>30</v>
      </c>
      <c r="ES55" s="815">
        <v>30</v>
      </c>
      <c r="ET55" s="84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5" t="s">
        <v>562</v>
      </c>
      <c r="EM56" s="319" t="s">
        <v>558</v>
      </c>
      <c r="EN56" s="275" t="s">
        <v>559</v>
      </c>
      <c r="EO56" s="275">
        <v>5</v>
      </c>
      <c r="EP56" s="275">
        <v>5</v>
      </c>
      <c r="EQ56" s="815">
        <v>5</v>
      </c>
      <c r="ER56" s="815">
        <v>5</v>
      </c>
      <c r="ES56" s="815">
        <v>5</v>
      </c>
      <c r="ET56" s="84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5" t="s">
        <v>569</v>
      </c>
      <c r="EM57" s="319" t="s">
        <v>565</v>
      </c>
      <c r="EN57" s="275" t="s">
        <v>566</v>
      </c>
      <c r="EO57" s="275">
        <v>126</v>
      </c>
      <c r="EP57" s="275">
        <v>126</v>
      </c>
      <c r="EQ57" s="276">
        <v>126</v>
      </c>
      <c r="ER57" s="276">
        <v>126</v>
      </c>
      <c r="ES57" s="276">
        <v>126</v>
      </c>
      <c r="ET57" s="83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5" t="s">
        <v>578</v>
      </c>
      <c r="EM58" s="319" t="s">
        <v>574</v>
      </c>
      <c r="EN58" s="275" t="s">
        <v>575</v>
      </c>
      <c r="EO58" s="275">
        <v>0</v>
      </c>
      <c r="EP58" s="275">
        <v>25</v>
      </c>
      <c r="EQ58" s="276">
        <v>0</v>
      </c>
      <c r="ER58" s="276">
        <v>0</v>
      </c>
      <c r="ES58" s="820">
        <v>12</v>
      </c>
      <c r="ET58" s="84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5" t="s">
        <v>586</v>
      </c>
      <c r="EM59" s="319" t="s">
        <v>583</v>
      </c>
      <c r="EN59" s="275" t="s">
        <v>532</v>
      </c>
      <c r="EO59" s="387">
        <v>3630</v>
      </c>
      <c r="EP59" s="387">
        <v>3700</v>
      </c>
      <c r="EQ59" s="276">
        <v>3200</v>
      </c>
      <c r="ER59" s="276">
        <v>3300</v>
      </c>
      <c r="ES59" s="276">
        <v>3400</v>
      </c>
      <c r="ET59" s="83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5" t="s">
        <v>595</v>
      </c>
      <c r="EM60" s="319" t="s">
        <v>591</v>
      </c>
      <c r="EN60" s="275" t="s">
        <v>592</v>
      </c>
      <c r="EO60" s="848">
        <v>14</v>
      </c>
      <c r="EP60" s="848">
        <v>18</v>
      </c>
      <c r="EQ60" s="815">
        <v>1</v>
      </c>
      <c r="ER60" s="815">
        <v>1</v>
      </c>
      <c r="ES60" s="815">
        <v>1</v>
      </c>
      <c r="ET60" s="84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5" t="s">
        <v>600</v>
      </c>
      <c r="EM61" s="319" t="s">
        <v>598</v>
      </c>
      <c r="EN61" s="275" t="s">
        <v>599</v>
      </c>
      <c r="EO61" s="387">
        <v>0</v>
      </c>
      <c r="EP61" s="387">
        <v>3</v>
      </c>
      <c r="EQ61" s="276">
        <v>1</v>
      </c>
      <c r="ER61" s="820">
        <v>0</v>
      </c>
      <c r="ES61" s="820">
        <v>2</v>
      </c>
      <c r="ET61" s="83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5" t="s">
        <v>605</v>
      </c>
      <c r="EM62" s="319" t="s">
        <v>603</v>
      </c>
      <c r="EN62" s="275" t="s">
        <v>604</v>
      </c>
      <c r="EO62" s="275">
        <v>6</v>
      </c>
      <c r="EP62" s="275">
        <v>16</v>
      </c>
      <c r="EQ62" s="276">
        <v>16</v>
      </c>
      <c r="ER62" s="276">
        <v>16</v>
      </c>
      <c r="ES62" s="276">
        <v>16</v>
      </c>
      <c r="ET62" s="83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5" t="s">
        <v>613</v>
      </c>
      <c r="EM63" s="319" t="s">
        <v>611</v>
      </c>
      <c r="EN63" s="275" t="s">
        <v>612</v>
      </c>
      <c r="EO63" s="275">
        <v>0</v>
      </c>
      <c r="EP63" s="275">
        <v>1</v>
      </c>
      <c r="EQ63" s="330">
        <v>0.25</v>
      </c>
      <c r="ER63" s="330">
        <v>0.25</v>
      </c>
      <c r="ES63" s="330">
        <v>0.25</v>
      </c>
      <c r="ET63" s="83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5" t="s">
        <v>618</v>
      </c>
      <c r="EM64" s="319" t="s">
        <v>616</v>
      </c>
      <c r="EN64" s="275" t="s">
        <v>1896</v>
      </c>
      <c r="EO64" s="815">
        <v>25</v>
      </c>
      <c r="EP64" s="815">
        <v>50</v>
      </c>
      <c r="EQ64" s="815">
        <v>0</v>
      </c>
      <c r="ER64" s="815">
        <v>0</v>
      </c>
      <c r="ES64" s="822">
        <v>0</v>
      </c>
      <c r="ET64" s="83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5" t="s">
        <v>623</v>
      </c>
      <c r="EM65" s="319" t="s">
        <v>621</v>
      </c>
      <c r="EN65" s="275" t="s">
        <v>622</v>
      </c>
      <c r="EO65" s="275">
        <v>2</v>
      </c>
      <c r="EP65" s="275">
        <v>6</v>
      </c>
      <c r="EQ65" s="276">
        <v>0</v>
      </c>
      <c r="ER65" s="820">
        <v>0</v>
      </c>
      <c r="ES65" s="276">
        <v>2</v>
      </c>
      <c r="ET65" s="83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5" t="s">
        <v>628</v>
      </c>
      <c r="EM66" s="319" t="s">
        <v>626</v>
      </c>
      <c r="EN66" s="275" t="s">
        <v>627</v>
      </c>
      <c r="EO66" s="275">
        <v>1</v>
      </c>
      <c r="EP66" s="275">
        <v>1</v>
      </c>
      <c r="EQ66" s="330">
        <v>1</v>
      </c>
      <c r="ER66" s="330">
        <v>1</v>
      </c>
      <c r="ES66" s="330">
        <v>1</v>
      </c>
      <c r="ET66" s="83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5" t="s">
        <v>633</v>
      </c>
      <c r="EM67" s="319" t="s">
        <v>631</v>
      </c>
      <c r="EN67" s="275" t="s">
        <v>632</v>
      </c>
      <c r="EO67" s="275">
        <v>1</v>
      </c>
      <c r="EP67" s="275">
        <v>20</v>
      </c>
      <c r="EQ67" s="276">
        <v>0</v>
      </c>
      <c r="ER67" s="820">
        <v>3</v>
      </c>
      <c r="ES67" s="820">
        <v>8</v>
      </c>
      <c r="ET67" s="84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5" t="s">
        <v>638</v>
      </c>
      <c r="EM68" s="319" t="s">
        <v>636</v>
      </c>
      <c r="EN68" s="275" t="s">
        <v>637</v>
      </c>
      <c r="EO68" s="275">
        <v>0</v>
      </c>
      <c r="EP68" s="276">
        <v>40</v>
      </c>
      <c r="EQ68" s="276">
        <v>0</v>
      </c>
      <c r="ER68" s="822">
        <v>0</v>
      </c>
      <c r="ES68" s="330">
        <v>15</v>
      </c>
      <c r="ET68" s="83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5" t="s">
        <v>646</v>
      </c>
      <c r="EM69" s="319" t="s">
        <v>643</v>
      </c>
      <c r="EN69" s="275" t="s">
        <v>644</v>
      </c>
      <c r="EO69" s="387">
        <v>15</v>
      </c>
      <c r="EP69" s="387">
        <v>19</v>
      </c>
      <c r="EQ69" s="276">
        <v>17</v>
      </c>
      <c r="ER69" s="276">
        <v>18</v>
      </c>
      <c r="ES69" s="276">
        <v>19</v>
      </c>
      <c r="ET69" s="83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5" t="s">
        <v>650</v>
      </c>
      <c r="EM70" s="319" t="s">
        <v>648</v>
      </c>
      <c r="EN70" s="275" t="s">
        <v>649</v>
      </c>
      <c r="EO70" s="275">
        <v>4</v>
      </c>
      <c r="EP70" s="275">
        <v>8</v>
      </c>
      <c r="EQ70" s="276">
        <v>6</v>
      </c>
      <c r="ER70" s="276">
        <v>8</v>
      </c>
      <c r="ES70" s="276">
        <v>8</v>
      </c>
      <c r="ET70" s="83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5" t="s">
        <v>654</v>
      </c>
      <c r="EM71" s="319" t="s">
        <v>652</v>
      </c>
      <c r="EN71" s="275" t="s">
        <v>653</v>
      </c>
      <c r="EO71" s="275">
        <v>0</v>
      </c>
      <c r="EP71" s="275">
        <v>1</v>
      </c>
      <c r="EQ71" s="330">
        <v>0.25</v>
      </c>
      <c r="ER71" s="330">
        <v>0.25</v>
      </c>
      <c r="ES71" s="330">
        <v>0.25</v>
      </c>
      <c r="ET71" s="83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5" t="s">
        <v>658</v>
      </c>
      <c r="EM72" s="319" t="s">
        <v>656</v>
      </c>
      <c r="EN72" s="275" t="s">
        <v>657</v>
      </c>
      <c r="EO72" s="275">
        <v>2</v>
      </c>
      <c r="EP72" s="275">
        <v>4</v>
      </c>
      <c r="EQ72" s="276">
        <v>1</v>
      </c>
      <c r="ER72" s="276">
        <v>1</v>
      </c>
      <c r="ES72" s="276">
        <v>1</v>
      </c>
      <c r="ET72" s="83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5" t="s">
        <v>661</v>
      </c>
      <c r="EM73" s="319" t="s">
        <v>660</v>
      </c>
      <c r="EN73" s="275" t="s">
        <v>532</v>
      </c>
      <c r="EO73" s="275">
        <v>1</v>
      </c>
      <c r="EP73" s="275">
        <v>2</v>
      </c>
      <c r="EQ73" s="277">
        <v>0.5</v>
      </c>
      <c r="ER73" s="821">
        <v>0</v>
      </c>
      <c r="ES73" s="822">
        <v>0.25</v>
      </c>
      <c r="ET73" s="83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5" t="s">
        <v>665</v>
      </c>
      <c r="EM74" s="319" t="s">
        <v>663</v>
      </c>
      <c r="EN74" s="275" t="s">
        <v>664</v>
      </c>
      <c r="EO74" s="275">
        <v>1</v>
      </c>
      <c r="EP74" s="275">
        <v>5</v>
      </c>
      <c r="EQ74" s="276">
        <v>2</v>
      </c>
      <c r="ER74" s="276">
        <v>5</v>
      </c>
      <c r="ES74" s="276">
        <v>5</v>
      </c>
      <c r="ET74" s="83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5" t="s">
        <v>669</v>
      </c>
      <c r="EM75" s="319" t="s">
        <v>667</v>
      </c>
      <c r="EN75" s="275" t="s">
        <v>668</v>
      </c>
      <c r="EO75" s="387">
        <v>1</v>
      </c>
      <c r="EP75" s="387">
        <v>1</v>
      </c>
      <c r="EQ75" s="277">
        <v>1</v>
      </c>
      <c r="ER75" s="277">
        <v>1</v>
      </c>
      <c r="ES75" s="277">
        <v>1</v>
      </c>
      <c r="ET75" s="84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5" t="s">
        <v>673</v>
      </c>
      <c r="EM76" s="319" t="s">
        <v>671</v>
      </c>
      <c r="EN76" s="275" t="s">
        <v>672</v>
      </c>
      <c r="EO76" s="387">
        <v>200</v>
      </c>
      <c r="EP76" s="387">
        <v>240</v>
      </c>
      <c r="EQ76" s="276">
        <v>45</v>
      </c>
      <c r="ER76" s="276">
        <v>65</v>
      </c>
      <c r="ES76" s="276">
        <v>65</v>
      </c>
      <c r="ET76" s="83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5" t="s">
        <v>677</v>
      </c>
      <c r="EM77" s="319" t="s">
        <v>675</v>
      </c>
      <c r="EN77" s="275" t="s">
        <v>676</v>
      </c>
      <c r="EO77" s="387">
        <v>154</v>
      </c>
      <c r="EP77" s="387">
        <v>200</v>
      </c>
      <c r="EQ77" s="276">
        <v>50</v>
      </c>
      <c r="ER77" s="276">
        <v>50</v>
      </c>
      <c r="ES77" s="276">
        <v>50</v>
      </c>
      <c r="ET77" s="83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5" t="s">
        <v>681</v>
      </c>
      <c r="EM78" s="319" t="s">
        <v>679</v>
      </c>
      <c r="EN78" s="275" t="s">
        <v>1897</v>
      </c>
      <c r="EO78" s="330">
        <v>10</v>
      </c>
      <c r="EP78" s="330">
        <v>100</v>
      </c>
      <c r="EQ78" s="330">
        <v>25</v>
      </c>
      <c r="ER78" s="330">
        <v>25</v>
      </c>
      <c r="ES78" s="330">
        <v>25</v>
      </c>
      <c r="ET78" s="83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5" t="s">
        <v>685</v>
      </c>
      <c r="EM79" s="319" t="s">
        <v>683</v>
      </c>
      <c r="EN79" s="275" t="s">
        <v>684</v>
      </c>
      <c r="EO79" s="275">
        <v>1</v>
      </c>
      <c r="EP79" s="275">
        <v>2</v>
      </c>
      <c r="EQ79" s="276">
        <v>0</v>
      </c>
      <c r="ER79" s="820">
        <v>0</v>
      </c>
      <c r="ES79" s="821">
        <v>0.5</v>
      </c>
      <c r="ET79" s="83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5" t="s">
        <v>689</v>
      </c>
      <c r="EM80" s="319" t="s">
        <v>687</v>
      </c>
      <c r="EN80" s="275" t="s">
        <v>688</v>
      </c>
      <c r="EO80" s="848">
        <v>55</v>
      </c>
      <c r="EP80" s="848">
        <v>57</v>
      </c>
      <c r="EQ80" s="815">
        <v>0</v>
      </c>
      <c r="ER80" s="820">
        <v>1</v>
      </c>
      <c r="ES80" s="820">
        <v>1</v>
      </c>
      <c r="ET80" s="84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5" t="s">
        <v>692</v>
      </c>
      <c r="EM81" s="319" t="s">
        <v>691</v>
      </c>
      <c r="EN81" s="816" t="s">
        <v>668</v>
      </c>
      <c r="EO81" s="275">
        <v>1</v>
      </c>
      <c r="EP81" s="275">
        <v>1</v>
      </c>
      <c r="EQ81" s="330">
        <v>1</v>
      </c>
      <c r="ER81" s="330">
        <v>1</v>
      </c>
      <c r="ES81" s="330">
        <v>1</v>
      </c>
      <c r="ET81" s="83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9" t="s">
        <v>700</v>
      </c>
      <c r="EM82" s="834" t="s">
        <v>697</v>
      </c>
      <c r="EN82" s="275" t="s">
        <v>698</v>
      </c>
      <c r="EO82" s="275">
        <v>0</v>
      </c>
      <c r="EP82" s="275">
        <v>1</v>
      </c>
      <c r="EQ82" s="276">
        <v>0</v>
      </c>
      <c r="ER82" s="821">
        <v>0.1</v>
      </c>
      <c r="ES82" s="822">
        <v>0.45</v>
      </c>
      <c r="ET82" s="83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9" t="s">
        <v>704</v>
      </c>
      <c r="EM83" s="834" t="s">
        <v>702</v>
      </c>
      <c r="EN83" s="275" t="s">
        <v>703</v>
      </c>
      <c r="EO83" s="275">
        <v>0</v>
      </c>
      <c r="EP83" s="275">
        <v>1</v>
      </c>
      <c r="EQ83" s="277">
        <v>0.5</v>
      </c>
      <c r="ER83" s="277">
        <v>0.5</v>
      </c>
      <c r="ES83" s="276">
        <v>0</v>
      </c>
      <c r="ET83" s="83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9" t="s">
        <v>708</v>
      </c>
      <c r="EM84" s="834" t="s">
        <v>706</v>
      </c>
      <c r="EN84" s="275" t="s">
        <v>1898</v>
      </c>
      <c r="EO84" s="276">
        <v>40</v>
      </c>
      <c r="EP84" s="276">
        <v>100</v>
      </c>
      <c r="EQ84" s="276">
        <v>0</v>
      </c>
      <c r="ER84" s="821">
        <v>100</v>
      </c>
      <c r="ES84" s="821">
        <v>0</v>
      </c>
      <c r="ET84" s="83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9" t="s">
        <v>712</v>
      </c>
      <c r="EM85" s="834" t="s">
        <v>710</v>
      </c>
      <c r="EN85" s="275" t="s">
        <v>711</v>
      </c>
      <c r="EO85" s="275">
        <v>1</v>
      </c>
      <c r="EP85" s="275">
        <v>1</v>
      </c>
      <c r="EQ85" s="330">
        <v>1</v>
      </c>
      <c r="ER85" s="330">
        <v>1</v>
      </c>
      <c r="ES85" s="330">
        <v>1</v>
      </c>
      <c r="ET85" s="83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9" t="s">
        <v>716</v>
      </c>
      <c r="EM86" s="834" t="s">
        <v>714</v>
      </c>
      <c r="EN86" s="275" t="s">
        <v>715</v>
      </c>
      <c r="EO86" s="275">
        <v>8</v>
      </c>
      <c r="EP86" s="275">
        <v>10</v>
      </c>
      <c r="EQ86" s="276">
        <v>3</v>
      </c>
      <c r="ER86" s="820">
        <v>2</v>
      </c>
      <c r="ES86" s="820">
        <v>3</v>
      </c>
      <c r="ET86" s="83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9" t="s">
        <v>723</v>
      </c>
      <c r="EM87" s="319" t="s">
        <v>721</v>
      </c>
      <c r="EN87" s="275" t="s">
        <v>722</v>
      </c>
      <c r="EO87" s="275">
        <v>0</v>
      </c>
      <c r="EP87" s="275">
        <v>2</v>
      </c>
      <c r="EQ87" s="815">
        <v>0</v>
      </c>
      <c r="ER87" s="820">
        <v>0</v>
      </c>
      <c r="ES87" s="815">
        <v>1</v>
      </c>
      <c r="ET87" s="84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9" t="s">
        <v>727</v>
      </c>
      <c r="EM88" s="319" t="s">
        <v>725</v>
      </c>
      <c r="EN88" s="275" t="s">
        <v>726</v>
      </c>
      <c r="EO88" s="275">
        <v>0</v>
      </c>
      <c r="EP88" s="275">
        <v>3</v>
      </c>
      <c r="EQ88" s="276">
        <v>0</v>
      </c>
      <c r="ER88" s="276">
        <v>2</v>
      </c>
      <c r="ES88" s="276">
        <v>1</v>
      </c>
      <c r="ET88" s="83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9" t="s">
        <v>731</v>
      </c>
      <c r="EM89" s="319" t="s">
        <v>729</v>
      </c>
      <c r="EN89" s="275" t="s">
        <v>1899</v>
      </c>
      <c r="EO89" s="814">
        <v>70</v>
      </c>
      <c r="EP89" s="814">
        <v>100</v>
      </c>
      <c r="EQ89" s="814">
        <v>30</v>
      </c>
      <c r="ER89" s="820">
        <v>25</v>
      </c>
      <c r="ES89" s="820">
        <v>25</v>
      </c>
      <c r="ET89" s="84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9" t="s">
        <v>735</v>
      </c>
      <c r="EM90" s="319" t="s">
        <v>733</v>
      </c>
      <c r="EN90" s="275" t="s">
        <v>1900</v>
      </c>
      <c r="EO90" s="814">
        <v>90</v>
      </c>
      <c r="EP90" s="814">
        <v>100</v>
      </c>
      <c r="EQ90" s="814">
        <v>10</v>
      </c>
      <c r="ER90" s="820">
        <v>90</v>
      </c>
      <c r="ES90" s="815">
        <v>0</v>
      </c>
      <c r="ET90" s="84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9" t="s">
        <v>740</v>
      </c>
      <c r="EM91" s="319" t="s">
        <v>738</v>
      </c>
      <c r="EN91" s="275" t="s">
        <v>739</v>
      </c>
      <c r="EO91" s="275">
        <v>1</v>
      </c>
      <c r="EP91" s="275">
        <v>1</v>
      </c>
      <c r="EQ91" s="330">
        <v>1</v>
      </c>
      <c r="ER91" s="330">
        <v>1</v>
      </c>
      <c r="ES91" s="330">
        <v>1</v>
      </c>
      <c r="ET91" s="83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9" t="s">
        <v>743</v>
      </c>
      <c r="EM92" s="319" t="s">
        <v>742</v>
      </c>
      <c r="EN92" s="275" t="s">
        <v>433</v>
      </c>
      <c r="EO92" s="275">
        <v>3</v>
      </c>
      <c r="EP92" s="275">
        <v>3</v>
      </c>
      <c r="EQ92" s="277">
        <v>3</v>
      </c>
      <c r="ER92" s="277">
        <v>3</v>
      </c>
      <c r="ES92" s="276">
        <v>3</v>
      </c>
      <c r="ET92" s="83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9" t="s">
        <v>747</v>
      </c>
      <c r="EM93" s="319" t="s">
        <v>745</v>
      </c>
      <c r="EN93" s="275" t="s">
        <v>746</v>
      </c>
      <c r="EO93" s="275">
        <v>1</v>
      </c>
      <c r="EP93" s="275">
        <v>1</v>
      </c>
      <c r="EQ93" s="330">
        <v>1</v>
      </c>
      <c r="ER93" s="330">
        <v>1</v>
      </c>
      <c r="ES93" s="330">
        <v>1</v>
      </c>
      <c r="ET93" s="83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9" t="s">
        <v>750</v>
      </c>
      <c r="EM94" s="319" t="s">
        <v>749</v>
      </c>
      <c r="EN94" s="275" t="s">
        <v>532</v>
      </c>
      <c r="EO94" s="275">
        <v>492</v>
      </c>
      <c r="EP94" s="275">
        <v>600</v>
      </c>
      <c r="EQ94" s="276">
        <v>519</v>
      </c>
      <c r="ER94" s="276">
        <v>546</v>
      </c>
      <c r="ES94" s="276">
        <v>573</v>
      </c>
      <c r="ET94" s="83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9" t="s">
        <v>757</v>
      </c>
      <c r="EM95" s="319" t="s">
        <v>755</v>
      </c>
      <c r="EN95" s="275" t="s">
        <v>756</v>
      </c>
      <c r="EO95" s="275">
        <v>0</v>
      </c>
      <c r="EP95" s="275">
        <v>1</v>
      </c>
      <c r="EQ95" s="276">
        <v>0</v>
      </c>
      <c r="ER95" s="277">
        <v>0.6</v>
      </c>
      <c r="ES95" s="277">
        <v>0.4</v>
      </c>
      <c r="ET95" s="83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9" t="s">
        <v>761</v>
      </c>
      <c r="EM96" s="319" t="s">
        <v>759</v>
      </c>
      <c r="EN96" s="275" t="s">
        <v>760</v>
      </c>
      <c r="EO96" s="275">
        <v>0</v>
      </c>
      <c r="EP96" s="275">
        <v>1</v>
      </c>
      <c r="EQ96" s="276">
        <v>0</v>
      </c>
      <c r="ER96" s="330">
        <v>0.25</v>
      </c>
      <c r="ES96" s="277">
        <v>0.5</v>
      </c>
      <c r="ET96" s="83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9" t="s">
        <v>765</v>
      </c>
      <c r="EM97" s="319" t="s">
        <v>763</v>
      </c>
      <c r="EN97" s="275" t="s">
        <v>764</v>
      </c>
      <c r="EO97" s="275">
        <v>8</v>
      </c>
      <c r="EP97" s="275">
        <v>8</v>
      </c>
      <c r="EQ97" s="276">
        <v>2</v>
      </c>
      <c r="ER97" s="276">
        <v>2</v>
      </c>
      <c r="ES97" s="276">
        <v>2</v>
      </c>
      <c r="ET97" s="83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9" t="s">
        <v>770</v>
      </c>
      <c r="EM98" s="319" t="s">
        <v>768</v>
      </c>
      <c r="EN98" s="275" t="s">
        <v>769</v>
      </c>
      <c r="EO98" s="275">
        <v>0</v>
      </c>
      <c r="EP98" s="275">
        <v>1</v>
      </c>
      <c r="EQ98" s="330">
        <v>0.25</v>
      </c>
      <c r="ER98" s="330">
        <v>0.25</v>
      </c>
      <c r="ES98" s="330">
        <v>0.25</v>
      </c>
      <c r="ET98" s="83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9" t="s">
        <v>777</v>
      </c>
      <c r="EM99" s="319" t="s">
        <v>775</v>
      </c>
      <c r="EN99" s="275" t="s">
        <v>776</v>
      </c>
      <c r="EO99" s="275">
        <v>0</v>
      </c>
      <c r="EP99" s="275">
        <v>1</v>
      </c>
      <c r="EQ99" s="330">
        <v>0.25</v>
      </c>
      <c r="ER99" s="330">
        <v>0.25</v>
      </c>
      <c r="ES99" s="330">
        <v>0.25</v>
      </c>
      <c r="ET99" s="83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9" t="s">
        <v>781</v>
      </c>
      <c r="EM100" s="319" t="s">
        <v>779</v>
      </c>
      <c r="EN100" s="275" t="s">
        <v>780</v>
      </c>
      <c r="EO100" s="275">
        <v>0</v>
      </c>
      <c r="EP100" s="275">
        <v>1</v>
      </c>
      <c r="EQ100" s="330">
        <v>0.25</v>
      </c>
      <c r="ER100" s="330">
        <v>0.25</v>
      </c>
      <c r="ES100" s="330">
        <v>0.25</v>
      </c>
      <c r="ET100" s="83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9" t="s">
        <v>785</v>
      </c>
      <c r="EM101" s="319" t="s">
        <v>783</v>
      </c>
      <c r="EN101" s="275" t="s">
        <v>784</v>
      </c>
      <c r="EO101" s="275">
        <v>0</v>
      </c>
      <c r="EP101" s="330">
        <v>100</v>
      </c>
      <c r="EQ101" s="330">
        <v>25</v>
      </c>
      <c r="ER101" s="330">
        <v>25</v>
      </c>
      <c r="ES101" s="330">
        <v>25</v>
      </c>
      <c r="ET101" s="83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9" t="s">
        <v>789</v>
      </c>
      <c r="EM102" s="319" t="s">
        <v>787</v>
      </c>
      <c r="EN102" s="275" t="s">
        <v>788</v>
      </c>
      <c r="EO102" s="275">
        <v>1</v>
      </c>
      <c r="EP102" s="275">
        <v>1</v>
      </c>
      <c r="EQ102" s="330">
        <v>1</v>
      </c>
      <c r="ER102" s="330">
        <v>1</v>
      </c>
      <c r="ES102" s="330">
        <v>1</v>
      </c>
      <c r="ET102" s="83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9" t="s">
        <v>793</v>
      </c>
      <c r="EM103" s="319" t="s">
        <v>791</v>
      </c>
      <c r="EN103" s="275" t="s">
        <v>792</v>
      </c>
      <c r="EO103" s="275">
        <v>3</v>
      </c>
      <c r="EP103" s="275">
        <v>3</v>
      </c>
      <c r="EQ103" s="277">
        <v>3</v>
      </c>
      <c r="ER103" s="277">
        <v>3</v>
      </c>
      <c r="ES103" s="276">
        <v>3</v>
      </c>
      <c r="ET103" s="83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9" t="s">
        <v>797</v>
      </c>
      <c r="EM104" s="319" t="s">
        <v>795</v>
      </c>
      <c r="EN104" s="275" t="s">
        <v>796</v>
      </c>
      <c r="EO104" s="275">
        <v>0</v>
      </c>
      <c r="EP104" s="330">
        <v>100</v>
      </c>
      <c r="EQ104" s="330">
        <v>25</v>
      </c>
      <c r="ER104" s="330">
        <v>25</v>
      </c>
      <c r="ES104" s="330">
        <v>25</v>
      </c>
      <c r="ET104" s="83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9" t="s">
        <v>800</v>
      </c>
      <c r="EM105" s="319" t="s">
        <v>799</v>
      </c>
      <c r="EN105" s="275" t="s">
        <v>653</v>
      </c>
      <c r="EO105" s="275">
        <v>0</v>
      </c>
      <c r="EP105" s="275">
        <v>1</v>
      </c>
      <c r="EQ105" s="330">
        <v>0.25</v>
      </c>
      <c r="ER105" s="330">
        <v>0.25</v>
      </c>
      <c r="ES105" s="330">
        <v>0.25</v>
      </c>
      <c r="ET105" s="83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9" t="s">
        <v>808</v>
      </c>
      <c r="EM106" s="319" t="s">
        <v>805</v>
      </c>
      <c r="EN106" s="275" t="s">
        <v>806</v>
      </c>
      <c r="EO106" s="275">
        <v>164</v>
      </c>
      <c r="EP106" s="275">
        <v>131</v>
      </c>
      <c r="EQ106" s="276">
        <v>164</v>
      </c>
      <c r="ER106" s="276">
        <v>154</v>
      </c>
      <c r="ES106" s="276">
        <v>144</v>
      </c>
      <c r="ET106" s="83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9" t="s">
        <v>812</v>
      </c>
      <c r="EM107" s="319" t="s">
        <v>810</v>
      </c>
      <c r="EN107" s="275" t="s">
        <v>811</v>
      </c>
      <c r="EO107" s="275">
        <v>1</v>
      </c>
      <c r="EP107" s="275">
        <v>1</v>
      </c>
      <c r="EQ107" s="330">
        <v>1</v>
      </c>
      <c r="ER107" s="330">
        <v>1</v>
      </c>
      <c r="ES107" s="330">
        <v>1</v>
      </c>
      <c r="ET107" s="83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9" t="s">
        <v>816</v>
      </c>
      <c r="EM108" s="319" t="s">
        <v>814</v>
      </c>
      <c r="EN108" s="275" t="s">
        <v>815</v>
      </c>
      <c r="EO108" s="275">
        <v>1</v>
      </c>
      <c r="EP108" s="275">
        <v>1</v>
      </c>
      <c r="EQ108" s="330">
        <v>1</v>
      </c>
      <c r="ER108" s="330">
        <v>1</v>
      </c>
      <c r="ES108" s="330">
        <v>1</v>
      </c>
      <c r="ET108" s="83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9" t="s">
        <v>821</v>
      </c>
      <c r="EM109" s="319" t="s">
        <v>820</v>
      </c>
      <c r="EN109" s="275" t="s">
        <v>653</v>
      </c>
      <c r="EO109" s="275">
        <v>0</v>
      </c>
      <c r="EP109" s="275">
        <v>1</v>
      </c>
      <c r="EQ109" s="277">
        <v>0.2</v>
      </c>
      <c r="ER109" s="277">
        <v>0.3</v>
      </c>
      <c r="ES109" s="330">
        <v>0.25</v>
      </c>
      <c r="ET109" s="83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9" t="s">
        <v>824</v>
      </c>
      <c r="EM110" s="319" t="s">
        <v>823</v>
      </c>
      <c r="EN110" s="275" t="s">
        <v>653</v>
      </c>
      <c r="EO110" s="275">
        <v>1</v>
      </c>
      <c r="EP110" s="275">
        <v>1</v>
      </c>
      <c r="EQ110" s="330">
        <v>1</v>
      </c>
      <c r="ER110" s="330">
        <v>1</v>
      </c>
      <c r="ES110" s="330">
        <v>1</v>
      </c>
      <c r="ET110" s="83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9" t="s">
        <v>833</v>
      </c>
      <c r="EM111" s="319" t="s">
        <v>830</v>
      </c>
      <c r="EN111" s="275" t="s">
        <v>831</v>
      </c>
      <c r="EO111" s="275">
        <v>0</v>
      </c>
      <c r="EP111" s="275">
        <v>1</v>
      </c>
      <c r="EQ111" s="276">
        <v>1</v>
      </c>
      <c r="ER111" s="276">
        <v>1</v>
      </c>
      <c r="ES111" s="276">
        <v>1</v>
      </c>
      <c r="ET111" s="83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9" t="s">
        <v>837</v>
      </c>
      <c r="EM112" s="319" t="s">
        <v>835</v>
      </c>
      <c r="EN112" s="275" t="s">
        <v>836</v>
      </c>
      <c r="EO112" s="275">
        <v>0</v>
      </c>
      <c r="EP112" s="275">
        <v>1</v>
      </c>
      <c r="EQ112" s="276">
        <v>0</v>
      </c>
      <c r="ER112" s="276">
        <v>1</v>
      </c>
      <c r="ES112" s="276">
        <v>1</v>
      </c>
      <c r="ET112" s="83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9" t="s">
        <v>841</v>
      </c>
      <c r="EM113" s="319" t="s">
        <v>839</v>
      </c>
      <c r="EN113" s="275" t="s">
        <v>1901</v>
      </c>
      <c r="EO113" s="330">
        <v>25</v>
      </c>
      <c r="EP113" s="330">
        <v>30</v>
      </c>
      <c r="EQ113" s="330">
        <v>25</v>
      </c>
      <c r="ER113" s="330">
        <v>26</v>
      </c>
      <c r="ES113" s="330">
        <v>29</v>
      </c>
      <c r="ET113" s="84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9" t="s">
        <v>845</v>
      </c>
      <c r="EM114" s="319" t="s">
        <v>843</v>
      </c>
      <c r="EN114" s="275" t="s">
        <v>1902</v>
      </c>
      <c r="EO114" s="277">
        <v>38</v>
      </c>
      <c r="EP114" s="277">
        <v>58</v>
      </c>
      <c r="EQ114" s="277">
        <v>40</v>
      </c>
      <c r="ER114" s="330">
        <v>45</v>
      </c>
      <c r="ES114" s="277">
        <v>50</v>
      </c>
      <c r="ET114" s="83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9" t="s">
        <v>849</v>
      </c>
      <c r="EM115" s="319" t="s">
        <v>847</v>
      </c>
      <c r="EN115" s="275" t="s">
        <v>1903</v>
      </c>
      <c r="EO115" s="276">
        <v>2</v>
      </c>
      <c r="EP115" s="815">
        <v>10</v>
      </c>
      <c r="EQ115" s="815">
        <v>2</v>
      </c>
      <c r="ER115" s="815">
        <v>4</v>
      </c>
      <c r="ES115" s="815">
        <v>6</v>
      </c>
      <c r="ET115" s="84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9" t="s">
        <v>853</v>
      </c>
      <c r="EM116" s="319" t="s">
        <v>851</v>
      </c>
      <c r="EN116" s="275" t="s">
        <v>852</v>
      </c>
      <c r="EO116" s="275">
        <v>2</v>
      </c>
      <c r="EP116" s="275">
        <v>3</v>
      </c>
      <c r="EQ116" s="276">
        <v>1</v>
      </c>
      <c r="ER116" s="276">
        <v>1</v>
      </c>
      <c r="ES116" s="277">
        <v>0.5</v>
      </c>
      <c r="ET116" s="84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9" t="s">
        <v>857</v>
      </c>
      <c r="EM117" s="319" t="s">
        <v>855</v>
      </c>
      <c r="EN117" s="275" t="s">
        <v>1904</v>
      </c>
      <c r="EO117" s="276">
        <v>5</v>
      </c>
      <c r="EP117" s="815">
        <v>30</v>
      </c>
      <c r="EQ117" s="815">
        <v>5</v>
      </c>
      <c r="ER117" s="815">
        <v>15</v>
      </c>
      <c r="ES117" s="815">
        <v>25</v>
      </c>
      <c r="ET117" s="84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9" t="s">
        <v>861</v>
      </c>
      <c r="EM118" s="319" t="s">
        <v>859</v>
      </c>
      <c r="EN118" s="275" t="s">
        <v>860</v>
      </c>
      <c r="EO118" s="275">
        <v>1</v>
      </c>
      <c r="EP118" s="816">
        <v>2</v>
      </c>
      <c r="EQ118" s="815">
        <v>0</v>
      </c>
      <c r="ER118" s="820">
        <v>0</v>
      </c>
      <c r="ES118" s="815">
        <v>1</v>
      </c>
      <c r="ET118" s="84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9" t="s">
        <v>865</v>
      </c>
      <c r="EM119" s="319" t="s">
        <v>863</v>
      </c>
      <c r="EN119" s="275" t="s">
        <v>864</v>
      </c>
      <c r="EO119" s="276">
        <v>0</v>
      </c>
      <c r="EP119" s="815">
        <v>40</v>
      </c>
      <c r="EQ119" s="815">
        <v>5</v>
      </c>
      <c r="ER119" s="815">
        <v>15</v>
      </c>
      <c r="ES119" s="815">
        <v>30</v>
      </c>
      <c r="ET119" s="84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9" t="s">
        <v>869</v>
      </c>
      <c r="EM120" s="319" t="s">
        <v>867</v>
      </c>
      <c r="EN120" s="275" t="s">
        <v>868</v>
      </c>
      <c r="EO120" s="276">
        <v>0</v>
      </c>
      <c r="EP120" s="815">
        <v>90</v>
      </c>
      <c r="EQ120" s="815">
        <v>0</v>
      </c>
      <c r="ER120" s="815">
        <v>5</v>
      </c>
      <c r="ES120" s="815">
        <v>40</v>
      </c>
      <c r="ET120" s="84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9" t="s">
        <v>875</v>
      </c>
      <c r="EM121" s="319" t="s">
        <v>873</v>
      </c>
      <c r="EN121" s="275" t="s">
        <v>874</v>
      </c>
      <c r="EO121" s="275">
        <v>1</v>
      </c>
      <c r="EP121" s="277">
        <v>2</v>
      </c>
      <c r="EQ121" s="277">
        <v>0.5</v>
      </c>
      <c r="ER121" s="277">
        <v>0.5</v>
      </c>
      <c r="ES121" s="277">
        <v>0.5</v>
      </c>
      <c r="ET121" s="84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9" t="s">
        <v>879</v>
      </c>
      <c r="EM122" s="319" t="s">
        <v>877</v>
      </c>
      <c r="EN122" s="275" t="s">
        <v>878</v>
      </c>
      <c r="EO122" s="275">
        <v>281</v>
      </c>
      <c r="EP122" s="275">
        <v>600</v>
      </c>
      <c r="EQ122" s="276">
        <v>150</v>
      </c>
      <c r="ER122" s="276">
        <v>150</v>
      </c>
      <c r="ES122" s="276">
        <v>150</v>
      </c>
      <c r="ET122" s="83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9" t="s">
        <v>883</v>
      </c>
      <c r="EM123" s="319" t="s">
        <v>881</v>
      </c>
      <c r="EN123" s="275" t="s">
        <v>882</v>
      </c>
      <c r="EO123" s="387">
        <v>0</v>
      </c>
      <c r="EP123" s="387">
        <v>1</v>
      </c>
      <c r="EQ123" s="277">
        <v>0.2</v>
      </c>
      <c r="ER123" s="821">
        <v>0</v>
      </c>
      <c r="ES123" s="821">
        <v>0.4</v>
      </c>
      <c r="ET123" s="83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9" t="s">
        <v>887</v>
      </c>
      <c r="EM124" s="319" t="s">
        <v>885</v>
      </c>
      <c r="EN124" s="275" t="s">
        <v>886</v>
      </c>
      <c r="EO124" s="387">
        <v>1</v>
      </c>
      <c r="EP124" s="387">
        <v>3</v>
      </c>
      <c r="EQ124" s="277">
        <v>0.5</v>
      </c>
      <c r="ER124" s="277">
        <v>0.5</v>
      </c>
      <c r="ES124" s="276">
        <v>1</v>
      </c>
      <c r="ET124" s="83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9" t="s">
        <v>893</v>
      </c>
      <c r="EM125" s="319" t="s">
        <v>891</v>
      </c>
      <c r="EN125" s="275" t="s">
        <v>892</v>
      </c>
      <c r="EO125" s="277">
        <v>0</v>
      </c>
      <c r="EP125" s="277">
        <v>70</v>
      </c>
      <c r="EQ125" s="277">
        <v>10</v>
      </c>
      <c r="ER125" s="821">
        <v>0</v>
      </c>
      <c r="ES125" s="821">
        <v>30</v>
      </c>
      <c r="ET125" s="83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9" t="s">
        <v>897</v>
      </c>
      <c r="EM126" s="319" t="s">
        <v>895</v>
      </c>
      <c r="EN126" s="275" t="s">
        <v>896</v>
      </c>
      <c r="EO126" s="275">
        <v>0</v>
      </c>
      <c r="EP126" s="275">
        <v>1</v>
      </c>
      <c r="EQ126" s="277">
        <v>0.2</v>
      </c>
      <c r="ER126" s="821">
        <v>0.2</v>
      </c>
      <c r="ES126" s="277">
        <v>0.3</v>
      </c>
      <c r="ET126" s="83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9" t="s">
        <v>901</v>
      </c>
      <c r="EM127" s="319" t="s">
        <v>899</v>
      </c>
      <c r="EN127" s="275" t="s">
        <v>900</v>
      </c>
      <c r="EO127" s="275">
        <v>0</v>
      </c>
      <c r="EP127" s="275">
        <v>4</v>
      </c>
      <c r="EQ127" s="276">
        <v>1</v>
      </c>
      <c r="ER127" s="276">
        <v>1</v>
      </c>
      <c r="ES127" s="276">
        <v>1</v>
      </c>
      <c r="ET127" s="83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9" t="s">
        <v>907</v>
      </c>
      <c r="EM128" s="319" t="s">
        <v>905</v>
      </c>
      <c r="EN128" s="275" t="s">
        <v>906</v>
      </c>
      <c r="EO128" s="275">
        <v>0</v>
      </c>
      <c r="EP128" s="275">
        <v>2</v>
      </c>
      <c r="EQ128" s="277">
        <v>0.5</v>
      </c>
      <c r="ER128" s="277">
        <v>0.5</v>
      </c>
      <c r="ES128" s="277">
        <v>0.5</v>
      </c>
      <c r="ET128" s="84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9" t="s">
        <v>911</v>
      </c>
      <c r="EM129" s="319" t="s">
        <v>909</v>
      </c>
      <c r="EN129" s="275" t="s">
        <v>910</v>
      </c>
      <c r="EO129" s="275">
        <v>0</v>
      </c>
      <c r="EP129" s="275">
        <v>200</v>
      </c>
      <c r="EQ129" s="276">
        <v>50</v>
      </c>
      <c r="ER129" s="276">
        <v>50</v>
      </c>
      <c r="ES129" s="276">
        <v>50</v>
      </c>
      <c r="ET129" s="83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9" t="s">
        <v>915</v>
      </c>
      <c r="EM130" s="319" t="s">
        <v>913</v>
      </c>
      <c r="EN130" s="275" t="s">
        <v>914</v>
      </c>
      <c r="EO130" s="275">
        <v>0</v>
      </c>
      <c r="EP130" s="275">
        <v>1</v>
      </c>
      <c r="EQ130" s="277">
        <v>0.2</v>
      </c>
      <c r="ER130" s="277">
        <v>0.3</v>
      </c>
      <c r="ES130" s="277">
        <v>0.3</v>
      </c>
      <c r="ET130" s="84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9" t="s">
        <v>919</v>
      </c>
      <c r="EM131" s="319" t="s">
        <v>917</v>
      </c>
      <c r="EN131" s="275" t="s">
        <v>918</v>
      </c>
      <c r="EO131" s="275">
        <v>0</v>
      </c>
      <c r="EP131" s="275">
        <v>1</v>
      </c>
      <c r="EQ131" s="277">
        <v>0.2</v>
      </c>
      <c r="ER131" s="277">
        <v>0.3</v>
      </c>
      <c r="ES131" s="277">
        <v>0.3</v>
      </c>
      <c r="ET131" s="84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9" t="s">
        <v>923</v>
      </c>
      <c r="EM132" s="319" t="s">
        <v>921</v>
      </c>
      <c r="EN132" s="275" t="s">
        <v>922</v>
      </c>
      <c r="EO132" s="275">
        <v>0</v>
      </c>
      <c r="EP132" s="275">
        <v>1</v>
      </c>
      <c r="EQ132" s="277">
        <v>0.2</v>
      </c>
      <c r="ER132" s="277">
        <v>0.3</v>
      </c>
      <c r="ES132" s="277">
        <v>0.3</v>
      </c>
      <c r="ET132" s="84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9" t="s">
        <v>930</v>
      </c>
      <c r="EM133" s="319" t="s">
        <v>928</v>
      </c>
      <c r="EN133" s="275" t="s">
        <v>929</v>
      </c>
      <c r="EO133" s="275">
        <v>0</v>
      </c>
      <c r="EP133" s="275">
        <v>2</v>
      </c>
      <c r="EQ133" s="277">
        <v>0.5</v>
      </c>
      <c r="ER133" s="277">
        <v>0.5</v>
      </c>
      <c r="ES133" s="277">
        <v>0.5</v>
      </c>
      <c r="ET133" s="84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9" t="s">
        <v>934</v>
      </c>
      <c r="EM134" s="319" t="s">
        <v>932</v>
      </c>
      <c r="EN134" s="275" t="s">
        <v>933</v>
      </c>
      <c r="EO134" s="275">
        <v>300</v>
      </c>
      <c r="EP134" s="275">
        <v>500</v>
      </c>
      <c r="EQ134" s="276">
        <v>125</v>
      </c>
      <c r="ER134" s="276">
        <v>125</v>
      </c>
      <c r="ES134" s="276">
        <v>125</v>
      </c>
      <c r="ET134" s="83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9" t="s">
        <v>938</v>
      </c>
      <c r="EM135" s="319" t="s">
        <v>936</v>
      </c>
      <c r="EN135" s="275" t="s">
        <v>937</v>
      </c>
      <c r="EO135" s="275">
        <v>0</v>
      </c>
      <c r="EP135" s="387">
        <v>1</v>
      </c>
      <c r="EQ135" s="330">
        <v>0.25</v>
      </c>
      <c r="ER135" s="822">
        <v>0.05</v>
      </c>
      <c r="ES135" s="822">
        <v>0.35</v>
      </c>
      <c r="ET135" s="83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9" t="s">
        <v>942</v>
      </c>
      <c r="EM136" s="319" t="s">
        <v>940</v>
      </c>
      <c r="EN136" s="275" t="s">
        <v>941</v>
      </c>
      <c r="EO136" s="275">
        <v>0</v>
      </c>
      <c r="EP136" s="275">
        <v>8</v>
      </c>
      <c r="EQ136" s="276">
        <v>2</v>
      </c>
      <c r="ER136" s="276">
        <v>2</v>
      </c>
      <c r="ES136" s="276">
        <v>2</v>
      </c>
      <c r="ET136" s="83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9" t="s">
        <v>946</v>
      </c>
      <c r="EM137" s="319" t="s">
        <v>944</v>
      </c>
      <c r="EN137" s="275" t="s">
        <v>945</v>
      </c>
      <c r="EO137" s="275">
        <v>6</v>
      </c>
      <c r="EP137" s="275">
        <v>194</v>
      </c>
      <c r="EQ137" s="276">
        <v>48</v>
      </c>
      <c r="ER137" s="276">
        <v>48</v>
      </c>
      <c r="ES137" s="276">
        <v>48</v>
      </c>
      <c r="ET137" s="83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9" t="s">
        <v>950</v>
      </c>
      <c r="EM138" s="319" t="s">
        <v>948</v>
      </c>
      <c r="EN138" s="275" t="s">
        <v>949</v>
      </c>
      <c r="EO138" s="275">
        <v>0</v>
      </c>
      <c r="EP138" s="387">
        <v>1</v>
      </c>
      <c r="EQ138" s="330">
        <v>0.25</v>
      </c>
      <c r="ER138" s="330">
        <v>0.25</v>
      </c>
      <c r="ES138" s="330">
        <v>0.25</v>
      </c>
      <c r="ET138" s="83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9" t="s">
        <v>956</v>
      </c>
      <c r="EM139" s="319" t="s">
        <v>954</v>
      </c>
      <c r="EN139" s="275" t="s">
        <v>955</v>
      </c>
      <c r="EO139" s="275">
        <v>0</v>
      </c>
      <c r="EP139" s="275">
        <v>1</v>
      </c>
      <c r="EQ139" s="276">
        <v>0</v>
      </c>
      <c r="ER139" s="821">
        <v>0</v>
      </c>
      <c r="ES139" s="822">
        <v>0.5</v>
      </c>
      <c r="ET139" s="83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9" t="s">
        <v>960</v>
      </c>
      <c r="EM140" s="319" t="s">
        <v>958</v>
      </c>
      <c r="EN140" s="275" t="s">
        <v>959</v>
      </c>
      <c r="EO140" s="275">
        <v>0</v>
      </c>
      <c r="EP140" s="275">
        <v>1</v>
      </c>
      <c r="EQ140" s="330">
        <v>0.25</v>
      </c>
      <c r="ER140" s="330">
        <v>0.25</v>
      </c>
      <c r="ES140" s="330">
        <v>0.25</v>
      </c>
      <c r="ET140" s="83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9" t="s">
        <v>964</v>
      </c>
      <c r="EM141" s="319" t="s">
        <v>962</v>
      </c>
      <c r="EN141" s="275" t="s">
        <v>963</v>
      </c>
      <c r="EO141" s="275">
        <v>1</v>
      </c>
      <c r="EP141" s="275">
        <v>2</v>
      </c>
      <c r="EQ141" s="277">
        <v>0.5</v>
      </c>
      <c r="ER141" s="277">
        <v>0.5</v>
      </c>
      <c r="ES141" s="277">
        <v>0.5</v>
      </c>
      <c r="ET141" s="84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9" t="s">
        <v>968</v>
      </c>
      <c r="EM142" s="319" t="s">
        <v>966</v>
      </c>
      <c r="EN142" s="275" t="s">
        <v>967</v>
      </c>
      <c r="EO142" s="275">
        <v>10</v>
      </c>
      <c r="EP142" s="275">
        <v>20</v>
      </c>
      <c r="EQ142" s="276">
        <v>6</v>
      </c>
      <c r="ER142" s="276">
        <v>6</v>
      </c>
      <c r="ES142" s="276">
        <v>4</v>
      </c>
      <c r="ET142" s="83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9" t="s">
        <v>972</v>
      </c>
      <c r="EM143" s="319" t="s">
        <v>970</v>
      </c>
      <c r="EN143" s="275" t="s">
        <v>971</v>
      </c>
      <c r="EO143" s="276">
        <v>15</v>
      </c>
      <c r="EP143" s="276">
        <v>65</v>
      </c>
      <c r="EQ143" s="276">
        <v>0</v>
      </c>
      <c r="ER143" s="277">
        <v>30</v>
      </c>
      <c r="ES143" s="277">
        <v>30</v>
      </c>
      <c r="ET143" s="83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9" t="s">
        <v>978</v>
      </c>
      <c r="EM144" s="319" t="s">
        <v>976</v>
      </c>
      <c r="EN144" s="275" t="s">
        <v>977</v>
      </c>
      <c r="EO144" s="387">
        <v>0</v>
      </c>
      <c r="EP144" s="387">
        <v>1</v>
      </c>
      <c r="EQ144" s="330">
        <v>0.25</v>
      </c>
      <c r="ER144" s="822">
        <v>0</v>
      </c>
      <c r="ES144" s="822">
        <v>0.35</v>
      </c>
      <c r="ET144" s="83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9" t="s">
        <v>982</v>
      </c>
      <c r="EM145" s="319" t="s">
        <v>980</v>
      </c>
      <c r="EN145" s="275" t="s">
        <v>981</v>
      </c>
      <c r="EO145" s="387">
        <v>0</v>
      </c>
      <c r="EP145" s="387">
        <v>4</v>
      </c>
      <c r="EQ145" s="276">
        <v>1</v>
      </c>
      <c r="ER145" s="276">
        <v>1</v>
      </c>
      <c r="ES145" s="276">
        <v>1</v>
      </c>
      <c r="ET145" s="83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9" t="s">
        <v>986</v>
      </c>
      <c r="EM146" s="319" t="s">
        <v>984</v>
      </c>
      <c r="EN146" s="275" t="s">
        <v>985</v>
      </c>
      <c r="EO146" s="387">
        <v>1</v>
      </c>
      <c r="EP146" s="387">
        <v>3</v>
      </c>
      <c r="EQ146" s="276">
        <v>1</v>
      </c>
      <c r="ER146" s="276">
        <v>1</v>
      </c>
      <c r="ES146" s="276">
        <v>1</v>
      </c>
      <c r="ET146" s="83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9" t="s">
        <v>990</v>
      </c>
      <c r="EM147" s="319" t="s">
        <v>988</v>
      </c>
      <c r="EN147" s="275" t="s">
        <v>989</v>
      </c>
      <c r="EO147" s="387">
        <v>0</v>
      </c>
      <c r="EP147" s="387">
        <v>1</v>
      </c>
      <c r="EQ147" s="277">
        <v>0.2</v>
      </c>
      <c r="ER147" s="277">
        <v>0.2</v>
      </c>
      <c r="ES147" s="277">
        <v>0.3</v>
      </c>
      <c r="ET147" s="84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5" t="s">
        <v>999</v>
      </c>
      <c r="EM148" s="319" t="s">
        <v>996</v>
      </c>
      <c r="EN148" s="275" t="s">
        <v>997</v>
      </c>
      <c r="EO148" s="816">
        <v>12</v>
      </c>
      <c r="EP148" s="816">
        <v>17</v>
      </c>
      <c r="EQ148" s="815">
        <v>0</v>
      </c>
      <c r="ER148" s="815">
        <v>3</v>
      </c>
      <c r="ES148" s="815">
        <v>2</v>
      </c>
      <c r="ET148" s="84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5" t="s">
        <v>1003</v>
      </c>
      <c r="EM149" s="319" t="s">
        <v>1001</v>
      </c>
      <c r="EN149" s="275" t="s">
        <v>1002</v>
      </c>
      <c r="EO149" s="275">
        <v>0</v>
      </c>
      <c r="EP149" s="275">
        <v>3</v>
      </c>
      <c r="EQ149" s="277">
        <v>0.2</v>
      </c>
      <c r="ER149" s="850">
        <v>0.2</v>
      </c>
      <c r="ES149" s="850">
        <v>1.6</v>
      </c>
      <c r="ET149" s="83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5" t="s">
        <v>1007</v>
      </c>
      <c r="EM150" s="319" t="s">
        <v>1005</v>
      </c>
      <c r="EN150" s="275" t="s">
        <v>1006</v>
      </c>
      <c r="EO150" s="387">
        <v>12</v>
      </c>
      <c r="EP150" s="387">
        <v>12</v>
      </c>
      <c r="EQ150" s="276">
        <v>12</v>
      </c>
      <c r="ER150" s="851">
        <v>4</v>
      </c>
      <c r="ES150" s="851">
        <v>4</v>
      </c>
      <c r="ET150" s="85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5" t="s">
        <v>1011</v>
      </c>
      <c r="EM151" s="319" t="s">
        <v>1009</v>
      </c>
      <c r="EN151" s="275" t="s">
        <v>1010</v>
      </c>
      <c r="EO151" s="848">
        <v>26</v>
      </c>
      <c r="EP151" s="848">
        <v>28</v>
      </c>
      <c r="EQ151" s="815">
        <v>0</v>
      </c>
      <c r="ER151" s="850">
        <v>0.5</v>
      </c>
      <c r="ES151" s="850">
        <v>0.5</v>
      </c>
      <c r="ET151" s="85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5" t="s">
        <v>1015</v>
      </c>
      <c r="EM152" s="319" t="s">
        <v>1013</v>
      </c>
      <c r="EN152" s="275" t="s">
        <v>1014</v>
      </c>
      <c r="EO152" s="387">
        <v>0</v>
      </c>
      <c r="EP152" s="387">
        <v>3</v>
      </c>
      <c r="EQ152" s="276">
        <v>0</v>
      </c>
      <c r="ER152" s="851">
        <v>0</v>
      </c>
      <c r="ES152" s="851">
        <v>2</v>
      </c>
      <c r="ET152" s="83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5" t="s">
        <v>1019</v>
      </c>
      <c r="EM153" s="319" t="s">
        <v>1017</v>
      </c>
      <c r="EN153" s="275" t="s">
        <v>1018</v>
      </c>
      <c r="EO153" s="387">
        <v>26</v>
      </c>
      <c r="EP153" s="387">
        <v>26</v>
      </c>
      <c r="EQ153" s="277">
        <v>0.2</v>
      </c>
      <c r="ER153" s="277">
        <v>7.8</v>
      </c>
      <c r="ES153" s="276">
        <v>10</v>
      </c>
      <c r="ET153" s="83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5" t="s">
        <v>1022</v>
      </c>
      <c r="EM154" s="319" t="s">
        <v>1021</v>
      </c>
      <c r="EN154" s="275" t="s">
        <v>1010</v>
      </c>
      <c r="EO154" s="654">
        <v>0.6</v>
      </c>
      <c r="EP154" s="387">
        <v>1</v>
      </c>
      <c r="EQ154" s="277">
        <v>0.5</v>
      </c>
      <c r="ER154" s="850">
        <v>0.4</v>
      </c>
      <c r="ES154" s="850">
        <v>0.1</v>
      </c>
      <c r="ET154" s="83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5" t="s">
        <v>1025</v>
      </c>
      <c r="EM155" s="319" t="s">
        <v>1024</v>
      </c>
      <c r="EN155" s="275" t="s">
        <v>1018</v>
      </c>
      <c r="EO155" s="387">
        <v>1</v>
      </c>
      <c r="EP155" s="387">
        <v>1</v>
      </c>
      <c r="EQ155" s="276">
        <v>0</v>
      </c>
      <c r="ER155" s="851">
        <v>0</v>
      </c>
      <c r="ES155" s="850">
        <v>0.5</v>
      </c>
      <c r="ET155" s="85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5" t="s">
        <v>1028</v>
      </c>
      <c r="EM156" s="319" t="s">
        <v>1027</v>
      </c>
      <c r="EN156" s="275" t="s">
        <v>1010</v>
      </c>
      <c r="EO156" s="387">
        <v>1</v>
      </c>
      <c r="EP156" s="387">
        <v>2</v>
      </c>
      <c r="EQ156" s="277">
        <v>0.4</v>
      </c>
      <c r="ER156" s="854">
        <v>0.08</v>
      </c>
      <c r="ES156" s="854">
        <v>0.6</v>
      </c>
      <c r="ET156" s="85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5" t="s">
        <v>1031</v>
      </c>
      <c r="EM157" s="319" t="s">
        <v>1030</v>
      </c>
      <c r="EN157" s="275" t="s">
        <v>1018</v>
      </c>
      <c r="EO157" s="387">
        <v>3</v>
      </c>
      <c r="EP157" s="387">
        <v>3</v>
      </c>
      <c r="EQ157" s="277">
        <v>2</v>
      </c>
      <c r="ER157" s="851">
        <v>1</v>
      </c>
      <c r="ES157" s="851">
        <v>1</v>
      </c>
      <c r="ET157" s="85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5" t="s">
        <v>1034</v>
      </c>
      <c r="EM158" s="319" t="s">
        <v>1033</v>
      </c>
      <c r="EN158" s="275" t="s">
        <v>1010</v>
      </c>
      <c r="EO158" s="848">
        <v>2</v>
      </c>
      <c r="EP158" s="848">
        <v>6</v>
      </c>
      <c r="EQ158" s="815">
        <v>1</v>
      </c>
      <c r="ER158" s="851">
        <v>1</v>
      </c>
      <c r="ES158" s="851">
        <v>2</v>
      </c>
      <c r="ET158" s="84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5" t="s">
        <v>1037</v>
      </c>
      <c r="EM159" s="319" t="s">
        <v>1036</v>
      </c>
      <c r="EN159" s="275" t="s">
        <v>1018</v>
      </c>
      <c r="EO159" s="387">
        <v>6</v>
      </c>
      <c r="EP159" s="387">
        <v>7</v>
      </c>
      <c r="EQ159" s="277">
        <v>0.2</v>
      </c>
      <c r="ER159" s="850">
        <v>0.4</v>
      </c>
      <c r="ES159" s="850">
        <v>0.4</v>
      </c>
      <c r="ET159" s="85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5" t="s">
        <v>1040</v>
      </c>
      <c r="EM160" s="319" t="s">
        <v>1039</v>
      </c>
      <c r="EN160" s="275" t="s">
        <v>1010</v>
      </c>
      <c r="EO160" s="387">
        <v>0</v>
      </c>
      <c r="EP160" s="387">
        <v>1</v>
      </c>
      <c r="EQ160" s="276">
        <v>0</v>
      </c>
      <c r="ER160" s="850">
        <v>0.7</v>
      </c>
      <c r="ES160" s="850">
        <v>0.3</v>
      </c>
      <c r="ET160" s="83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5" t="s">
        <v>1043</v>
      </c>
      <c r="EM161" s="319" t="s">
        <v>1042</v>
      </c>
      <c r="EN161" s="275" t="s">
        <v>1018</v>
      </c>
      <c r="EO161" s="387">
        <v>1</v>
      </c>
      <c r="EP161" s="387">
        <v>1</v>
      </c>
      <c r="EQ161" s="276">
        <v>0</v>
      </c>
      <c r="ER161" s="276">
        <v>0</v>
      </c>
      <c r="ES161" s="276">
        <v>0</v>
      </c>
      <c r="ET161" s="83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5" t="s">
        <v>1047</v>
      </c>
      <c r="EM162" s="319" t="s">
        <v>1046</v>
      </c>
      <c r="EN162" s="275" t="s">
        <v>1010</v>
      </c>
      <c r="EO162" s="387">
        <v>0</v>
      </c>
      <c r="EP162" s="387">
        <v>3</v>
      </c>
      <c r="EQ162" s="277">
        <v>0.5</v>
      </c>
      <c r="ER162" s="850">
        <v>0.5</v>
      </c>
      <c r="ES162" s="276">
        <v>1</v>
      </c>
      <c r="ET162" s="85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5" t="s">
        <v>1050</v>
      </c>
      <c r="EM163" s="319" t="s">
        <v>1049</v>
      </c>
      <c r="EN163" s="275" t="s">
        <v>1018</v>
      </c>
      <c r="EO163" s="387">
        <v>19</v>
      </c>
      <c r="EP163" s="387">
        <v>22</v>
      </c>
      <c r="EQ163" s="276">
        <v>4</v>
      </c>
      <c r="ER163" s="851">
        <v>6</v>
      </c>
      <c r="ES163" s="851">
        <v>8</v>
      </c>
      <c r="ET163" s="83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5" t="s">
        <v>1055</v>
      </c>
      <c r="EM164" s="319" t="s">
        <v>1053</v>
      </c>
      <c r="EN164" s="275" t="s">
        <v>1054</v>
      </c>
      <c r="EO164" s="387">
        <v>0</v>
      </c>
      <c r="EP164" s="387">
        <v>1</v>
      </c>
      <c r="EQ164" s="277">
        <v>0</v>
      </c>
      <c r="ER164" s="850">
        <v>0</v>
      </c>
      <c r="ES164" s="850">
        <v>0.8</v>
      </c>
      <c r="ET164" s="85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5" t="s">
        <v>1058</v>
      </c>
      <c r="EM165" s="319" t="s">
        <v>65</v>
      </c>
      <c r="EN165" s="816" t="s">
        <v>1054</v>
      </c>
      <c r="EO165" s="848">
        <v>0</v>
      </c>
      <c r="EP165" s="817">
        <v>0.3</v>
      </c>
      <c r="EQ165" s="814">
        <v>0</v>
      </c>
      <c r="ER165" s="850">
        <v>0</v>
      </c>
      <c r="ES165" s="850">
        <v>0</v>
      </c>
      <c r="ET165" s="85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5" t="s">
        <v>1062</v>
      </c>
      <c r="EM166" s="319" t="s">
        <v>1061</v>
      </c>
      <c r="EN166" s="275" t="s">
        <v>1054</v>
      </c>
      <c r="EO166" s="387">
        <v>0</v>
      </c>
      <c r="EP166" s="387">
        <v>1</v>
      </c>
      <c r="EQ166" s="330">
        <v>0.15</v>
      </c>
      <c r="ER166" s="854">
        <v>0.1</v>
      </c>
      <c r="ES166" s="854">
        <v>0.75</v>
      </c>
      <c r="ET166" s="85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5" t="s">
        <v>1066</v>
      </c>
      <c r="EM167" s="319" t="s">
        <v>1065</v>
      </c>
      <c r="EN167" s="275" t="s">
        <v>1054</v>
      </c>
      <c r="EO167" s="387">
        <v>0</v>
      </c>
      <c r="EP167" s="387">
        <v>1</v>
      </c>
      <c r="EQ167" s="330">
        <v>0</v>
      </c>
      <c r="ER167" s="854">
        <v>0.05</v>
      </c>
      <c r="ES167" s="330">
        <v>0.4</v>
      </c>
      <c r="ET167" s="85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5" t="s">
        <v>1070</v>
      </c>
      <c r="EM168" s="319" t="s">
        <v>1069</v>
      </c>
      <c r="EN168" s="275" t="s">
        <v>1054</v>
      </c>
      <c r="EO168" s="387">
        <v>0</v>
      </c>
      <c r="EP168" s="387">
        <v>1</v>
      </c>
      <c r="EQ168" s="814">
        <v>0</v>
      </c>
      <c r="ER168" s="850">
        <v>0</v>
      </c>
      <c r="ES168" s="850">
        <v>1</v>
      </c>
      <c r="ET168" s="85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9" t="s">
        <v>1078</v>
      </c>
      <c r="EM169" s="319" t="s">
        <v>1076</v>
      </c>
      <c r="EN169" s="275" t="s">
        <v>1077</v>
      </c>
      <c r="EO169" s="275">
        <v>0.3</v>
      </c>
      <c r="EP169" s="275">
        <v>1</v>
      </c>
      <c r="EQ169" s="276">
        <v>0</v>
      </c>
      <c r="ER169" s="851">
        <v>0</v>
      </c>
      <c r="ES169" s="851">
        <v>1</v>
      </c>
      <c r="ET169" s="83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9" t="s">
        <v>1082</v>
      </c>
      <c r="EM170" s="319" t="s">
        <v>1080</v>
      </c>
      <c r="EN170" s="275" t="s">
        <v>1081</v>
      </c>
      <c r="EO170" s="275">
        <v>6</v>
      </c>
      <c r="EP170" s="816">
        <v>8</v>
      </c>
      <c r="EQ170" s="814">
        <v>0</v>
      </c>
      <c r="ER170" s="850">
        <v>0</v>
      </c>
      <c r="ES170" s="850">
        <v>2</v>
      </c>
      <c r="ET170" s="84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9" t="s">
        <v>1086</v>
      </c>
      <c r="EM171" s="319" t="s">
        <v>1084</v>
      </c>
      <c r="EN171" s="275" t="s">
        <v>1085</v>
      </c>
      <c r="EO171" s="387">
        <v>15</v>
      </c>
      <c r="EP171" s="848">
        <v>35</v>
      </c>
      <c r="EQ171" s="814">
        <v>0</v>
      </c>
      <c r="ER171" s="850">
        <v>14</v>
      </c>
      <c r="ES171" s="850">
        <v>14</v>
      </c>
      <c r="ET171" s="85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9" t="s">
        <v>1090</v>
      </c>
      <c r="EM172" s="319" t="s">
        <v>1088</v>
      </c>
      <c r="EN172" s="275" t="s">
        <v>1089</v>
      </c>
      <c r="EO172" s="387">
        <v>140</v>
      </c>
      <c r="EP172" s="387">
        <v>140</v>
      </c>
      <c r="EQ172" s="276">
        <v>20</v>
      </c>
      <c r="ER172" s="276">
        <v>40</v>
      </c>
      <c r="ES172" s="276">
        <v>40</v>
      </c>
      <c r="ET172" s="83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9" t="s">
        <v>1094</v>
      </c>
      <c r="EM173" s="319" t="s">
        <v>1092</v>
      </c>
      <c r="EN173" s="275" t="s">
        <v>1093</v>
      </c>
      <c r="EO173" s="848">
        <v>12</v>
      </c>
      <c r="EP173" s="848">
        <v>30</v>
      </c>
      <c r="EQ173" s="815">
        <v>2</v>
      </c>
      <c r="ER173" s="815">
        <v>6</v>
      </c>
      <c r="ES173" s="815">
        <v>5</v>
      </c>
      <c r="ET173" s="84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9" t="s">
        <v>1098</v>
      </c>
      <c r="EM174" s="319" t="s">
        <v>1096</v>
      </c>
      <c r="EN174" s="275" t="s">
        <v>1097</v>
      </c>
      <c r="EO174" s="848">
        <v>4</v>
      </c>
      <c r="EP174" s="848">
        <v>9</v>
      </c>
      <c r="EQ174" s="815">
        <v>1</v>
      </c>
      <c r="ER174" s="851">
        <v>3</v>
      </c>
      <c r="ES174" s="851">
        <v>5</v>
      </c>
      <c r="ET174" s="85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9" t="s">
        <v>1102</v>
      </c>
      <c r="EM175" s="319" t="s">
        <v>1100</v>
      </c>
      <c r="EN175" s="275" t="s">
        <v>1101</v>
      </c>
      <c r="EO175" s="387">
        <v>0</v>
      </c>
      <c r="EP175" s="387">
        <v>5</v>
      </c>
      <c r="EQ175" s="276">
        <v>0</v>
      </c>
      <c r="ER175" s="856">
        <v>5</v>
      </c>
      <c r="ES175" s="856">
        <v>0</v>
      </c>
      <c r="ET175" s="85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9" t="s">
        <v>1106</v>
      </c>
      <c r="EM176" s="319" t="s">
        <v>1104</v>
      </c>
      <c r="EN176" s="275" t="s">
        <v>1105</v>
      </c>
      <c r="EO176" s="848">
        <v>64</v>
      </c>
      <c r="EP176" s="848">
        <v>89</v>
      </c>
      <c r="EQ176" s="815">
        <v>7</v>
      </c>
      <c r="ER176" s="851">
        <v>8</v>
      </c>
      <c r="ES176" s="851">
        <v>9</v>
      </c>
      <c r="ET176" s="85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9" t="s">
        <v>1110</v>
      </c>
      <c r="EM177" s="319" t="s">
        <v>1108</v>
      </c>
      <c r="EN177" s="275" t="s">
        <v>1109</v>
      </c>
      <c r="EO177" s="848">
        <v>1</v>
      </c>
      <c r="EP177" s="848">
        <v>6</v>
      </c>
      <c r="EQ177" s="814">
        <v>0.5</v>
      </c>
      <c r="ER177" s="814">
        <v>1.5</v>
      </c>
      <c r="ES177" s="814">
        <v>1.5</v>
      </c>
      <c r="ET177" s="84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9" t="s">
        <v>1114</v>
      </c>
      <c r="EM178" s="319" t="s">
        <v>1112</v>
      </c>
      <c r="EN178" s="275" t="s">
        <v>1113</v>
      </c>
      <c r="EO178" s="387">
        <v>0</v>
      </c>
      <c r="EP178" s="387">
        <v>1</v>
      </c>
      <c r="EQ178" s="276">
        <v>0</v>
      </c>
      <c r="ER178" s="277">
        <v>0.5</v>
      </c>
      <c r="ES178" s="277">
        <v>0.5</v>
      </c>
      <c r="ET178" s="83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9" t="s">
        <v>1118</v>
      </c>
      <c r="EM179" s="319" t="s">
        <v>1116</v>
      </c>
      <c r="EN179" s="275" t="s">
        <v>1117</v>
      </c>
      <c r="EO179" s="387">
        <v>0</v>
      </c>
      <c r="EP179" s="387">
        <v>1</v>
      </c>
      <c r="EQ179" s="276">
        <v>0</v>
      </c>
      <c r="ER179" s="850">
        <v>0.1</v>
      </c>
      <c r="ES179" s="850">
        <v>0.9</v>
      </c>
      <c r="ET179" s="83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9" t="s">
        <v>1121</v>
      </c>
      <c r="EM180" s="319" t="s">
        <v>1120</v>
      </c>
      <c r="EN180" s="275" t="s">
        <v>906</v>
      </c>
      <c r="EO180" s="387">
        <v>0</v>
      </c>
      <c r="EP180" s="387">
        <v>1</v>
      </c>
      <c r="EQ180" s="330">
        <v>0.02</v>
      </c>
      <c r="ER180" s="850">
        <v>0</v>
      </c>
      <c r="ES180" s="330">
        <v>0.08</v>
      </c>
      <c r="ET180" s="85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9" t="s">
        <v>1125</v>
      </c>
      <c r="EM181" s="319" t="s">
        <v>1123</v>
      </c>
      <c r="EN181" s="275" t="s">
        <v>1124</v>
      </c>
      <c r="EO181" s="387">
        <v>0</v>
      </c>
      <c r="EP181" s="387">
        <v>1</v>
      </c>
      <c r="EQ181" s="276">
        <v>0</v>
      </c>
      <c r="ER181" s="854">
        <v>0</v>
      </c>
      <c r="ES181" s="330">
        <v>0.35</v>
      </c>
      <c r="ET181" s="85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9" t="s">
        <v>1132</v>
      </c>
      <c r="EM182" s="319" t="s">
        <v>1130</v>
      </c>
      <c r="EN182" s="275" t="s">
        <v>1131</v>
      </c>
      <c r="EO182" s="275">
        <v>184</v>
      </c>
      <c r="EP182" s="275">
        <v>300</v>
      </c>
      <c r="EQ182" s="276">
        <v>0</v>
      </c>
      <c r="ER182" s="851">
        <v>58</v>
      </c>
      <c r="ES182" s="851">
        <v>58</v>
      </c>
      <c r="ET182" s="83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9" t="s">
        <v>1136</v>
      </c>
      <c r="EM183" s="319" t="s">
        <v>1134</v>
      </c>
      <c r="EN183" s="275" t="s">
        <v>1135</v>
      </c>
      <c r="EO183" s="275">
        <v>1</v>
      </c>
      <c r="EP183" s="275">
        <v>1</v>
      </c>
      <c r="EQ183" s="330">
        <v>0.25</v>
      </c>
      <c r="ER183" s="330">
        <v>0.25</v>
      </c>
      <c r="ES183" s="330">
        <v>0.25</v>
      </c>
      <c r="ET183" s="83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9" t="s">
        <v>1140</v>
      </c>
      <c r="EM184" s="319" t="s">
        <v>1138</v>
      </c>
      <c r="EN184" s="275" t="s">
        <v>1139</v>
      </c>
      <c r="EO184" s="649">
        <v>3610</v>
      </c>
      <c r="EP184" s="816">
        <v>3610</v>
      </c>
      <c r="EQ184" s="815">
        <v>3610</v>
      </c>
      <c r="ER184" s="815">
        <v>3610</v>
      </c>
      <c r="ES184" s="815">
        <v>3610</v>
      </c>
      <c r="ET184" s="84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9" t="s">
        <v>1145</v>
      </c>
      <c r="EM185" s="319" t="s">
        <v>1144</v>
      </c>
      <c r="EN185" s="275" t="s">
        <v>305</v>
      </c>
      <c r="EO185" s="275">
        <v>0</v>
      </c>
      <c r="EP185" s="275">
        <v>1</v>
      </c>
      <c r="EQ185" s="330">
        <v>0.25</v>
      </c>
      <c r="ER185" s="854">
        <v>0</v>
      </c>
      <c r="ES185" s="854">
        <v>0</v>
      </c>
      <c r="ET185" s="85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5" t="s">
        <v>1152</v>
      </c>
      <c r="EM186" s="319" t="s">
        <v>1149</v>
      </c>
      <c r="EN186" s="275" t="s">
        <v>1150</v>
      </c>
      <c r="EO186" s="275">
        <v>0</v>
      </c>
      <c r="EP186" s="275">
        <v>1</v>
      </c>
      <c r="EQ186" s="277">
        <v>0.5</v>
      </c>
      <c r="ER186" s="821">
        <v>0.3</v>
      </c>
      <c r="ES186" s="821">
        <v>0.2</v>
      </c>
      <c r="ET186" s="83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5" t="s">
        <v>1156</v>
      </c>
      <c r="EM187" s="319" t="s">
        <v>1154</v>
      </c>
      <c r="EN187" s="275" t="s">
        <v>1155</v>
      </c>
      <c r="EO187" s="275">
        <v>0</v>
      </c>
      <c r="EP187" s="277">
        <v>100</v>
      </c>
      <c r="EQ187" s="277">
        <v>10</v>
      </c>
      <c r="ER187" s="277">
        <v>30</v>
      </c>
      <c r="ES187" s="277">
        <v>30</v>
      </c>
      <c r="ET187" s="84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5" t="s">
        <v>1160</v>
      </c>
      <c r="EM188" s="319" t="s">
        <v>1158</v>
      </c>
      <c r="EN188" s="275" t="s">
        <v>1159</v>
      </c>
      <c r="EO188" s="387">
        <v>0</v>
      </c>
      <c r="EP188" s="387">
        <v>1</v>
      </c>
      <c r="EQ188" s="276">
        <v>0</v>
      </c>
      <c r="ER188" s="821">
        <v>0.3</v>
      </c>
      <c r="ES188" s="821">
        <v>0.4</v>
      </c>
      <c r="ET188" s="83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5" t="s">
        <v>1164</v>
      </c>
      <c r="EM189" s="319" t="s">
        <v>1162</v>
      </c>
      <c r="EN189" s="275" t="s">
        <v>1163</v>
      </c>
      <c r="EO189" s="387">
        <v>0</v>
      </c>
      <c r="EP189" s="387">
        <v>2</v>
      </c>
      <c r="EQ189" s="277">
        <v>0</v>
      </c>
      <c r="ER189" s="821">
        <v>0.5</v>
      </c>
      <c r="ES189" s="277">
        <v>1</v>
      </c>
      <c r="ET189" s="83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5" t="s">
        <v>1168</v>
      </c>
      <c r="EM190" s="319" t="s">
        <v>1166</v>
      </c>
      <c r="EN190" s="275" t="s">
        <v>1167</v>
      </c>
      <c r="EO190" s="387">
        <v>0</v>
      </c>
      <c r="EP190" s="387">
        <v>1</v>
      </c>
      <c r="EQ190" s="330">
        <v>0.25</v>
      </c>
      <c r="ER190" s="330">
        <v>0.25</v>
      </c>
      <c r="ES190" s="330">
        <v>0.25</v>
      </c>
      <c r="ET190" s="83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5" t="s">
        <v>1172</v>
      </c>
      <c r="EM191" s="319" t="s">
        <v>1170</v>
      </c>
      <c r="EN191" s="275" t="s">
        <v>1171</v>
      </c>
      <c r="EO191" s="848">
        <v>435</v>
      </c>
      <c r="EP191" s="848">
        <v>450</v>
      </c>
      <c r="EQ191" s="815">
        <v>1</v>
      </c>
      <c r="ER191" s="820">
        <v>3</v>
      </c>
      <c r="ES191" s="820">
        <v>9</v>
      </c>
      <c r="ET191" s="84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9" t="s">
        <v>1178</v>
      </c>
      <c r="EM192" s="319" t="s">
        <v>1176</v>
      </c>
      <c r="EN192" s="275" t="s">
        <v>1177</v>
      </c>
      <c r="EO192" s="275">
        <v>0</v>
      </c>
      <c r="EP192" s="275">
        <v>1</v>
      </c>
      <c r="EQ192" s="276">
        <v>1</v>
      </c>
      <c r="ER192" s="276">
        <v>1</v>
      </c>
      <c r="ES192" s="276">
        <v>1</v>
      </c>
      <c r="ET192" s="83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9" t="s">
        <v>1182</v>
      </c>
      <c r="EM193" s="319" t="s">
        <v>1180</v>
      </c>
      <c r="EN193" s="275" t="s">
        <v>1181</v>
      </c>
      <c r="EO193" s="275">
        <v>0</v>
      </c>
      <c r="EP193" s="275">
        <v>1</v>
      </c>
      <c r="EQ193" s="276">
        <v>1</v>
      </c>
      <c r="ER193" s="276">
        <v>1</v>
      </c>
      <c r="ES193" s="276">
        <v>1</v>
      </c>
      <c r="ET193" s="83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9" t="s">
        <v>1186</v>
      </c>
      <c r="EM194" s="319" t="s">
        <v>1184</v>
      </c>
      <c r="EN194" s="275" t="s">
        <v>1185</v>
      </c>
      <c r="EO194" s="387">
        <v>2</v>
      </c>
      <c r="EP194" s="387">
        <v>2</v>
      </c>
      <c r="EQ194" s="815">
        <v>0</v>
      </c>
      <c r="ER194" s="820">
        <v>0</v>
      </c>
      <c r="ES194" s="815">
        <v>1</v>
      </c>
      <c r="ET194" s="84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9" t="s">
        <v>1193</v>
      </c>
      <c r="EM195" s="319" t="s">
        <v>1191</v>
      </c>
      <c r="EN195" s="275" t="s">
        <v>1192</v>
      </c>
      <c r="EO195" s="275">
        <v>800</v>
      </c>
      <c r="EP195" s="816">
        <v>2800</v>
      </c>
      <c r="EQ195" s="815">
        <v>100</v>
      </c>
      <c r="ER195" s="821">
        <v>1</v>
      </c>
      <c r="ES195" s="820">
        <v>50</v>
      </c>
      <c r="ET195" s="84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9" t="s">
        <v>1198</v>
      </c>
      <c r="EM196" s="319" t="s">
        <v>1196</v>
      </c>
      <c r="EN196" s="275" t="s">
        <v>1197</v>
      </c>
      <c r="EO196" s="275">
        <v>0</v>
      </c>
      <c r="EP196" s="275">
        <v>400</v>
      </c>
      <c r="EQ196" s="276">
        <v>0</v>
      </c>
      <c r="ER196" s="820">
        <v>0</v>
      </c>
      <c r="ES196" s="820">
        <v>100</v>
      </c>
      <c r="ET196" s="84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9" t="s">
        <v>1202</v>
      </c>
      <c r="EM197" s="319" t="s">
        <v>1200</v>
      </c>
      <c r="EN197" s="275" t="s">
        <v>1201</v>
      </c>
      <c r="EO197" s="275">
        <v>0</v>
      </c>
      <c r="EP197" s="275">
        <v>100</v>
      </c>
      <c r="EQ197" s="276">
        <v>0</v>
      </c>
      <c r="ER197" s="820">
        <v>0</v>
      </c>
      <c r="ES197" s="820">
        <v>30</v>
      </c>
      <c r="ET197" s="84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9" t="s">
        <v>1207</v>
      </c>
      <c r="EM198" s="319" t="s">
        <v>1205</v>
      </c>
      <c r="EN198" s="275" t="s">
        <v>1206</v>
      </c>
      <c r="EO198" s="275">
        <v>0</v>
      </c>
      <c r="EP198" s="275">
        <v>1</v>
      </c>
      <c r="EQ198" s="330">
        <v>0</v>
      </c>
      <c r="ER198" s="822">
        <v>0</v>
      </c>
      <c r="ES198" s="330">
        <v>0.5</v>
      </c>
      <c r="ET198" s="83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9" t="s">
        <v>1211</v>
      </c>
      <c r="EM199" s="319" t="s">
        <v>1209</v>
      </c>
      <c r="EN199" s="275" t="s">
        <v>1905</v>
      </c>
      <c r="EO199" s="277">
        <v>30</v>
      </c>
      <c r="EP199" s="814">
        <v>100</v>
      </c>
      <c r="EQ199" s="814">
        <v>0</v>
      </c>
      <c r="ER199" s="822">
        <v>80</v>
      </c>
      <c r="ES199" s="820">
        <v>20</v>
      </c>
      <c r="ET199" s="83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9" t="s">
        <v>1215</v>
      </c>
      <c r="EM200" s="319" t="s">
        <v>1213</v>
      </c>
      <c r="EN200" s="275" t="s">
        <v>1214</v>
      </c>
      <c r="EO200" s="275">
        <v>0</v>
      </c>
      <c r="EP200" s="275">
        <v>1</v>
      </c>
      <c r="EQ200" s="330">
        <v>0.51</v>
      </c>
      <c r="ER200" s="330">
        <v>0.16</v>
      </c>
      <c r="ES200" s="330">
        <v>0.16</v>
      </c>
      <c r="ET200" s="83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3" t="s">
        <v>1222</v>
      </c>
      <c r="EM201" s="319" t="s">
        <v>1220</v>
      </c>
      <c r="EN201" s="275" t="s">
        <v>282</v>
      </c>
      <c r="EO201" s="275">
        <v>0</v>
      </c>
      <c r="EP201" s="275">
        <v>1</v>
      </c>
      <c r="EQ201" s="330">
        <v>0.25</v>
      </c>
      <c r="ER201" s="822">
        <v>0.13</v>
      </c>
      <c r="ES201" s="822">
        <v>0.37</v>
      </c>
      <c r="ET201" s="83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3" t="s">
        <v>1226</v>
      </c>
      <c r="EM202" s="319" t="s">
        <v>1224</v>
      </c>
      <c r="EN202" s="275" t="s">
        <v>1225</v>
      </c>
      <c r="EO202" s="275">
        <v>2</v>
      </c>
      <c r="EP202" s="275">
        <v>2</v>
      </c>
      <c r="EQ202" s="277">
        <v>0</v>
      </c>
      <c r="ER202" s="330">
        <v>0.75</v>
      </c>
      <c r="ES202" s="330">
        <v>0.75</v>
      </c>
      <c r="ET202" s="84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3" t="s">
        <v>1230</v>
      </c>
      <c r="EM203" s="319" t="s">
        <v>1228</v>
      </c>
      <c r="EN203" s="275" t="s">
        <v>1229</v>
      </c>
      <c r="EO203" s="689">
        <v>0.25</v>
      </c>
      <c r="EP203" s="387">
        <v>1</v>
      </c>
      <c r="EQ203" s="276">
        <v>0</v>
      </c>
      <c r="ER203" s="822">
        <v>0</v>
      </c>
      <c r="ES203" s="277">
        <v>0.5</v>
      </c>
      <c r="ET203" s="83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3" t="s">
        <v>1234</v>
      </c>
      <c r="EM204" s="319" t="s">
        <v>1232</v>
      </c>
      <c r="EN204" s="275" t="s">
        <v>1233</v>
      </c>
      <c r="EO204" s="387">
        <v>20</v>
      </c>
      <c r="EP204" s="387">
        <v>20</v>
      </c>
      <c r="EQ204" s="276">
        <v>4</v>
      </c>
      <c r="ER204" s="276">
        <v>6</v>
      </c>
      <c r="ES204" s="820">
        <v>6</v>
      </c>
      <c r="ET204" s="84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3" t="s">
        <v>1238</v>
      </c>
      <c r="EM205" s="319" t="s">
        <v>1236</v>
      </c>
      <c r="EN205" s="275" t="s">
        <v>1237</v>
      </c>
      <c r="EO205" s="387">
        <v>1</v>
      </c>
      <c r="EP205" s="387">
        <v>1</v>
      </c>
      <c r="EQ205" s="276">
        <v>0</v>
      </c>
      <c r="ER205" s="822">
        <v>0.25</v>
      </c>
      <c r="ES205" s="822">
        <v>0.38</v>
      </c>
      <c r="ET205" s="83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9" t="s">
        <v>1244</v>
      </c>
      <c r="EM206" s="319" t="s">
        <v>1242</v>
      </c>
      <c r="EN206" s="275" t="s">
        <v>1243</v>
      </c>
      <c r="EO206" s="275">
        <v>0</v>
      </c>
      <c r="EP206" s="275">
        <v>1</v>
      </c>
      <c r="EQ206" s="276">
        <v>0</v>
      </c>
      <c r="ER206" s="821">
        <v>0</v>
      </c>
      <c r="ES206" s="821">
        <v>0.5</v>
      </c>
      <c r="ET206" s="83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9" t="s">
        <v>1247</v>
      </c>
      <c r="EM207" s="319" t="s">
        <v>1246</v>
      </c>
      <c r="EN207" s="275" t="s">
        <v>874</v>
      </c>
      <c r="EO207" s="275">
        <v>1</v>
      </c>
      <c r="EP207" s="275">
        <v>1</v>
      </c>
      <c r="EQ207" s="277">
        <v>0.2</v>
      </c>
      <c r="ER207" s="277">
        <v>0.3</v>
      </c>
      <c r="ES207" s="277">
        <v>0.3</v>
      </c>
      <c r="ET207" s="84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9" t="s">
        <v>1251</v>
      </c>
      <c r="EM208" s="319" t="s">
        <v>1249</v>
      </c>
      <c r="EN208" s="275" t="s">
        <v>1250</v>
      </c>
      <c r="EO208" s="387">
        <v>24</v>
      </c>
      <c r="EP208" s="387">
        <v>80</v>
      </c>
      <c r="EQ208" s="276">
        <v>0</v>
      </c>
      <c r="ER208" s="820">
        <v>4</v>
      </c>
      <c r="ES208" s="820">
        <v>26</v>
      </c>
      <c r="ET208" s="84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9" t="s">
        <v>1255</v>
      </c>
      <c r="EM209" s="319" t="s">
        <v>1253</v>
      </c>
      <c r="EN209" s="275" t="s">
        <v>1254</v>
      </c>
      <c r="EO209" s="848">
        <v>51</v>
      </c>
      <c r="EP209" s="848">
        <v>65</v>
      </c>
      <c r="EQ209" s="815">
        <v>0</v>
      </c>
      <c r="ER209" s="820">
        <v>3</v>
      </c>
      <c r="ES209" s="815">
        <v>6</v>
      </c>
      <c r="ET209" s="84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9" t="s">
        <v>1259</v>
      </c>
      <c r="EM210" s="319" t="s">
        <v>1257</v>
      </c>
      <c r="EN210" s="275" t="s">
        <v>1258</v>
      </c>
      <c r="EO210" s="387">
        <v>0</v>
      </c>
      <c r="EP210" s="387">
        <v>1</v>
      </c>
      <c r="EQ210" s="276">
        <v>0</v>
      </c>
      <c r="ER210" s="277">
        <v>0.2</v>
      </c>
      <c r="ES210" s="277">
        <v>0.5</v>
      </c>
      <c r="ET210" s="84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9" t="s">
        <v>1265</v>
      </c>
      <c r="EM211" s="319" t="s">
        <v>1263</v>
      </c>
      <c r="EN211" s="275" t="s">
        <v>1264</v>
      </c>
      <c r="EO211" s="275">
        <v>1</v>
      </c>
      <c r="EP211" s="275">
        <v>1</v>
      </c>
      <c r="EQ211" s="276">
        <v>0</v>
      </c>
      <c r="ER211" s="822">
        <v>0.25</v>
      </c>
      <c r="ES211" s="821">
        <v>0.5</v>
      </c>
      <c r="ET211" s="83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9" t="s">
        <v>1269</v>
      </c>
      <c r="EM212" s="319" t="s">
        <v>1267</v>
      </c>
      <c r="EN212" s="275" t="s">
        <v>1268</v>
      </c>
      <c r="EO212" s="275">
        <v>0</v>
      </c>
      <c r="EP212" s="275">
        <v>1</v>
      </c>
      <c r="EQ212" s="277">
        <v>0.1</v>
      </c>
      <c r="ER212" s="822">
        <v>0.9</v>
      </c>
      <c r="ES212" s="330">
        <v>0</v>
      </c>
      <c r="ET212" s="84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9" t="s">
        <v>1273</v>
      </c>
      <c r="EM213" s="319" t="s">
        <v>1267</v>
      </c>
      <c r="EN213" s="275" t="s">
        <v>1272</v>
      </c>
      <c r="EO213" s="275">
        <v>0</v>
      </c>
      <c r="EP213" s="816">
        <v>1</v>
      </c>
      <c r="EQ213" s="818">
        <v>0</v>
      </c>
      <c r="ER213" s="822">
        <v>0.3</v>
      </c>
      <c r="ES213" s="818">
        <v>0.35</v>
      </c>
      <c r="ET213" s="85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9" t="s">
        <v>1277</v>
      </c>
      <c r="EM214" s="834" t="s">
        <v>1275</v>
      </c>
      <c r="EN214" s="274" t="s">
        <v>1276</v>
      </c>
      <c r="EO214" s="274">
        <v>2</v>
      </c>
      <c r="EP214" s="274">
        <v>2</v>
      </c>
      <c r="EQ214" s="491">
        <v>0</v>
      </c>
      <c r="ER214" s="491">
        <v>0</v>
      </c>
      <c r="ES214" s="820">
        <v>1</v>
      </c>
      <c r="ET214" s="84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9" t="s">
        <v>1281</v>
      </c>
      <c r="EM215" s="319" t="s">
        <v>1279</v>
      </c>
      <c r="EN215" s="275" t="s">
        <v>1280</v>
      </c>
      <c r="EO215" s="275">
        <v>6</v>
      </c>
      <c r="EP215" s="275">
        <v>8</v>
      </c>
      <c r="EQ215" s="276">
        <v>2</v>
      </c>
      <c r="ER215" s="276">
        <v>2</v>
      </c>
      <c r="ES215" s="276">
        <v>2</v>
      </c>
      <c r="ET215" s="83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9" t="s">
        <v>1284</v>
      </c>
      <c r="EM216" s="319" t="s">
        <v>1283</v>
      </c>
      <c r="EN216" s="275" t="s">
        <v>305</v>
      </c>
      <c r="EO216" s="275">
        <v>1</v>
      </c>
      <c r="EP216" s="275">
        <v>1</v>
      </c>
      <c r="EQ216" s="330">
        <v>0.25</v>
      </c>
      <c r="ER216" s="330">
        <v>0.25</v>
      </c>
      <c r="ES216" s="330">
        <v>0.25</v>
      </c>
      <c r="ET216" s="83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9" t="s">
        <v>1288</v>
      </c>
      <c r="EM217" s="319" t="s">
        <v>1286</v>
      </c>
      <c r="EN217" s="275" t="s">
        <v>1287</v>
      </c>
      <c r="EO217" s="275">
        <v>0.05</v>
      </c>
      <c r="EP217" s="816">
        <v>0.7</v>
      </c>
      <c r="EQ217" s="814">
        <v>0.1</v>
      </c>
      <c r="ER217" s="822">
        <v>0.2</v>
      </c>
      <c r="ES217" s="821">
        <v>0.2</v>
      </c>
      <c r="ET217" s="83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3" t="s">
        <v>1294</v>
      </c>
      <c r="EM218" s="319" t="s">
        <v>1292</v>
      </c>
      <c r="EN218" s="275" t="s">
        <v>1293</v>
      </c>
      <c r="EO218" s="275">
        <v>0</v>
      </c>
      <c r="EP218" s="275">
        <v>1</v>
      </c>
      <c r="EQ218" s="330">
        <v>0</v>
      </c>
      <c r="ER218" s="822">
        <v>0</v>
      </c>
      <c r="ES218" s="277">
        <v>0.5</v>
      </c>
      <c r="ET218" s="83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3" t="s">
        <v>1298</v>
      </c>
      <c r="EM219" s="319" t="s">
        <v>1296</v>
      </c>
      <c r="EN219" s="275" t="s">
        <v>1297</v>
      </c>
      <c r="EO219" s="275">
        <v>35</v>
      </c>
      <c r="EP219" s="275">
        <v>40</v>
      </c>
      <c r="EQ219" s="276">
        <v>10</v>
      </c>
      <c r="ER219" s="276">
        <v>10</v>
      </c>
      <c r="ES219" s="276">
        <v>10</v>
      </c>
      <c r="ET219" s="83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3" t="s">
        <v>1301</v>
      </c>
      <c r="EM220" s="319" t="s">
        <v>1300</v>
      </c>
      <c r="EN220" s="275" t="s">
        <v>170</v>
      </c>
      <c r="EO220" s="275">
        <v>0</v>
      </c>
      <c r="EP220" s="275">
        <v>4</v>
      </c>
      <c r="EQ220" s="276">
        <v>1</v>
      </c>
      <c r="ER220" s="276">
        <v>1</v>
      </c>
      <c r="ES220" s="276">
        <v>1</v>
      </c>
      <c r="ET220" s="83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3" t="s">
        <v>1307</v>
      </c>
      <c r="EM221" s="834" t="s">
        <v>1305</v>
      </c>
      <c r="EN221" s="274" t="s">
        <v>1306</v>
      </c>
      <c r="EO221" s="275">
        <v>1</v>
      </c>
      <c r="EP221" s="275">
        <v>1</v>
      </c>
      <c r="EQ221" s="330">
        <v>0.25</v>
      </c>
      <c r="ER221" s="330">
        <v>0.75</v>
      </c>
      <c r="ES221" s="276">
        <v>0</v>
      </c>
      <c r="ET221" s="83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3" t="s">
        <v>1310</v>
      </c>
      <c r="EM222" s="834" t="s">
        <v>1305</v>
      </c>
      <c r="EN222" s="274" t="s">
        <v>1309</v>
      </c>
      <c r="EO222" s="275">
        <v>1</v>
      </c>
      <c r="EP222" s="275">
        <v>1</v>
      </c>
      <c r="EQ222" s="330">
        <v>0.25</v>
      </c>
      <c r="ER222" s="330">
        <v>0.25</v>
      </c>
      <c r="ES222" s="330">
        <v>0.25</v>
      </c>
      <c r="ET222" s="83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3" t="s">
        <v>1314</v>
      </c>
      <c r="EM223" s="319" t="s">
        <v>1312</v>
      </c>
      <c r="EN223" s="275" t="s">
        <v>1313</v>
      </c>
      <c r="EO223" s="275">
        <v>3</v>
      </c>
      <c r="EP223" s="275">
        <v>3</v>
      </c>
      <c r="EQ223" s="276">
        <v>0</v>
      </c>
      <c r="ER223" s="276">
        <v>1</v>
      </c>
      <c r="ES223" s="276">
        <v>1</v>
      </c>
      <c r="ET223" s="83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3" t="s">
        <v>1318</v>
      </c>
      <c r="EM224" s="834" t="s">
        <v>1316</v>
      </c>
      <c r="EN224" s="274" t="s">
        <v>1317</v>
      </c>
      <c r="EO224" s="275">
        <v>0.3</v>
      </c>
      <c r="EP224" s="275">
        <v>1</v>
      </c>
      <c r="EQ224" s="277">
        <v>0.2</v>
      </c>
      <c r="ER224" s="821">
        <v>0.2</v>
      </c>
      <c r="ES224" s="822">
        <v>0.3</v>
      </c>
      <c r="ET224" s="83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3" t="s">
        <v>1322</v>
      </c>
      <c r="EM225" s="834" t="s">
        <v>1316</v>
      </c>
      <c r="EN225" s="274" t="s">
        <v>1321</v>
      </c>
      <c r="EO225" s="275">
        <v>0</v>
      </c>
      <c r="EP225" s="275">
        <v>1</v>
      </c>
      <c r="EQ225" s="330">
        <v>0</v>
      </c>
      <c r="ER225" s="822">
        <v>0</v>
      </c>
      <c r="ES225" s="822">
        <v>0.5</v>
      </c>
      <c r="ET225" s="83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3" t="s">
        <v>1326</v>
      </c>
      <c r="EM226" s="319" t="s">
        <v>1324</v>
      </c>
      <c r="EN226" s="275" t="s">
        <v>1325</v>
      </c>
      <c r="EO226" s="275">
        <v>1</v>
      </c>
      <c r="EP226" s="275">
        <v>1</v>
      </c>
      <c r="EQ226" s="330">
        <v>0.25</v>
      </c>
      <c r="ER226" s="330">
        <v>0.25</v>
      </c>
      <c r="ES226" s="330">
        <v>0.25</v>
      </c>
      <c r="ET226" s="83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3" t="s">
        <v>1330</v>
      </c>
      <c r="EM227" s="319" t="s">
        <v>1328</v>
      </c>
      <c r="EN227" s="275" t="s">
        <v>1329</v>
      </c>
      <c r="EO227" s="275">
        <v>0.25</v>
      </c>
      <c r="EP227" s="275">
        <v>1</v>
      </c>
      <c r="EQ227" s="277">
        <v>0.2</v>
      </c>
      <c r="ER227" s="277">
        <v>0.3</v>
      </c>
      <c r="ES227" s="330">
        <v>0.25</v>
      </c>
      <c r="ET227" s="83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3" t="s">
        <v>1334</v>
      </c>
      <c r="EM228" s="319" t="s">
        <v>1332</v>
      </c>
      <c r="EN228" s="275" t="s">
        <v>1333</v>
      </c>
      <c r="EO228" s="275">
        <v>1</v>
      </c>
      <c r="EP228" s="275">
        <v>4</v>
      </c>
      <c r="EQ228" s="276">
        <v>0</v>
      </c>
      <c r="ER228" s="820">
        <v>1</v>
      </c>
      <c r="ES228" s="820">
        <v>3</v>
      </c>
      <c r="ET228" s="84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9" t="s">
        <v>1341</v>
      </c>
      <c r="EM229" s="319" t="s">
        <v>1339</v>
      </c>
      <c r="EN229" s="275" t="s">
        <v>1340</v>
      </c>
      <c r="EO229" s="275">
        <v>0</v>
      </c>
      <c r="EP229" s="275">
        <v>23</v>
      </c>
      <c r="EQ229" s="276">
        <v>4</v>
      </c>
      <c r="ER229" s="820">
        <v>10</v>
      </c>
      <c r="ES229" s="820">
        <v>6</v>
      </c>
      <c r="ET229" s="84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3" t="s">
        <v>1350</v>
      </c>
      <c r="EM230" s="319" t="s">
        <v>1348</v>
      </c>
      <c r="EN230" s="275" t="s">
        <v>1349</v>
      </c>
      <c r="EO230" s="275">
        <v>3</v>
      </c>
      <c r="EP230" s="275">
        <v>3</v>
      </c>
      <c r="EQ230" s="277">
        <v>0.2</v>
      </c>
      <c r="ER230" s="821">
        <v>0.2</v>
      </c>
      <c r="ES230" s="821">
        <v>1.4</v>
      </c>
      <c r="ET230" s="83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3" t="s">
        <v>1355</v>
      </c>
      <c r="EM231" s="319" t="s">
        <v>1353</v>
      </c>
      <c r="EN231" s="275" t="s">
        <v>1354</v>
      </c>
      <c r="EO231" s="275">
        <v>0</v>
      </c>
      <c r="EP231" s="276">
        <v>80</v>
      </c>
      <c r="EQ231" s="276">
        <v>0</v>
      </c>
      <c r="ER231" s="821">
        <v>0</v>
      </c>
      <c r="ES231" s="277">
        <v>20</v>
      </c>
      <c r="ET231" s="83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3" t="s">
        <v>1358</v>
      </c>
      <c r="EM232" s="319" t="s">
        <v>1357</v>
      </c>
      <c r="EN232" s="275" t="s">
        <v>305</v>
      </c>
      <c r="EO232" s="387">
        <v>1</v>
      </c>
      <c r="EP232" s="387">
        <v>1</v>
      </c>
      <c r="EQ232" s="277">
        <v>0.5</v>
      </c>
      <c r="ER232" s="821">
        <v>0.2</v>
      </c>
      <c r="ES232" s="821">
        <v>0.2</v>
      </c>
      <c r="ET232" s="83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3" t="s">
        <v>1362</v>
      </c>
      <c r="EM233" s="834" t="s">
        <v>1360</v>
      </c>
      <c r="EN233" s="274" t="s">
        <v>1361</v>
      </c>
      <c r="EO233" s="387">
        <v>0</v>
      </c>
      <c r="EP233" s="387">
        <v>1</v>
      </c>
      <c r="EQ233" s="276">
        <v>0</v>
      </c>
      <c r="ER233" s="821">
        <v>0.4</v>
      </c>
      <c r="ES233" s="821">
        <v>0.6</v>
      </c>
      <c r="ET233" s="83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3" t="s">
        <v>1366</v>
      </c>
      <c r="EM234" s="834" t="s">
        <v>1360</v>
      </c>
      <c r="EN234" s="274" t="s">
        <v>1365</v>
      </c>
      <c r="EO234" s="387">
        <v>0</v>
      </c>
      <c r="EP234" s="387">
        <v>1</v>
      </c>
      <c r="EQ234" s="277">
        <v>0.1</v>
      </c>
      <c r="ER234" s="277">
        <v>0.9</v>
      </c>
      <c r="ES234" s="276">
        <v>0</v>
      </c>
      <c r="ET234" s="83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3" t="s">
        <v>1370</v>
      </c>
      <c r="EM235" s="834" t="s">
        <v>1360</v>
      </c>
      <c r="EN235" s="274" t="s">
        <v>1369</v>
      </c>
      <c r="EO235" s="387">
        <v>0</v>
      </c>
      <c r="EP235" s="387">
        <v>1</v>
      </c>
      <c r="EQ235" s="276">
        <v>0</v>
      </c>
      <c r="ER235" s="276">
        <v>1</v>
      </c>
      <c r="ES235" s="276">
        <v>0</v>
      </c>
      <c r="ET235" s="83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3" t="s">
        <v>1374</v>
      </c>
      <c r="EM236" s="834" t="s">
        <v>1372</v>
      </c>
      <c r="EN236" s="274" t="s">
        <v>1373</v>
      </c>
      <c r="EO236" s="387">
        <v>0</v>
      </c>
      <c r="EP236" s="817">
        <v>0.3</v>
      </c>
      <c r="EQ236" s="818">
        <v>0.05</v>
      </c>
      <c r="ER236" s="818">
        <v>0.05</v>
      </c>
      <c r="ES236" s="814">
        <v>0.1</v>
      </c>
      <c r="ET236" s="84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3" t="s">
        <v>1378</v>
      </c>
      <c r="EM237" s="834" t="s">
        <v>1376</v>
      </c>
      <c r="EN237" s="274" t="s">
        <v>1377</v>
      </c>
      <c r="EO237" s="387">
        <v>0</v>
      </c>
      <c r="EP237" s="387">
        <v>1</v>
      </c>
      <c r="EQ237" s="277">
        <v>0.3</v>
      </c>
      <c r="ER237" s="821">
        <v>0</v>
      </c>
      <c r="ES237" s="821">
        <v>0.3</v>
      </c>
      <c r="ET237" s="83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3" t="s">
        <v>1382</v>
      </c>
      <c r="EM238" s="834" t="s">
        <v>1376</v>
      </c>
      <c r="EN238" s="274" t="s">
        <v>1381</v>
      </c>
      <c r="EO238" s="387">
        <v>0</v>
      </c>
      <c r="EP238" s="387">
        <v>1</v>
      </c>
      <c r="EQ238" s="276">
        <v>0</v>
      </c>
      <c r="ER238" s="820">
        <v>0</v>
      </c>
      <c r="ES238" s="276">
        <v>0</v>
      </c>
      <c r="ET238" s="84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3" t="s">
        <v>1386</v>
      </c>
      <c r="EM239" s="319" t="s">
        <v>1384</v>
      </c>
      <c r="EN239" s="275" t="s">
        <v>1385</v>
      </c>
      <c r="EO239" s="387">
        <v>1</v>
      </c>
      <c r="EP239" s="848">
        <v>4</v>
      </c>
      <c r="EQ239" s="276">
        <v>1</v>
      </c>
      <c r="ER239" s="276">
        <v>1</v>
      </c>
      <c r="ES239" s="276">
        <v>1</v>
      </c>
      <c r="ET239" s="83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9" t="s">
        <v>1393</v>
      </c>
      <c r="EM240" s="319" t="s">
        <v>1391</v>
      </c>
      <c r="EN240" s="275" t="s">
        <v>1392</v>
      </c>
      <c r="EO240" s="275">
        <v>0</v>
      </c>
      <c r="EP240" s="275">
        <v>5</v>
      </c>
      <c r="EQ240" s="276">
        <v>1</v>
      </c>
      <c r="ER240" s="820">
        <v>3</v>
      </c>
      <c r="ES240" s="821">
        <v>0.9</v>
      </c>
      <c r="ET240" s="83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9" t="s">
        <v>1397</v>
      </c>
      <c r="EM241" s="834" t="s">
        <v>1395</v>
      </c>
      <c r="EN241" s="274" t="s">
        <v>1396</v>
      </c>
      <c r="EO241" s="275">
        <v>0</v>
      </c>
      <c r="EP241" s="275">
        <v>1</v>
      </c>
      <c r="EQ241" s="276">
        <v>0</v>
      </c>
      <c r="ER241" s="821">
        <v>0.5</v>
      </c>
      <c r="ES241" s="821">
        <v>0.5</v>
      </c>
      <c r="ET241" s="83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9" t="s">
        <v>1400</v>
      </c>
      <c r="EM242" s="834" t="s">
        <v>1395</v>
      </c>
      <c r="EN242" s="816" t="s">
        <v>1399</v>
      </c>
      <c r="EO242" s="816">
        <v>5</v>
      </c>
      <c r="EP242" s="816">
        <v>1</v>
      </c>
      <c r="EQ242" s="815">
        <v>0</v>
      </c>
      <c r="ER242" s="821">
        <v>0.2</v>
      </c>
      <c r="ES242" s="821">
        <v>0.8</v>
      </c>
      <c r="ET242" s="84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9" t="s">
        <v>1404</v>
      </c>
      <c r="EM243" s="319" t="s">
        <v>1402</v>
      </c>
      <c r="EN243" s="275" t="s">
        <v>1403</v>
      </c>
      <c r="EO243" s="689">
        <v>0.01</v>
      </c>
      <c r="EP243" s="654">
        <v>0.5</v>
      </c>
      <c r="EQ243" s="276">
        <v>0</v>
      </c>
      <c r="ER243" s="277">
        <v>0.2</v>
      </c>
      <c r="ES243" s="277">
        <v>0.2</v>
      </c>
      <c r="ET243" s="84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9" t="s">
        <v>1407</v>
      </c>
      <c r="EM244" s="834" t="s">
        <v>1406</v>
      </c>
      <c r="EN244" s="274" t="s">
        <v>1377</v>
      </c>
      <c r="EO244" s="387">
        <v>0</v>
      </c>
      <c r="EP244" s="387">
        <v>1</v>
      </c>
      <c r="EQ244" s="277">
        <v>0.3</v>
      </c>
      <c r="ER244" s="821">
        <v>0.1</v>
      </c>
      <c r="ES244" s="821">
        <v>0.6</v>
      </c>
      <c r="ET244" s="83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9" t="s">
        <v>1409</v>
      </c>
      <c r="EM245" s="834" t="s">
        <v>1406</v>
      </c>
      <c r="EN245" s="274" t="s">
        <v>1381</v>
      </c>
      <c r="EO245" s="387">
        <v>0</v>
      </c>
      <c r="EP245" s="387">
        <v>1</v>
      </c>
      <c r="EQ245" s="277">
        <v>0.1</v>
      </c>
      <c r="ER245" s="821">
        <v>0</v>
      </c>
      <c r="ES245" s="821">
        <v>0.2</v>
      </c>
      <c r="ET245" s="83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9" t="s">
        <v>1413</v>
      </c>
      <c r="EM246" s="834" t="s">
        <v>1411</v>
      </c>
      <c r="EN246" s="274" t="s">
        <v>1412</v>
      </c>
      <c r="EO246" s="654">
        <v>0.4</v>
      </c>
      <c r="EP246" s="387">
        <v>1</v>
      </c>
      <c r="EQ246" s="277">
        <v>0.8</v>
      </c>
      <c r="ER246" s="277">
        <v>0.2</v>
      </c>
      <c r="ES246" s="276">
        <v>0</v>
      </c>
      <c r="ET246" s="83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9" t="s">
        <v>1417</v>
      </c>
      <c r="EM247" s="834" t="s">
        <v>1411</v>
      </c>
      <c r="EN247" s="274" t="s">
        <v>1416</v>
      </c>
      <c r="EO247" s="387">
        <v>0</v>
      </c>
      <c r="EP247" s="387">
        <v>1</v>
      </c>
      <c r="EQ247" s="276">
        <v>0</v>
      </c>
      <c r="ER247" s="821">
        <v>0.2</v>
      </c>
      <c r="ES247" s="821">
        <v>0.6</v>
      </c>
      <c r="ET247" s="83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9" t="s">
        <v>1420</v>
      </c>
      <c r="EM248" s="319" t="s">
        <v>1419</v>
      </c>
      <c r="EN248" s="275" t="s">
        <v>1385</v>
      </c>
      <c r="EO248" s="387">
        <v>0</v>
      </c>
      <c r="EP248" s="387">
        <v>4</v>
      </c>
      <c r="EQ248" s="276">
        <v>1</v>
      </c>
      <c r="ER248" s="276">
        <v>1</v>
      </c>
      <c r="ES248" s="276">
        <v>1</v>
      </c>
      <c r="ET248" s="83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9" t="s">
        <v>1426</v>
      </c>
      <c r="EM249" s="319" t="s">
        <v>1425</v>
      </c>
      <c r="EN249" s="275" t="s">
        <v>1385</v>
      </c>
      <c r="EO249" s="275">
        <v>0</v>
      </c>
      <c r="EP249" s="275">
        <v>4</v>
      </c>
      <c r="EQ249" s="276">
        <v>1</v>
      </c>
      <c r="ER249" s="276">
        <v>1</v>
      </c>
      <c r="ES249" s="276">
        <v>1</v>
      </c>
      <c r="ET249" s="83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9" t="s">
        <v>1430</v>
      </c>
      <c r="EM250" s="319" t="s">
        <v>1428</v>
      </c>
      <c r="EN250" s="275" t="s">
        <v>1429</v>
      </c>
      <c r="EO250" s="275">
        <v>7</v>
      </c>
      <c r="EP250" s="275">
        <v>3</v>
      </c>
      <c r="EQ250" s="277">
        <v>0.5</v>
      </c>
      <c r="ER250" s="820">
        <v>1</v>
      </c>
      <c r="ES250" s="276">
        <v>1</v>
      </c>
      <c r="ET250" s="83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9" t="s">
        <v>1434</v>
      </c>
      <c r="EM251" s="319" t="s">
        <v>1432</v>
      </c>
      <c r="EN251" s="275" t="s">
        <v>1433</v>
      </c>
      <c r="EO251" s="275">
        <v>0</v>
      </c>
      <c r="EP251" s="275">
        <v>2</v>
      </c>
      <c r="EQ251" s="276">
        <v>0</v>
      </c>
      <c r="ER251" s="276">
        <v>1</v>
      </c>
      <c r="ES251" s="276">
        <v>1</v>
      </c>
      <c r="ET251" s="83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5" t="s">
        <v>1440</v>
      </c>
      <c r="EM252" s="834" t="s">
        <v>1438</v>
      </c>
      <c r="EN252" s="274" t="s">
        <v>1439</v>
      </c>
      <c r="EO252" s="275">
        <v>0</v>
      </c>
      <c r="EP252" s="275">
        <v>1</v>
      </c>
      <c r="EQ252" s="276">
        <v>1</v>
      </c>
      <c r="ER252" s="276">
        <v>0</v>
      </c>
      <c r="ES252" s="276">
        <v>0</v>
      </c>
      <c r="ET252" s="83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5" t="s">
        <v>1443</v>
      </c>
      <c r="EM253" s="834" t="s">
        <v>1438</v>
      </c>
      <c r="EN253" s="274" t="s">
        <v>1442</v>
      </c>
      <c r="EO253" s="275">
        <v>0</v>
      </c>
      <c r="EP253" s="275">
        <v>1</v>
      </c>
      <c r="EQ253" s="276">
        <v>0</v>
      </c>
      <c r="ER253" s="820">
        <v>0</v>
      </c>
      <c r="ES253" s="821">
        <v>0.4</v>
      </c>
      <c r="ET253" s="83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5" t="s">
        <v>1447</v>
      </c>
      <c r="EM254" s="834" t="s">
        <v>1445</v>
      </c>
      <c r="EN254" s="274" t="s">
        <v>1446</v>
      </c>
      <c r="EO254" s="275">
        <v>0</v>
      </c>
      <c r="EP254" s="275">
        <v>1</v>
      </c>
      <c r="EQ254" s="277">
        <v>0.2</v>
      </c>
      <c r="ER254" s="821">
        <v>0.3</v>
      </c>
      <c r="ES254" s="821">
        <v>0.5</v>
      </c>
      <c r="ET254" s="83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5" t="s">
        <v>1450</v>
      </c>
      <c r="EM255" s="834" t="s">
        <v>1445</v>
      </c>
      <c r="EN255" s="274" t="s">
        <v>1449</v>
      </c>
      <c r="EO255" s="275">
        <v>0</v>
      </c>
      <c r="EP255" s="275">
        <v>1</v>
      </c>
      <c r="EQ255" s="276">
        <v>0</v>
      </c>
      <c r="ER255" s="820">
        <v>0</v>
      </c>
      <c r="ES255" s="821">
        <v>0.4</v>
      </c>
      <c r="ET255" s="83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5" t="s">
        <v>1459</v>
      </c>
      <c r="EM256" s="319" t="s">
        <v>1456</v>
      </c>
      <c r="EN256" s="275" t="s">
        <v>1457</v>
      </c>
      <c r="EO256" s="275">
        <v>10</v>
      </c>
      <c r="EP256" s="275">
        <v>100</v>
      </c>
      <c r="EQ256" s="276">
        <v>25</v>
      </c>
      <c r="ER256" s="276">
        <v>25</v>
      </c>
      <c r="ES256" s="276">
        <v>25</v>
      </c>
      <c r="ET256" s="83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5" t="s">
        <v>1463</v>
      </c>
      <c r="EM257" s="319" t="s">
        <v>1461</v>
      </c>
      <c r="EN257" s="275" t="s">
        <v>1462</v>
      </c>
      <c r="EO257" s="330">
        <v>17</v>
      </c>
      <c r="EP257" s="818">
        <v>100</v>
      </c>
      <c r="EQ257" s="818">
        <v>25</v>
      </c>
      <c r="ER257" s="818">
        <v>25</v>
      </c>
      <c r="ES257" s="818">
        <v>25</v>
      </c>
      <c r="ET257" s="85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5" t="s">
        <v>1467</v>
      </c>
      <c r="EM258" s="319" t="s">
        <v>1465</v>
      </c>
      <c r="EN258" s="275" t="s">
        <v>1466</v>
      </c>
      <c r="EO258" s="387">
        <v>1</v>
      </c>
      <c r="EP258" s="387">
        <v>2</v>
      </c>
      <c r="EQ258" s="277">
        <v>0.6</v>
      </c>
      <c r="ER258" s="277">
        <v>0.8</v>
      </c>
      <c r="ES258" s="277">
        <v>0.6</v>
      </c>
      <c r="ET258" s="83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5" t="s">
        <v>1471</v>
      </c>
      <c r="EM259" s="319" t="s">
        <v>1469</v>
      </c>
      <c r="EN259" s="275" t="s">
        <v>1470</v>
      </c>
      <c r="EO259" s="387">
        <v>2</v>
      </c>
      <c r="EP259" s="387">
        <v>2</v>
      </c>
      <c r="EQ259" s="277">
        <v>0.5</v>
      </c>
      <c r="ER259" s="277">
        <v>0.5</v>
      </c>
      <c r="ES259" s="277">
        <v>0.5</v>
      </c>
      <c r="ET259" s="84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5" t="s">
        <v>1475</v>
      </c>
      <c r="EM260" s="319" t="s">
        <v>1473</v>
      </c>
      <c r="EN260" s="275" t="s">
        <v>1474</v>
      </c>
      <c r="EO260" s="387">
        <v>0</v>
      </c>
      <c r="EP260" s="387">
        <v>1</v>
      </c>
      <c r="EQ260" s="330">
        <v>0.25</v>
      </c>
      <c r="ER260" s="330">
        <v>0.25</v>
      </c>
      <c r="ES260" s="330">
        <v>0.25</v>
      </c>
      <c r="ET260" s="83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5" t="s">
        <v>1479</v>
      </c>
      <c r="EM261" s="319" t="s">
        <v>1477</v>
      </c>
      <c r="EN261" s="275" t="s">
        <v>1478</v>
      </c>
      <c r="EO261" s="387">
        <v>0</v>
      </c>
      <c r="EP261" s="387">
        <v>2</v>
      </c>
      <c r="EQ261" s="276">
        <v>0</v>
      </c>
      <c r="ER261" s="276">
        <v>1</v>
      </c>
      <c r="ES261" s="277">
        <v>0.5</v>
      </c>
      <c r="ET261" s="84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5" t="s">
        <v>1483</v>
      </c>
      <c r="EM262" s="319" t="s">
        <v>1481</v>
      </c>
      <c r="EN262" s="275" t="s">
        <v>1482</v>
      </c>
      <c r="EO262" s="387">
        <v>9</v>
      </c>
      <c r="EP262" s="387">
        <v>11</v>
      </c>
      <c r="EQ262" s="330">
        <v>2.75</v>
      </c>
      <c r="ER262" s="330">
        <v>2.75</v>
      </c>
      <c r="ES262" s="330">
        <v>2.75</v>
      </c>
      <c r="ET262" s="83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9" t="s">
        <v>1489</v>
      </c>
      <c r="EM263" s="319" t="s">
        <v>1487</v>
      </c>
      <c r="EN263" s="275" t="s">
        <v>1488</v>
      </c>
      <c r="EO263" s="275">
        <v>0</v>
      </c>
      <c r="EP263" s="275">
        <v>1</v>
      </c>
      <c r="EQ263" s="330">
        <v>0.25</v>
      </c>
      <c r="ER263" s="330">
        <v>0.25</v>
      </c>
      <c r="ES263" s="330">
        <v>0.25</v>
      </c>
      <c r="ET263" s="83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9" t="s">
        <v>1493</v>
      </c>
      <c r="EM264" s="319" t="s">
        <v>1491</v>
      </c>
      <c r="EN264" s="275" t="s">
        <v>1492</v>
      </c>
      <c r="EO264" s="275">
        <v>1</v>
      </c>
      <c r="EP264" s="275">
        <v>1</v>
      </c>
      <c r="EQ264" s="330">
        <v>0.25</v>
      </c>
      <c r="ER264" s="330">
        <v>0.25</v>
      </c>
      <c r="ES264" s="330">
        <v>0.25</v>
      </c>
      <c r="ET264" s="83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9" t="s">
        <v>1497</v>
      </c>
      <c r="EM265" s="319" t="s">
        <v>1495</v>
      </c>
      <c r="EN265" s="275" t="s">
        <v>1496</v>
      </c>
      <c r="EO265" s="387">
        <v>1</v>
      </c>
      <c r="EP265" s="387">
        <v>1</v>
      </c>
      <c r="EQ265" s="276">
        <v>1</v>
      </c>
      <c r="ER265" s="276">
        <v>0</v>
      </c>
      <c r="ES265" s="276">
        <v>0</v>
      </c>
      <c r="ET265" s="83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9" t="s">
        <v>1501</v>
      </c>
      <c r="EM266" s="319" t="s">
        <v>1499</v>
      </c>
      <c r="EN266" s="275" t="s">
        <v>1500</v>
      </c>
      <c r="EO266" s="387">
        <v>1</v>
      </c>
      <c r="EP266" s="387">
        <v>1</v>
      </c>
      <c r="EQ266" s="276">
        <v>0</v>
      </c>
      <c r="ER266" s="276">
        <v>1</v>
      </c>
      <c r="ES266" s="276">
        <v>0</v>
      </c>
      <c r="ET266" s="83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9" t="s">
        <v>1505</v>
      </c>
      <c r="EM267" s="319" t="s">
        <v>1503</v>
      </c>
      <c r="EN267" s="275" t="s">
        <v>1504</v>
      </c>
      <c r="EO267" s="387">
        <v>0</v>
      </c>
      <c r="EP267" s="387">
        <v>1</v>
      </c>
      <c r="EQ267" s="276">
        <v>0</v>
      </c>
      <c r="ER267" s="276">
        <v>0</v>
      </c>
      <c r="ES267" s="277">
        <v>0.5</v>
      </c>
      <c r="ET267" s="84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9" t="s">
        <v>1509</v>
      </c>
      <c r="EM268" s="319" t="s">
        <v>1507</v>
      </c>
      <c r="EN268" s="275" t="s">
        <v>1508</v>
      </c>
      <c r="EO268" s="387">
        <v>0</v>
      </c>
      <c r="EP268" s="387">
        <v>1</v>
      </c>
      <c r="EQ268" s="277">
        <v>0.3</v>
      </c>
      <c r="ER268" s="277">
        <v>0</v>
      </c>
      <c r="ES268" s="277">
        <v>0.3</v>
      </c>
      <c r="ET268" s="84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3" t="s">
        <v>1514</v>
      </c>
      <c r="EM269" s="319" t="s">
        <v>1513</v>
      </c>
      <c r="EN269" s="275" t="s">
        <v>1488</v>
      </c>
      <c r="EO269" s="275">
        <v>0</v>
      </c>
      <c r="EP269" s="275">
        <v>1</v>
      </c>
      <c r="EQ269" s="330">
        <v>0.25</v>
      </c>
      <c r="ER269" s="330">
        <v>0.25</v>
      </c>
      <c r="ES269" s="330">
        <v>0.25</v>
      </c>
      <c r="ET269" s="83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9" t="s">
        <v>1518</v>
      </c>
      <c r="EM270" s="319" t="s">
        <v>1516</v>
      </c>
      <c r="EN270" s="275" t="s">
        <v>1517</v>
      </c>
      <c r="EO270" s="275">
        <v>5</v>
      </c>
      <c r="EP270" s="275">
        <v>10</v>
      </c>
      <c r="EQ270" s="276">
        <v>0</v>
      </c>
      <c r="ER270" s="276">
        <v>5</v>
      </c>
      <c r="ES270" s="820">
        <v>3</v>
      </c>
      <c r="ET270" s="84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9" t="s">
        <v>1522</v>
      </c>
      <c r="EM271" s="319" t="s">
        <v>1520</v>
      </c>
      <c r="EN271" s="275" t="s">
        <v>1521</v>
      </c>
      <c r="EO271" s="275">
        <v>1</v>
      </c>
      <c r="EP271" s="275">
        <v>2</v>
      </c>
      <c r="EQ271" s="277">
        <v>0.3</v>
      </c>
      <c r="ER271" s="277">
        <v>0.3</v>
      </c>
      <c r="ES271" s="277">
        <v>1.1000000000000001</v>
      </c>
      <c r="ET271" s="84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5" t="s">
        <v>1528</v>
      </c>
      <c r="EM272" s="319" t="s">
        <v>1526</v>
      </c>
      <c r="EN272" s="275" t="s">
        <v>1527</v>
      </c>
      <c r="EO272" s="275">
        <v>0</v>
      </c>
      <c r="EP272" s="275">
        <v>1</v>
      </c>
      <c r="EQ272" s="330">
        <v>0.25</v>
      </c>
      <c r="ER272" s="330">
        <v>0.25</v>
      </c>
      <c r="ES272" s="330">
        <v>0.25</v>
      </c>
      <c r="ET272" s="83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5" t="s">
        <v>1532</v>
      </c>
      <c r="EM273" s="319" t="s">
        <v>1530</v>
      </c>
      <c r="EN273" s="275" t="s">
        <v>1531</v>
      </c>
      <c r="EO273" s="275">
        <v>1</v>
      </c>
      <c r="EP273" s="275">
        <v>3</v>
      </c>
      <c r="EQ273" s="276">
        <v>0</v>
      </c>
      <c r="ER273" s="276">
        <v>1</v>
      </c>
      <c r="ES273" s="276">
        <v>1</v>
      </c>
      <c r="ET273" s="83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5" t="s">
        <v>1535</v>
      </c>
      <c r="EM274" s="319" t="s">
        <v>1534</v>
      </c>
      <c r="EN274" s="275" t="s">
        <v>1488</v>
      </c>
      <c r="EO274" s="275">
        <v>0</v>
      </c>
      <c r="EP274" s="275">
        <v>1</v>
      </c>
      <c r="EQ274" s="276">
        <v>0</v>
      </c>
      <c r="ER274" s="277">
        <v>0.5</v>
      </c>
      <c r="ES274" s="277">
        <v>0</v>
      </c>
      <c r="ET274" s="84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9" t="s">
        <v>1542</v>
      </c>
      <c r="EM275" s="319" t="s">
        <v>1540</v>
      </c>
      <c r="EN275" s="275" t="s">
        <v>1541</v>
      </c>
      <c r="EO275" s="275">
        <v>0</v>
      </c>
      <c r="EP275" s="275">
        <v>1</v>
      </c>
      <c r="EQ275" s="276">
        <v>0</v>
      </c>
      <c r="ER275" s="276">
        <v>1</v>
      </c>
      <c r="ES275" s="276">
        <v>0</v>
      </c>
      <c r="ET275" s="83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9" t="s">
        <v>1546</v>
      </c>
      <c r="EM276" s="319" t="s">
        <v>1544</v>
      </c>
      <c r="EN276" s="275" t="s">
        <v>1545</v>
      </c>
      <c r="EO276" s="275">
        <v>1</v>
      </c>
      <c r="EP276" s="275">
        <v>1</v>
      </c>
      <c r="EQ276" s="330">
        <v>0.25</v>
      </c>
      <c r="ER276" s="330">
        <v>0.75</v>
      </c>
      <c r="ES276" s="276">
        <v>0</v>
      </c>
      <c r="ET276" s="83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9" t="s">
        <v>1549</v>
      </c>
      <c r="EM277" s="319" t="s">
        <v>1548</v>
      </c>
      <c r="EN277" s="275" t="s">
        <v>1539</v>
      </c>
      <c r="EO277" s="275">
        <v>2</v>
      </c>
      <c r="EP277" s="275">
        <v>4</v>
      </c>
      <c r="EQ277" s="276">
        <v>1</v>
      </c>
      <c r="ER277" s="276">
        <v>1</v>
      </c>
      <c r="ES277" s="276">
        <v>1</v>
      </c>
      <c r="ET277" s="83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9" t="s">
        <v>1553</v>
      </c>
      <c r="EM278" s="319" t="s">
        <v>1551</v>
      </c>
      <c r="EN278" s="275" t="s">
        <v>1552</v>
      </c>
      <c r="EO278" s="275">
        <v>0</v>
      </c>
      <c r="EP278" s="275">
        <v>1</v>
      </c>
      <c r="EQ278" s="276">
        <v>0</v>
      </c>
      <c r="ER278" s="330">
        <v>0.56999999999999995</v>
      </c>
      <c r="ES278" s="277">
        <v>0.2</v>
      </c>
      <c r="ET278" s="83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9" t="s">
        <v>1557</v>
      </c>
      <c r="EM279" s="319" t="s">
        <v>1555</v>
      </c>
      <c r="EN279" s="275" t="s">
        <v>1556</v>
      </c>
      <c r="EO279" s="275">
        <v>0</v>
      </c>
      <c r="EP279" s="491">
        <v>50</v>
      </c>
      <c r="EQ279" s="815">
        <v>0</v>
      </c>
      <c r="ER279" s="818">
        <v>10</v>
      </c>
      <c r="ES279" s="818">
        <v>20</v>
      </c>
      <c r="ET279" s="85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9" t="s">
        <v>1561</v>
      </c>
      <c r="EM280" s="319" t="s">
        <v>1559</v>
      </c>
      <c r="EN280" s="275" t="s">
        <v>1560</v>
      </c>
      <c r="EO280" s="275">
        <v>0</v>
      </c>
      <c r="EP280" s="330">
        <v>100</v>
      </c>
      <c r="EQ280" s="330">
        <v>17</v>
      </c>
      <c r="ER280" s="277">
        <v>50</v>
      </c>
      <c r="ES280" s="330">
        <v>17</v>
      </c>
      <c r="ET280" s="83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9" t="s">
        <v>1568</v>
      </c>
      <c r="EM281" s="319" t="s">
        <v>1566</v>
      </c>
      <c r="EN281" s="275" t="s">
        <v>1567</v>
      </c>
      <c r="EO281" s="275">
        <v>32</v>
      </c>
      <c r="EP281" s="275">
        <v>32</v>
      </c>
      <c r="EQ281" s="276">
        <v>32</v>
      </c>
      <c r="ER281" s="276">
        <v>32</v>
      </c>
      <c r="ES281" s="276">
        <v>32</v>
      </c>
      <c r="ET281" s="83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9" t="s">
        <v>1572</v>
      </c>
      <c r="EM282" s="319" t="s">
        <v>1570</v>
      </c>
      <c r="EN282" s="275" t="s">
        <v>1571</v>
      </c>
      <c r="EO282" s="649">
        <v>4</v>
      </c>
      <c r="EP282" s="816">
        <v>5</v>
      </c>
      <c r="EQ282" s="815">
        <v>1</v>
      </c>
      <c r="ER282" s="815">
        <v>1</v>
      </c>
      <c r="ES282" s="815">
        <v>2</v>
      </c>
      <c r="ET282" s="84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5" t="s">
        <v>1579</v>
      </c>
      <c r="EM283" s="319" t="s">
        <v>1576</v>
      </c>
      <c r="EN283" s="275" t="s">
        <v>1577</v>
      </c>
      <c r="EO283" s="275">
        <v>1</v>
      </c>
      <c r="EP283" s="275">
        <v>1</v>
      </c>
      <c r="EQ283" s="277">
        <v>0.5</v>
      </c>
      <c r="ER283" s="821">
        <v>0</v>
      </c>
      <c r="ES283" s="276">
        <v>0</v>
      </c>
      <c r="ET283" s="83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5" t="s">
        <v>1582</v>
      </c>
      <c r="EM284" s="319" t="s">
        <v>1576</v>
      </c>
      <c r="EN284" s="275" t="s">
        <v>1581</v>
      </c>
      <c r="EO284" s="275">
        <v>1</v>
      </c>
      <c r="EP284" s="816">
        <v>1</v>
      </c>
      <c r="EQ284" s="815">
        <v>0</v>
      </c>
      <c r="ER284" s="820">
        <v>0</v>
      </c>
      <c r="ES284" s="815">
        <v>0</v>
      </c>
      <c r="ET284" s="84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5" t="s">
        <v>1586</v>
      </c>
      <c r="EM285" s="834" t="s">
        <v>1584</v>
      </c>
      <c r="EN285" s="274" t="s">
        <v>1585</v>
      </c>
      <c r="EO285" s="654">
        <v>0.5</v>
      </c>
      <c r="EP285" s="387">
        <v>1</v>
      </c>
      <c r="EQ285" s="276">
        <v>0</v>
      </c>
      <c r="ER285" s="277">
        <v>0.5</v>
      </c>
      <c r="ES285" s="330">
        <v>0.25</v>
      </c>
      <c r="ET285" s="83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5" t="s">
        <v>1589</v>
      </c>
      <c r="EM286" s="834" t="s">
        <v>1584</v>
      </c>
      <c r="EN286" s="274" t="s">
        <v>1588</v>
      </c>
      <c r="EO286" s="275">
        <v>0.7</v>
      </c>
      <c r="EP286" s="275">
        <v>1</v>
      </c>
      <c r="EQ286" s="277">
        <v>0.5</v>
      </c>
      <c r="ER286" s="822">
        <v>0.25</v>
      </c>
      <c r="ES286" s="822">
        <v>0.25</v>
      </c>
      <c r="ET286" s="83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5" t="s">
        <v>1592</v>
      </c>
      <c r="EM287" s="319" t="s">
        <v>1591</v>
      </c>
      <c r="EN287" s="275" t="s">
        <v>1531</v>
      </c>
      <c r="EO287" s="654">
        <v>0.5</v>
      </c>
      <c r="EP287" s="387">
        <v>1</v>
      </c>
      <c r="EQ287" s="330">
        <v>0.25</v>
      </c>
      <c r="ER287" s="330">
        <v>0.25</v>
      </c>
      <c r="ES287" s="330">
        <v>0.25</v>
      </c>
      <c r="ET287" s="83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5" t="s">
        <v>1596</v>
      </c>
      <c r="EM288" s="834" t="s">
        <v>1594</v>
      </c>
      <c r="EN288" s="274" t="s">
        <v>1595</v>
      </c>
      <c r="EO288" s="387">
        <v>1</v>
      </c>
      <c r="EP288" s="387">
        <v>4</v>
      </c>
      <c r="EQ288" s="276">
        <v>1</v>
      </c>
      <c r="ER288" s="276">
        <v>1</v>
      </c>
      <c r="ES288" s="276">
        <v>1</v>
      </c>
      <c r="ET288" s="83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5" t="s">
        <v>1599</v>
      </c>
      <c r="EM289" s="834" t="s">
        <v>1594</v>
      </c>
      <c r="EN289" s="274" t="s">
        <v>1598</v>
      </c>
      <c r="EO289" s="387">
        <v>1</v>
      </c>
      <c r="EP289" s="387">
        <v>4</v>
      </c>
      <c r="EQ289" s="276">
        <v>1</v>
      </c>
      <c r="ER289" s="276">
        <v>1</v>
      </c>
      <c r="ES289" s="276">
        <v>1</v>
      </c>
      <c r="ET289" s="83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5" t="s">
        <v>1603</v>
      </c>
      <c r="EM290" s="834" t="s">
        <v>1601</v>
      </c>
      <c r="EN290" s="274" t="s">
        <v>1602</v>
      </c>
      <c r="EO290" s="387">
        <v>1</v>
      </c>
      <c r="EP290" s="387">
        <v>4</v>
      </c>
      <c r="EQ290" s="276">
        <v>1</v>
      </c>
      <c r="ER290" s="276">
        <v>1</v>
      </c>
      <c r="ES290" s="276">
        <v>1</v>
      </c>
      <c r="ET290" s="83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5" t="s">
        <v>1606</v>
      </c>
      <c r="EM291" s="834" t="s">
        <v>1601</v>
      </c>
      <c r="EN291" s="274" t="s">
        <v>1605</v>
      </c>
      <c r="EO291" s="387">
        <v>1</v>
      </c>
      <c r="EP291" s="387">
        <v>4</v>
      </c>
      <c r="EQ291" s="276">
        <v>1</v>
      </c>
      <c r="ER291" s="276">
        <v>1</v>
      </c>
      <c r="ES291" s="276">
        <v>1</v>
      </c>
      <c r="ET291" s="83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5" t="s">
        <v>1610</v>
      </c>
      <c r="EM292" s="834" t="s">
        <v>1608</v>
      </c>
      <c r="EN292" s="274" t="s">
        <v>1609</v>
      </c>
      <c r="EO292" s="654">
        <v>0.5</v>
      </c>
      <c r="EP292" s="387">
        <v>1</v>
      </c>
      <c r="EQ292" s="330">
        <v>0.25</v>
      </c>
      <c r="ER292" s="330">
        <v>0.25</v>
      </c>
      <c r="ES292" s="330">
        <v>0.25</v>
      </c>
      <c r="ET292" s="83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5" t="s">
        <v>1614</v>
      </c>
      <c r="EM293" s="834" t="s">
        <v>1612</v>
      </c>
      <c r="EN293" s="274" t="s">
        <v>1613</v>
      </c>
      <c r="EO293" s="654">
        <v>0.5</v>
      </c>
      <c r="EP293" s="387">
        <v>1</v>
      </c>
      <c r="EQ293" s="330">
        <v>0.25</v>
      </c>
      <c r="ER293" s="330">
        <v>0.25</v>
      </c>
      <c r="ES293" s="330">
        <v>0.25</v>
      </c>
      <c r="ET293" s="83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5" t="s">
        <v>1618</v>
      </c>
      <c r="EM294" s="319" t="s">
        <v>1616</v>
      </c>
      <c r="EN294" s="275" t="s">
        <v>1617</v>
      </c>
      <c r="EO294" s="387">
        <v>0</v>
      </c>
      <c r="EP294" s="387">
        <v>1</v>
      </c>
      <c r="EQ294" s="276">
        <v>0</v>
      </c>
      <c r="ER294" s="276">
        <v>1</v>
      </c>
      <c r="ES294" s="276">
        <v>0</v>
      </c>
      <c r="ET294" s="83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5" t="s">
        <v>1624</v>
      </c>
      <c r="EM295" s="319" t="s">
        <v>1622</v>
      </c>
      <c r="EN295" s="275" t="s">
        <v>1621</v>
      </c>
      <c r="EO295" s="275">
        <v>0</v>
      </c>
      <c r="EP295" s="275">
        <v>1</v>
      </c>
      <c r="EQ295" s="330">
        <v>0.25</v>
      </c>
      <c r="ER295" s="330">
        <v>0.25</v>
      </c>
      <c r="ES295" s="330">
        <v>0.25</v>
      </c>
      <c r="ET295" s="83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5" t="s">
        <v>1628</v>
      </c>
      <c r="EM296" s="319" t="s">
        <v>1626</v>
      </c>
      <c r="EN296" s="275" t="s">
        <v>1627</v>
      </c>
      <c r="EO296" s="387">
        <v>0</v>
      </c>
      <c r="EP296" s="387">
        <v>1</v>
      </c>
      <c r="EQ296" s="330">
        <v>0.25</v>
      </c>
      <c r="ER296" s="330">
        <v>0.25</v>
      </c>
      <c r="ES296" s="330">
        <v>0.25</v>
      </c>
      <c r="ET296" s="83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9" t="s">
        <v>1634</v>
      </c>
      <c r="EM297" s="319" t="s">
        <v>1632</v>
      </c>
      <c r="EN297" s="275" t="s">
        <v>1633</v>
      </c>
      <c r="EO297" s="275">
        <v>1</v>
      </c>
      <c r="EP297" s="275">
        <v>1</v>
      </c>
      <c r="EQ297" s="330">
        <v>1</v>
      </c>
      <c r="ER297" s="330">
        <v>1</v>
      </c>
      <c r="ES297" s="330">
        <v>1</v>
      </c>
      <c r="ET297" s="83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9" t="s">
        <v>1638</v>
      </c>
      <c r="EM298" s="319" t="s">
        <v>1636</v>
      </c>
      <c r="EN298" s="275" t="s">
        <v>1637</v>
      </c>
      <c r="EO298" s="275">
        <v>198</v>
      </c>
      <c r="EP298" s="275">
        <v>230</v>
      </c>
      <c r="EQ298" s="276">
        <v>50</v>
      </c>
      <c r="ER298" s="276">
        <v>60</v>
      </c>
      <c r="ES298" s="276">
        <v>60</v>
      </c>
      <c r="ET298" s="83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5" t="s">
        <v>1646</v>
      </c>
      <c r="EM299" s="319" t="s">
        <v>1643</v>
      </c>
      <c r="EN299" s="275" t="s">
        <v>1644</v>
      </c>
      <c r="EO299" s="275">
        <v>1</v>
      </c>
      <c r="EP299" s="275">
        <v>1</v>
      </c>
      <c r="EQ299" s="276">
        <v>1</v>
      </c>
      <c r="ER299" s="276">
        <v>0</v>
      </c>
      <c r="ES299" s="276">
        <v>0</v>
      </c>
      <c r="ET299" s="83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5" t="s">
        <v>1650</v>
      </c>
      <c r="EM300" s="319" t="s">
        <v>1648</v>
      </c>
      <c r="EN300" s="275" t="s">
        <v>1649</v>
      </c>
      <c r="EO300" s="275">
        <v>0</v>
      </c>
      <c r="EP300" s="275">
        <v>1</v>
      </c>
      <c r="EQ300" s="330">
        <v>0.25</v>
      </c>
      <c r="ER300" s="330">
        <v>0.25</v>
      </c>
      <c r="ES300" s="330">
        <v>0.25</v>
      </c>
      <c r="ET300" s="83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5" t="s">
        <v>1654</v>
      </c>
      <c r="EM301" s="319" t="s">
        <v>1652</v>
      </c>
      <c r="EN301" s="275" t="s">
        <v>1653</v>
      </c>
      <c r="EO301" s="275">
        <v>3500</v>
      </c>
      <c r="EP301" s="275">
        <v>1500</v>
      </c>
      <c r="EQ301" s="815">
        <v>3000</v>
      </c>
      <c r="ER301" s="815">
        <v>2500</v>
      </c>
      <c r="ES301" s="815">
        <v>2000</v>
      </c>
      <c r="ET301" s="84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5" t="s">
        <v>1658</v>
      </c>
      <c r="EM302" s="319" t="s">
        <v>1656</v>
      </c>
      <c r="EN302" s="275" t="s">
        <v>1657</v>
      </c>
      <c r="EO302" s="275">
        <v>1</v>
      </c>
      <c r="EP302" s="275">
        <v>1</v>
      </c>
      <c r="EQ302" s="330">
        <v>0.25</v>
      </c>
      <c r="ER302" s="330">
        <v>0.25</v>
      </c>
      <c r="ES302" s="330">
        <v>0.25</v>
      </c>
      <c r="ET302" s="83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5" t="s">
        <v>1662</v>
      </c>
      <c r="EM303" s="319" t="s">
        <v>1660</v>
      </c>
      <c r="EN303" s="275" t="s">
        <v>1661</v>
      </c>
      <c r="EO303" s="275">
        <v>0</v>
      </c>
      <c r="EP303" s="275">
        <v>1</v>
      </c>
      <c r="EQ303" s="330">
        <v>0.25</v>
      </c>
      <c r="ER303" s="330">
        <v>0.25</v>
      </c>
      <c r="ES303" s="330">
        <v>0.25</v>
      </c>
      <c r="ET303" s="83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9" t="s">
        <v>1666</v>
      </c>
      <c r="EM304" s="860" t="s">
        <v>1664</v>
      </c>
      <c r="EN304" s="861" t="s">
        <v>1665</v>
      </c>
      <c r="EO304" s="862">
        <v>2</v>
      </c>
      <c r="EP304" s="862">
        <v>3</v>
      </c>
      <c r="EQ304" s="863">
        <v>0.75</v>
      </c>
      <c r="ER304" s="863">
        <v>0.75</v>
      </c>
      <c r="ES304" s="863">
        <v>0.75</v>
      </c>
      <c r="ET304" s="86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7IP3JEK4SU97ql4UIaOhZ4FJt1150M830PKIzN4J57OoRvKQi8mwsG0Y5wd5svM2iJhJxqjoisK2kxx/HWGhRw==" saltValue="7apJIHgEaxaqvfFYe5/Dv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5"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74" t="s">
        <v>1716</v>
      </c>
      <c r="B3" s="875" t="s">
        <v>1717</v>
      </c>
      <c r="C3" s="876" t="s">
        <v>1718</v>
      </c>
      <c r="E3" s="211" t="str">
        <f>+CONCATENATE(C3," - ",B3)</f>
        <v>WALFRANDO ADOLFO FORERO BEJARANO - ALCALDE MUNICPAL</v>
      </c>
    </row>
    <row r="4" spans="1:5" ht="30" x14ac:dyDescent="0.25">
      <c r="A4" s="874" t="s">
        <v>1719</v>
      </c>
      <c r="B4" s="875" t="s">
        <v>1720</v>
      </c>
      <c r="C4" s="876" t="s">
        <v>1721</v>
      </c>
      <c r="E4" s="211" t="str">
        <f t="shared" ref="E4:E44" si="0">+CONCATENATE(C4," - ",B4)</f>
        <v>MARLA PATRICIA BARBOSA PALLARES - JEFE OFICINA JURÍDICA Y DE CONTRATACIÓN</v>
      </c>
    </row>
    <row r="5" spans="1:5" ht="30" x14ac:dyDescent="0.25">
      <c r="A5" s="874" t="s">
        <v>1722</v>
      </c>
      <c r="B5" s="875" t="s">
        <v>1723</v>
      </c>
      <c r="C5" s="876" t="s">
        <v>1724</v>
      </c>
      <c r="E5" s="211" t="str">
        <f t="shared" si="0"/>
        <v>LILIANA FERNANDA LÓPEZ RIVEROS - JEFE DE CONTROL INTERNO</v>
      </c>
    </row>
    <row r="6" spans="1:5" ht="30" x14ac:dyDescent="0.25">
      <c r="A6" s="874" t="s">
        <v>1725</v>
      </c>
      <c r="B6" s="875" t="s">
        <v>1726</v>
      </c>
      <c r="C6" s="876" t="s">
        <v>1727</v>
      </c>
      <c r="E6" s="211" t="str">
        <f t="shared" si="0"/>
        <v>LUIS ARMANDO SUÁREZ MORENO - SECRETARIO DE GOBIERNO</v>
      </c>
    </row>
    <row r="7" spans="1:5" ht="42.75" x14ac:dyDescent="0.25">
      <c r="A7" s="874" t="s">
        <v>1728</v>
      </c>
      <c r="B7" s="875" t="s">
        <v>1729</v>
      </c>
      <c r="C7" s="876" t="s">
        <v>1730</v>
      </c>
      <c r="E7" s="211" t="str">
        <f t="shared" si="0"/>
        <v>MARTHA LUCÍA FARIAS VILLARRAGA - SECRETARIA DE DESARROLLO ADMINISTRATIVO</v>
      </c>
    </row>
    <row r="8" spans="1:5" ht="42.75" x14ac:dyDescent="0.25">
      <c r="A8" s="874" t="s">
        <v>1917</v>
      </c>
      <c r="B8" s="875" t="s">
        <v>1916</v>
      </c>
      <c r="C8" s="876" t="s">
        <v>1731</v>
      </c>
      <c r="E8" s="211" t="str">
        <f t="shared" si="0"/>
        <v>LUZ EMILCE MAMBUSCAY LÓPEZ - SECRETARIA DESARROLLO ECONÓMICO</v>
      </c>
    </row>
    <row r="9" spans="1:5" ht="42.75" x14ac:dyDescent="0.25">
      <c r="A9" s="874" t="s">
        <v>1732</v>
      </c>
      <c r="B9" s="875" t="s">
        <v>1733</v>
      </c>
      <c r="C9" s="876" t="s">
        <v>1734</v>
      </c>
      <c r="E9" s="211" t="str">
        <f t="shared" si="0"/>
        <v>LINETH MAGALY VÁSQUEZ ROCHA - SECRETARIA DE DESARROLLO E INTEGRACIÓN SOCIAL</v>
      </c>
    </row>
    <row r="10" spans="1:5" ht="30" x14ac:dyDescent="0.25">
      <c r="A10" s="874" t="s">
        <v>1735</v>
      </c>
      <c r="B10" s="875" t="s">
        <v>1915</v>
      </c>
      <c r="C10" s="876" t="s">
        <v>1914</v>
      </c>
      <c r="E10" s="211" t="str">
        <f t="shared" si="0"/>
        <v>CARLOS JULIÁN NAVAS MARTÍNEZ - SECRETARIO DEL AMBIENTE</v>
      </c>
    </row>
    <row r="11" spans="1:5" ht="30" x14ac:dyDescent="0.25">
      <c r="A11" s="874" t="s">
        <v>1736</v>
      </c>
      <c r="B11" s="875" t="s">
        <v>1737</v>
      </c>
      <c r="C11" s="876" t="s">
        <v>1738</v>
      </c>
      <c r="E11" s="211" t="str">
        <f t="shared" si="0"/>
        <v>CÉSAR ORLANDO CHAPETÓN MARTÍNEZ  - SECRETARIO DE PLANEACIÓN</v>
      </c>
    </row>
    <row r="12" spans="1:5" x14ac:dyDescent="0.25">
      <c r="A12" s="874" t="s">
        <v>1739</v>
      </c>
      <c r="B12" s="875" t="s">
        <v>1740</v>
      </c>
      <c r="C12" s="876" t="s">
        <v>1741</v>
      </c>
      <c r="E12" s="211" t="str">
        <f t="shared" si="0"/>
        <v>WILMAN CONTRERAS MATEUS - SECRETARIO DE SALUD</v>
      </c>
    </row>
    <row r="13" spans="1:5" ht="30" x14ac:dyDescent="0.25">
      <c r="A13" s="877" t="s">
        <v>1742</v>
      </c>
      <c r="B13" s="875" t="s">
        <v>1743</v>
      </c>
      <c r="C13" s="876" t="s">
        <v>1744</v>
      </c>
      <c r="E13" s="211" t="str">
        <f t="shared" si="0"/>
        <v>SANDRA PATRICIA GARAVITO MORENO - SECRETARIA DE EDUCACIÓN</v>
      </c>
    </row>
    <row r="14" spans="1:5" ht="30" x14ac:dyDescent="0.25">
      <c r="A14" s="874" t="s">
        <v>1745</v>
      </c>
      <c r="B14" s="875" t="s">
        <v>1746</v>
      </c>
      <c r="C14" s="876" t="s">
        <v>1747</v>
      </c>
      <c r="E14" s="211" t="str">
        <f t="shared" si="0"/>
        <v>RAFAEL ANTONIO RIVERA GÓMEZ - SECRETARIO DE INFRAESTRUCTURA</v>
      </c>
    </row>
    <row r="15" spans="1:5" ht="30" x14ac:dyDescent="0.25">
      <c r="A15" s="874" t="s">
        <v>1748</v>
      </c>
      <c r="B15" s="875" t="s">
        <v>1749</v>
      </c>
      <c r="C15" s="876" t="s">
        <v>1750</v>
      </c>
      <c r="E15" s="211" t="str">
        <f t="shared" si="0"/>
        <v>MIGUEL ALEJANDRO RICO SUAREZ - SECRETARIO DE HACIENDA</v>
      </c>
    </row>
    <row r="16" spans="1:5" ht="42.75" x14ac:dyDescent="0.25">
      <c r="A16" s="874" t="s">
        <v>1751</v>
      </c>
      <c r="B16" s="875" t="s">
        <v>1752</v>
      </c>
      <c r="C16" s="876" t="s">
        <v>1962</v>
      </c>
      <c r="E16" s="211" t="str">
        <f t="shared" si="0"/>
        <v>GERMAN HERNANDEZ CASTRO - SECRETARIO DE CULTURA Y PATRIMONIO</v>
      </c>
    </row>
    <row r="17" spans="1:5" ht="30" x14ac:dyDescent="0.25">
      <c r="A17" s="874" t="s">
        <v>1753</v>
      </c>
      <c r="B17" s="875" t="s">
        <v>1754</v>
      </c>
      <c r="C17" s="876" t="s">
        <v>1755</v>
      </c>
      <c r="E17" s="211" t="str">
        <f t="shared" si="0"/>
        <v>ANGELA PATRICIA NAVARRO LÓPEZ - JEFE DE COMUNICACIONES</v>
      </c>
    </row>
    <row r="18" spans="1:5" ht="57" x14ac:dyDescent="0.25">
      <c r="A18" s="874" t="s">
        <v>1756</v>
      </c>
      <c r="B18" s="875" t="s">
        <v>1757</v>
      </c>
      <c r="C18" s="876" t="s">
        <v>1758</v>
      </c>
      <c r="E18" s="211" t="str">
        <f t="shared" si="0"/>
        <v>HENRY HERNAN PRIETO VALBUENA - DIRECTOR EJECUTIVO INSTITUTO DE RECREACIÓN Y DEPORTE</v>
      </c>
    </row>
    <row r="19" spans="1:5" ht="30" x14ac:dyDescent="0.25">
      <c r="A19" s="874" t="s">
        <v>1759</v>
      </c>
      <c r="B19" s="875" t="s">
        <v>1760</v>
      </c>
      <c r="C19" s="876" t="s">
        <v>1761</v>
      </c>
      <c r="E19" s="211" t="str">
        <f t="shared" si="0"/>
        <v xml:space="preserve">FRANCISCO ALIRIO RODRÍGUEZ SANTOS - GERENTE EMPRESA DE SERVICIOS PÚBLICOS </v>
      </c>
    </row>
    <row r="20" spans="1:5" ht="15.75" x14ac:dyDescent="0.25">
      <c r="A20" s="878"/>
      <c r="B20" s="879"/>
      <c r="C20" s="880"/>
      <c r="E20" s="211" t="str">
        <f t="shared" si="0"/>
        <v xml:space="preserve"> - </v>
      </c>
    </row>
    <row r="21" spans="1:5" ht="15.75" x14ac:dyDescent="0.25">
      <c r="A21" s="878"/>
      <c r="B21" s="879"/>
      <c r="C21" s="880"/>
      <c r="E21" s="211" t="str">
        <f t="shared" si="0"/>
        <v xml:space="preserve"> - </v>
      </c>
    </row>
    <row r="22" spans="1:5" ht="15.75" x14ac:dyDescent="0.25">
      <c r="A22" s="878"/>
      <c r="B22" s="879"/>
      <c r="C22" s="880"/>
      <c r="E22" s="211" t="str">
        <f t="shared" si="0"/>
        <v xml:space="preserve"> - </v>
      </c>
    </row>
    <row r="23" spans="1:5" ht="15.75" x14ac:dyDescent="0.25">
      <c r="A23" s="878"/>
      <c r="B23" s="879"/>
      <c r="C23" s="880"/>
      <c r="E23" s="211" t="str">
        <f t="shared" si="0"/>
        <v xml:space="preserve"> - </v>
      </c>
    </row>
    <row r="24" spans="1:5" ht="15.75" x14ac:dyDescent="0.25">
      <c r="A24" s="878"/>
      <c r="B24" s="879"/>
      <c r="C24" s="880"/>
      <c r="E24" s="211" t="str">
        <f t="shared" si="0"/>
        <v xml:space="preserve"> - </v>
      </c>
    </row>
    <row r="25" spans="1:5" ht="15.75" x14ac:dyDescent="0.25">
      <c r="A25" s="878"/>
      <c r="B25" s="879"/>
      <c r="C25" s="880"/>
      <c r="E25" s="211" t="str">
        <f t="shared" si="0"/>
        <v xml:space="preserve"> - </v>
      </c>
    </row>
    <row r="26" spans="1:5" ht="15.75" x14ac:dyDescent="0.25">
      <c r="A26" s="878"/>
      <c r="B26" s="879"/>
      <c r="C26" s="880"/>
      <c r="E26" s="211" t="str">
        <f t="shared" si="0"/>
        <v xml:space="preserve"> - </v>
      </c>
    </row>
    <row r="27" spans="1:5" ht="15.75" x14ac:dyDescent="0.25">
      <c r="A27" s="878"/>
      <c r="B27" s="879"/>
      <c r="C27" s="880"/>
      <c r="E27" s="211" t="str">
        <f t="shared" si="0"/>
        <v xml:space="preserve"> - </v>
      </c>
    </row>
    <row r="28" spans="1:5" ht="15.75" x14ac:dyDescent="0.25">
      <c r="A28" s="878"/>
      <c r="B28" s="879"/>
      <c r="C28" s="880"/>
      <c r="E28" s="211" t="str">
        <f t="shared" si="0"/>
        <v xml:space="preserve"> - </v>
      </c>
    </row>
    <row r="29" spans="1:5" ht="15.75" x14ac:dyDescent="0.25">
      <c r="A29" s="878"/>
      <c r="B29" s="879"/>
      <c r="C29" s="880"/>
      <c r="E29" s="211" t="str">
        <f t="shared" si="0"/>
        <v xml:space="preserve"> - </v>
      </c>
    </row>
    <row r="30" spans="1:5" x14ac:dyDescent="0.25">
      <c r="A30" s="881"/>
      <c r="B30" s="882"/>
      <c r="C30" s="883"/>
      <c r="E30" s="211" t="str">
        <f t="shared" si="0"/>
        <v xml:space="preserve"> - </v>
      </c>
    </row>
    <row r="31" spans="1:5" x14ac:dyDescent="0.25">
      <c r="A31" s="881"/>
      <c r="B31" s="882"/>
      <c r="C31" s="883"/>
      <c r="E31" s="211" t="str">
        <f t="shared" si="0"/>
        <v xml:space="preserve"> - </v>
      </c>
    </row>
    <row r="32" spans="1:5" x14ac:dyDescent="0.25">
      <c r="A32" s="881"/>
      <c r="B32" s="882"/>
      <c r="C32" s="883"/>
      <c r="E32" s="211" t="str">
        <f t="shared" si="0"/>
        <v xml:space="preserve"> - </v>
      </c>
    </row>
    <row r="33" spans="1:5" x14ac:dyDescent="0.25">
      <c r="A33" s="881"/>
      <c r="B33" s="882"/>
      <c r="C33" s="883"/>
      <c r="E33" s="211" t="str">
        <f t="shared" si="0"/>
        <v xml:space="preserve"> - </v>
      </c>
    </row>
    <row r="34" spans="1:5" x14ac:dyDescent="0.25">
      <c r="A34" s="881"/>
      <c r="B34" s="882"/>
      <c r="C34" s="883"/>
      <c r="E34" s="211" t="str">
        <f t="shared" si="0"/>
        <v xml:space="preserve"> - </v>
      </c>
    </row>
    <row r="35" spans="1:5" x14ac:dyDescent="0.25">
      <c r="A35" s="881"/>
      <c r="B35" s="882"/>
      <c r="C35" s="883"/>
      <c r="E35" s="211" t="str">
        <f t="shared" si="0"/>
        <v xml:space="preserve"> - </v>
      </c>
    </row>
    <row r="36" spans="1:5" x14ac:dyDescent="0.25">
      <c r="A36" s="881"/>
      <c r="B36" s="882"/>
      <c r="C36" s="883"/>
      <c r="E36" s="211" t="str">
        <f t="shared" si="0"/>
        <v xml:space="preserve"> - </v>
      </c>
    </row>
    <row r="37" spans="1:5" x14ac:dyDescent="0.25">
      <c r="A37" s="881"/>
      <c r="B37" s="882"/>
      <c r="C37" s="883"/>
      <c r="E37" s="211" t="str">
        <f t="shared" si="0"/>
        <v xml:space="preserve"> - </v>
      </c>
    </row>
    <row r="38" spans="1:5" x14ac:dyDescent="0.25">
      <c r="A38" s="881"/>
      <c r="B38" s="882"/>
      <c r="C38" s="883"/>
      <c r="E38" s="211" t="str">
        <f t="shared" si="0"/>
        <v xml:space="preserve"> - </v>
      </c>
    </row>
    <row r="39" spans="1:5" x14ac:dyDescent="0.25">
      <c r="A39" s="881"/>
      <c r="B39" s="882"/>
      <c r="C39" s="883"/>
      <c r="E39" s="211" t="str">
        <f t="shared" si="0"/>
        <v xml:space="preserve"> - </v>
      </c>
    </row>
    <row r="40" spans="1:5" x14ac:dyDescent="0.25">
      <c r="A40" s="881"/>
      <c r="B40" s="882"/>
      <c r="C40" s="883"/>
      <c r="E40" s="211" t="str">
        <f t="shared" si="0"/>
        <v xml:space="preserve"> - </v>
      </c>
    </row>
    <row r="41" spans="1:5" x14ac:dyDescent="0.25">
      <c r="A41" s="881"/>
      <c r="B41" s="882"/>
      <c r="C41" s="883"/>
      <c r="E41" s="211" t="str">
        <f t="shared" si="0"/>
        <v xml:space="preserve"> - </v>
      </c>
    </row>
    <row r="42" spans="1:5" x14ac:dyDescent="0.25">
      <c r="A42" s="881"/>
      <c r="B42" s="882"/>
      <c r="C42" s="883"/>
      <c r="E42" s="211" t="str">
        <f t="shared" si="0"/>
        <v xml:space="preserve"> - </v>
      </c>
    </row>
    <row r="43" spans="1:5" x14ac:dyDescent="0.25">
      <c r="A43" s="881"/>
      <c r="B43" s="882"/>
      <c r="C43" s="883"/>
      <c r="E43" s="211" t="str">
        <f t="shared" si="0"/>
        <v xml:space="preserve"> - </v>
      </c>
    </row>
    <row r="44" spans="1:5" ht="15.75" thickBot="1" x14ac:dyDescent="0.3">
      <c r="A44" s="884"/>
      <c r="B44" s="885"/>
      <c r="C44" s="88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1" t="s">
        <v>1986</v>
      </c>
      <c r="B1" s="1071"/>
      <c r="C1" s="1071"/>
      <c r="D1" s="1071"/>
      <c r="E1" s="1071"/>
      <c r="F1" s="1071"/>
      <c r="G1" s="1071"/>
      <c r="H1" s="1071"/>
      <c r="I1" s="1071"/>
      <c r="J1" s="1071"/>
      <c r="K1" s="1071"/>
      <c r="L1" s="1071"/>
      <c r="M1" s="1071"/>
      <c r="N1" s="1071"/>
      <c r="O1" s="1071"/>
      <c r="P1" s="1071"/>
    </row>
    <row r="2" spans="1:18" s="68" customFormat="1" ht="48" customHeight="1" x14ac:dyDescent="0.2">
      <c r="A2" s="67" t="s">
        <v>1765</v>
      </c>
      <c r="B2" s="1072" t="s">
        <v>1766</v>
      </c>
      <c r="C2" s="1073"/>
      <c r="D2" s="1073"/>
      <c r="E2" s="1073"/>
      <c r="F2" s="1073"/>
      <c r="G2" s="1073"/>
      <c r="H2" s="1074"/>
      <c r="I2" s="1072" t="s">
        <v>1767</v>
      </c>
      <c r="J2" s="1073"/>
      <c r="K2" s="1074"/>
      <c r="L2" s="1075" t="s">
        <v>1768</v>
      </c>
      <c r="M2" s="1075"/>
      <c r="N2" s="1075"/>
      <c r="O2" s="1075"/>
      <c r="P2" s="1076"/>
    </row>
    <row r="3" spans="1:18" ht="51" x14ac:dyDescent="0.2">
      <c r="A3" s="69" t="s">
        <v>1769</v>
      </c>
      <c r="B3" s="70" t="s">
        <v>1770</v>
      </c>
      <c r="C3" s="71" t="s">
        <v>1771</v>
      </c>
      <c r="D3" s="71" t="s">
        <v>1920</v>
      </c>
      <c r="E3" s="71" t="s">
        <v>1919</v>
      </c>
      <c r="F3" s="71" t="s">
        <v>1921</v>
      </c>
      <c r="G3" s="71" t="s">
        <v>1922</v>
      </c>
      <c r="H3" s="1077" t="s">
        <v>1694</v>
      </c>
      <c r="I3" s="70" t="s">
        <v>1772</v>
      </c>
      <c r="J3" s="71" t="s">
        <v>1773</v>
      </c>
      <c r="K3" s="1077"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77"/>
      <c r="I4" s="75" t="s">
        <v>1695</v>
      </c>
      <c r="J4" s="76" t="s">
        <v>1696</v>
      </c>
      <c r="K4" s="1077"/>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9">
        <v>786</v>
      </c>
      <c r="O5" s="85"/>
      <c r="P5" s="86"/>
    </row>
    <row r="6" spans="1:18" x14ac:dyDescent="0.2">
      <c r="H6" s="87"/>
    </row>
    <row r="10" spans="1:18" ht="15" x14ac:dyDescent="0.25">
      <c r="A10" s="887" t="s">
        <v>1987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E1.P_C.MR1-CULTURA DE TODOS Y PARA TODOS</Descripci_x00f3_n>
  </documentManagement>
</p:properties>
</file>

<file path=customXml/itemProps1.xml><?xml version="1.0" encoding="utf-8"?>
<ds:datastoreItem xmlns:ds="http://schemas.openxmlformats.org/officeDocument/2006/customXml" ds:itemID="{AAC1805C-7BAF-41B8-B897-23B417D6F98C}"/>
</file>

<file path=customXml/itemProps2.xml><?xml version="1.0" encoding="utf-8"?>
<ds:datastoreItem xmlns:ds="http://schemas.openxmlformats.org/officeDocument/2006/customXml" ds:itemID="{55D857E3-6EF2-4AE2-B594-5075F699C37B}"/>
</file>

<file path=customXml/itemProps3.xml><?xml version="1.0" encoding="utf-8"?>
<ds:datastoreItem xmlns:ds="http://schemas.openxmlformats.org/officeDocument/2006/customXml" ds:itemID="{587A7B98-D31C-42BE-854F-6D3C8DF229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E1.P_C.MR1-CULTURA DE TODOS Y PARA TODOS</dc:title>
  <dc:creator>FARID</dc:creator>
  <cp:lastModifiedBy>Adriana Mora</cp:lastModifiedBy>
  <cp:lastPrinted>2019-12-26T17:50:36Z</cp:lastPrinted>
  <dcterms:created xsi:type="dcterms:W3CDTF">2017-01-16T16:29:25Z</dcterms:created>
  <dcterms:modified xsi:type="dcterms:W3CDTF">2020-01-29T14:28:15Z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