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L  ACUEDUCTO, ALCANTARILLADO Y ASEO\"/>
    </mc:Choice>
  </mc:AlternateContent>
  <xr:revisionPtr revIDLastSave="0" documentId="13_ncr:1_{661A0EE1-5478-402B-9520-1026B0628998}"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4" i="6" l="1"/>
  <c r="AB34" i="6"/>
  <c r="Z34" i="6"/>
  <c r="X34" i="6"/>
  <c r="V34" i="6"/>
  <c r="T34" i="6"/>
  <c r="R34" i="6"/>
  <c r="AD22" i="6"/>
  <c r="AB22" i="6"/>
  <c r="Z22" i="6"/>
  <c r="X22" i="6"/>
  <c r="V22" i="6"/>
  <c r="T22" i="6"/>
  <c r="R22" i="6"/>
  <c r="AD13" i="6"/>
  <c r="AB13" i="6"/>
  <c r="Z13" i="6"/>
  <c r="X13" i="6"/>
  <c r="V13" i="6"/>
  <c r="T13" i="6"/>
  <c r="R13" i="6"/>
  <c r="AC13" i="6" l="1"/>
  <c r="AA13" i="6"/>
  <c r="AU13" i="6" l="1"/>
  <c r="AR13" i="6"/>
  <c r="AU25" i="6" l="1"/>
  <c r="AR25" i="6"/>
  <c r="AH22" i="6" l="1"/>
  <c r="AU18" i="6" l="1"/>
  <c r="AR18" i="6"/>
  <c r="AU17" i="6"/>
  <c r="AR17" i="6"/>
  <c r="AU16" i="6"/>
  <c r="AR16" i="6"/>
  <c r="AU15" i="6"/>
  <c r="AR15" i="6"/>
  <c r="AU14" i="6"/>
  <c r="AR14" i="6"/>
  <c r="K5" i="10" l="1"/>
  <c r="H5" i="10"/>
  <c r="S21" i="6" l="1"/>
  <c r="AI21" i="6"/>
  <c r="AH21" i="6"/>
  <c r="AG21" i="6"/>
  <c r="AF21" i="6"/>
  <c r="AE21" i="6"/>
  <c r="AC21" i="6"/>
  <c r="AA21" i="6"/>
  <c r="Y21" i="6"/>
  <c r="W21" i="6"/>
  <c r="U21" i="6"/>
  <c r="AI33" i="6"/>
  <c r="AH33" i="6"/>
  <c r="AG33" i="6"/>
  <c r="AF33" i="6"/>
  <c r="AE33" i="6"/>
  <c r="AC33" i="6"/>
  <c r="AA33" i="6"/>
  <c r="Y33" i="6"/>
  <c r="W33" i="6"/>
  <c r="U33" i="6"/>
  <c r="S33" i="6"/>
  <c r="J33" i="6"/>
  <c r="J21" i="6"/>
  <c r="AI12" i="6"/>
  <c r="AH12" i="6"/>
  <c r="AG12" i="6"/>
  <c r="AF12" i="6"/>
  <c r="AE12" i="6"/>
  <c r="AC12" i="6"/>
  <c r="AA12" i="6"/>
  <c r="Y12" i="6"/>
  <c r="W12" i="6"/>
  <c r="U12" i="6"/>
  <c r="S12" i="6"/>
  <c r="J12" i="6"/>
  <c r="AD33" i="6" l="1"/>
  <c r="AB33" i="6"/>
  <c r="Z33" i="6"/>
  <c r="X33" i="6"/>
  <c r="V33" i="6"/>
  <c r="T33" i="6"/>
  <c r="R33" i="6"/>
  <c r="AD21" i="6"/>
  <c r="AB21" i="6"/>
  <c r="Z21" i="6"/>
  <c r="X21" i="6"/>
  <c r="V21" i="6"/>
  <c r="T21" i="6"/>
  <c r="R21" i="6"/>
  <c r="AD12" i="6"/>
  <c r="AB12" i="6"/>
  <c r="Z12" i="6"/>
  <c r="X12" i="6"/>
  <c r="V12" i="6"/>
  <c r="T12" i="6"/>
  <c r="R12" i="6"/>
  <c r="AK39" i="6" l="1"/>
  <c r="AK38" i="6"/>
  <c r="AK37" i="6"/>
  <c r="AK36" i="6"/>
  <c r="AK35" i="6"/>
  <c r="AK34" i="6"/>
  <c r="AK30" i="6"/>
  <c r="AK29" i="6"/>
  <c r="AK28" i="6"/>
  <c r="AK27" i="6"/>
  <c r="AK26" i="6"/>
  <c r="AK25" i="6"/>
  <c r="AK24" i="6"/>
  <c r="AK23" i="6"/>
  <c r="AK22" i="6"/>
  <c r="AK18" i="6"/>
  <c r="AK17" i="6"/>
  <c r="AK16" i="6"/>
  <c r="AK15" i="6"/>
  <c r="AK14" i="6"/>
  <c r="AK13" i="6"/>
  <c r="AK12" i="6" l="1"/>
  <c r="AK21" i="6"/>
  <c r="AK33" i="6"/>
  <c r="AI9" i="6"/>
  <c r="AH9" i="6"/>
  <c r="AU201" i="6" l="1"/>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J61" i="6"/>
  <c r="AJ60" i="6" s="1"/>
  <c r="I61" i="6"/>
  <c r="H61" i="6"/>
  <c r="G61" i="6"/>
  <c r="F61" i="6"/>
  <c r="E61" i="6"/>
  <c r="AZ60" i="6"/>
  <c r="AY60" i="6"/>
  <c r="AX60" i="6"/>
  <c r="AW60" i="6"/>
  <c r="AV60" i="6"/>
  <c r="AT60" i="6"/>
  <c r="AS60" i="6"/>
  <c r="AQ60" i="6"/>
  <c r="AP60" i="6"/>
  <c r="AO60" i="6"/>
  <c r="AN60" i="6"/>
  <c r="AM60" i="6"/>
  <c r="AL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K53" i="6"/>
  <c r="AU52" i="6"/>
  <c r="AR52" i="6"/>
  <c r="AK52" i="6"/>
  <c r="AJ52" i="6"/>
  <c r="AJ51" i="6" s="1"/>
  <c r="I52" i="6"/>
  <c r="H52" i="6"/>
  <c r="G52" i="6"/>
  <c r="F52" i="6"/>
  <c r="E52" i="6"/>
  <c r="AZ51" i="6"/>
  <c r="AY51" i="6"/>
  <c r="AX51" i="6"/>
  <c r="AW51" i="6"/>
  <c r="AV51" i="6"/>
  <c r="AT51" i="6"/>
  <c r="AS51" i="6"/>
  <c r="AQ51" i="6"/>
  <c r="AP51" i="6"/>
  <c r="AO51" i="6"/>
  <c r="AN51" i="6"/>
  <c r="AM51" i="6"/>
  <c r="AL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R44" i="6"/>
  <c r="AK44" i="6"/>
  <c r="AU43" i="6"/>
  <c r="AR43" i="6"/>
  <c r="AK43" i="6"/>
  <c r="AJ43" i="6"/>
  <c r="AJ42" i="6" s="1"/>
  <c r="I43"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H22" i="6"/>
  <c r="G22" i="6"/>
  <c r="F22" i="6"/>
  <c r="E22" i="6"/>
  <c r="H34" i="6"/>
  <c r="G34" i="6"/>
  <c r="F34" i="6"/>
  <c r="E34" i="6"/>
  <c r="AK105" i="6" l="1"/>
  <c r="AR195" i="6"/>
  <c r="AK87" i="6"/>
  <c r="AR114" i="6"/>
  <c r="AK123" i="6"/>
  <c r="AU123" i="6"/>
  <c r="AR150" i="6"/>
  <c r="AU78" i="6"/>
  <c r="AK69" i="6"/>
  <c r="AU60" i="6"/>
  <c r="AR132" i="6"/>
  <c r="AU150" i="6"/>
  <c r="AR159" i="6"/>
  <c r="AR177" i="6"/>
  <c r="AU195" i="6"/>
  <c r="AR42" i="6"/>
  <c r="AK42" i="6"/>
  <c r="AU69" i="6"/>
  <c r="AR69" i="6"/>
  <c r="AU87" i="6"/>
  <c r="AR87" i="6"/>
  <c r="AR105" i="6"/>
  <c r="AR123" i="6"/>
  <c r="AK150" i="6"/>
  <c r="AK159" i="6"/>
  <c r="AU159" i="6"/>
  <c r="AU177" i="6"/>
  <c r="AR186" i="6"/>
  <c r="AR60" i="6"/>
  <c r="AR78" i="6"/>
  <c r="AU96" i="6"/>
  <c r="AK132" i="6"/>
  <c r="AK141" i="6"/>
  <c r="AU141" i="6"/>
  <c r="AR168" i="6"/>
  <c r="AK195" i="6"/>
  <c r="AK177" i="6"/>
  <c r="AK186" i="6"/>
  <c r="AU186" i="6"/>
  <c r="AK60" i="6"/>
  <c r="AK78" i="6"/>
  <c r="AR96" i="6"/>
  <c r="AK96" i="6"/>
  <c r="AU132" i="6"/>
  <c r="AR141" i="6"/>
  <c r="AR51" i="6"/>
  <c r="AU42" i="6"/>
  <c r="AU114" i="6"/>
  <c r="AU168" i="6"/>
  <c r="AU51" i="6"/>
  <c r="AU105" i="6"/>
  <c r="AK168" i="6"/>
  <c r="AK114" i="6"/>
  <c r="AK51" i="6"/>
  <c r="J7" i="6" l="1"/>
  <c r="E9" i="6"/>
  <c r="E13" i="6"/>
  <c r="H9" i="6"/>
  <c r="G9" i="6"/>
  <c r="F9"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4"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2" i="6"/>
  <c r="C34" i="6"/>
  <c r="B34" i="6"/>
  <c r="B196" i="6"/>
  <c r="B187" i="6"/>
  <c r="B178" i="6"/>
  <c r="B169" i="6"/>
  <c r="B160" i="6"/>
  <c r="B151" i="6"/>
  <c r="B142" i="6"/>
  <c r="B133" i="6"/>
  <c r="B124" i="6"/>
  <c r="B115" i="6"/>
  <c r="B106" i="6"/>
  <c r="B97" i="6"/>
  <c r="B88" i="6"/>
  <c r="B79" i="6"/>
  <c r="B70" i="6"/>
  <c r="B61" i="6"/>
  <c r="B52" i="6"/>
  <c r="B43"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99" i="5"/>
  <c r="AN99" i="5" s="1"/>
  <c r="AG125" i="5"/>
  <c r="AG230" i="5"/>
  <c r="AN211" i="5"/>
  <c r="AG69" i="5"/>
  <c r="AN69" i="5" s="1"/>
  <c r="AN182" i="5"/>
  <c r="AN206" i="5"/>
  <c r="AI69" i="5"/>
  <c r="AP69" i="5" s="1"/>
  <c r="AW69" i="5" s="1"/>
  <c r="AG9" i="5"/>
  <c r="AN9" i="5" s="1"/>
  <c r="AH9" i="5"/>
  <c r="AO9" i="5" s="1"/>
  <c r="AV9" i="5" s="1"/>
  <c r="BB9" i="5" s="1"/>
  <c r="AG95" i="5"/>
  <c r="AN95" i="5" s="1"/>
  <c r="AH109" i="5"/>
  <c r="AO109" i="5" s="1"/>
  <c r="AU109" i="5" s="1"/>
  <c r="AG109" i="5"/>
  <c r="AN109" i="5" s="1"/>
  <c r="AH133" i="5"/>
  <c r="AN133"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186" i="5" l="1"/>
  <c r="AV109" i="5"/>
  <c r="BB109" i="5" s="1"/>
  <c r="BC109" i="5" s="1"/>
  <c r="AN186" i="5"/>
  <c r="BB69" i="5"/>
  <c r="AU211" i="5"/>
  <c r="BC211" i="5" s="1"/>
  <c r="BC99" i="5"/>
  <c r="AU69" i="5"/>
  <c r="BC139" i="5"/>
  <c r="AO133" i="5"/>
  <c r="AV133" i="5" s="1"/>
  <c r="BB133" i="5" s="1"/>
  <c r="AU9" i="5"/>
  <c r="BC9" i="5" s="1"/>
  <c r="BC221" i="5"/>
  <c r="BC201"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U133" i="5"/>
  <c r="AO125" i="5"/>
  <c r="AN125" i="5"/>
  <c r="AV111" i="5"/>
  <c r="BB111" i="5" s="1"/>
  <c r="AU111" i="5"/>
  <c r="AV121" i="5"/>
  <c r="BB121" i="5" s="1"/>
  <c r="AU121" i="5"/>
  <c r="AU148" i="5"/>
  <c r="AV148" i="5"/>
  <c r="BB148" i="5" s="1"/>
  <c r="AV128" i="5"/>
  <c r="BB128" i="5" s="1"/>
  <c r="AU128" i="5"/>
  <c r="BC87" i="5"/>
  <c r="BC36" i="5" l="1"/>
  <c r="BC69" i="5"/>
  <c r="BC186" i="5"/>
  <c r="BC121" i="5"/>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T9" i="6" l="1"/>
  <c r="X9" i="6"/>
  <c r="AB9" i="6" l="1"/>
  <c r="AD9" i="6"/>
  <c r="Z9" i="6"/>
  <c r="AJ34" i="6"/>
  <c r="AJ33" i="6" s="1"/>
  <c r="AJ22" i="6"/>
  <c r="AJ21" i="6" s="1"/>
  <c r="AJ13" i="6"/>
  <c r="V9" i="6"/>
  <c r="AJ12" i="6" l="1"/>
  <c r="AJ9" i="6" s="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3" authorId="3" shapeId="0" xr:uid="{00000000-0006-0000-0000-000051000000}">
      <text>
        <r>
          <rPr>
            <b/>
            <sz val="9"/>
            <color indexed="81"/>
            <rFont val="Tahoma"/>
            <family val="2"/>
          </rPr>
          <t>COFINANCIACIÓN DEPARTAMENTO</t>
        </r>
        <r>
          <rPr>
            <sz val="9"/>
            <color indexed="81"/>
            <rFont val="Tahoma"/>
            <family val="2"/>
          </rPr>
          <t xml:space="preserve">
</t>
        </r>
      </text>
    </comment>
    <comment ref="S33" authorId="3" shapeId="0" xr:uid="{00000000-0006-0000-0000-000052000000}">
      <text>
        <r>
          <rPr>
            <b/>
            <sz val="9"/>
            <color indexed="81"/>
            <rFont val="Tahoma"/>
            <family val="2"/>
          </rPr>
          <t>COFINANCIACIÓN DEPARTAMENTO</t>
        </r>
        <r>
          <rPr>
            <sz val="9"/>
            <color indexed="81"/>
            <rFont val="Tahoma"/>
            <family val="2"/>
          </rPr>
          <t xml:space="preserve">
</t>
        </r>
      </text>
    </comment>
    <comment ref="T33" authorId="3" shapeId="0" xr:uid="{00000000-0006-0000-0000-000053000000}">
      <text>
        <r>
          <rPr>
            <b/>
            <sz val="9"/>
            <color indexed="81"/>
            <rFont val="Tahoma"/>
            <family val="2"/>
          </rPr>
          <t>COFINACIACIÓN NACIÓN</t>
        </r>
      </text>
    </comment>
    <comment ref="U33" authorId="3" shapeId="0" xr:uid="{00000000-0006-0000-0000-000054000000}">
      <text>
        <r>
          <rPr>
            <b/>
            <sz val="9"/>
            <color indexed="81"/>
            <rFont val="Tahoma"/>
            <family val="2"/>
          </rPr>
          <t>COFINACIACIÓN NACIÓN</t>
        </r>
      </text>
    </comment>
    <comment ref="V33" authorId="3" shapeId="0" xr:uid="{00000000-0006-0000-0000-000055000000}">
      <text>
        <r>
          <rPr>
            <b/>
            <sz val="9"/>
            <color indexed="81"/>
            <rFont val="Tahoma"/>
            <family val="2"/>
          </rPr>
          <t>CRÉDITO</t>
        </r>
      </text>
    </comment>
    <comment ref="W33" authorId="3" shapeId="0" xr:uid="{00000000-0006-0000-0000-000056000000}">
      <text>
        <r>
          <rPr>
            <b/>
            <sz val="9"/>
            <color indexed="81"/>
            <rFont val="Tahoma"/>
            <family val="2"/>
          </rPr>
          <t>CRÉDITO</t>
        </r>
      </text>
    </comment>
    <comment ref="X33" authorId="3" shapeId="0" xr:uid="{00000000-0006-0000-0000-000057000000}">
      <text>
        <r>
          <rPr>
            <b/>
            <sz val="9"/>
            <color indexed="81"/>
            <rFont val="Tahoma"/>
            <family val="2"/>
          </rPr>
          <t>OTROS</t>
        </r>
      </text>
    </comment>
    <comment ref="Y33" authorId="3" shapeId="0" xr:uid="{00000000-0006-0000-0000-000058000000}">
      <text>
        <r>
          <rPr>
            <b/>
            <sz val="9"/>
            <color indexed="81"/>
            <rFont val="Tahoma"/>
            <family val="2"/>
          </rPr>
          <t>OTROS</t>
        </r>
      </text>
    </comment>
    <comment ref="Z33" authorId="3" shapeId="0" xr:uid="{00000000-0006-0000-0000-000059000000}">
      <text>
        <r>
          <rPr>
            <b/>
            <sz val="9"/>
            <color indexed="81"/>
            <rFont val="Tahoma"/>
            <family val="2"/>
          </rPr>
          <t>RECURSOS PROPIOS</t>
        </r>
      </text>
    </comment>
    <comment ref="AA33" authorId="3" shapeId="0" xr:uid="{00000000-0006-0000-0000-00005A000000}">
      <text>
        <r>
          <rPr>
            <b/>
            <sz val="9"/>
            <color indexed="81"/>
            <rFont val="Tahoma"/>
            <family val="2"/>
          </rPr>
          <t>RECURSOS PROPIOS</t>
        </r>
      </text>
    </comment>
    <comment ref="AB33" authorId="3" shapeId="0" xr:uid="{00000000-0006-0000-0000-00005B000000}">
      <text>
        <r>
          <rPr>
            <b/>
            <sz val="9"/>
            <color indexed="81"/>
            <rFont val="Tahoma"/>
            <family val="2"/>
          </rPr>
          <t>SGP</t>
        </r>
      </text>
    </comment>
    <comment ref="AC33" authorId="3" shapeId="0" xr:uid="{00000000-0006-0000-0000-00005C000000}">
      <text>
        <r>
          <rPr>
            <b/>
            <sz val="9"/>
            <color indexed="81"/>
            <rFont val="Tahoma"/>
            <family val="2"/>
          </rPr>
          <t>SGP</t>
        </r>
      </text>
    </comment>
    <comment ref="AD33" authorId="3" shapeId="0" xr:uid="{00000000-0006-0000-0000-00005D000000}">
      <text>
        <r>
          <rPr>
            <b/>
            <sz val="9"/>
            <color indexed="81"/>
            <rFont val="Tahoma"/>
            <family val="2"/>
          </rPr>
          <t>REGALÍAS</t>
        </r>
      </text>
    </comment>
    <comment ref="AE33" authorId="3" shapeId="0" xr:uid="{00000000-0006-0000-0000-00005E000000}">
      <text>
        <r>
          <rPr>
            <b/>
            <sz val="9"/>
            <color indexed="81"/>
            <rFont val="Tahoma"/>
            <family val="2"/>
          </rPr>
          <t>REGALÍAS</t>
        </r>
      </text>
    </comment>
    <comment ref="AF33" authorId="3" shapeId="0" xr:uid="{00000000-0006-0000-0000-00005F000000}">
      <text>
        <r>
          <rPr>
            <b/>
            <sz val="9"/>
            <color indexed="81"/>
            <rFont val="Tahoma"/>
            <family val="2"/>
          </rPr>
          <t>RECURSOS FUNCIONAMIENTO</t>
        </r>
      </text>
    </comment>
    <comment ref="AG33" authorId="3" shapeId="0" xr:uid="{00000000-0006-0000-0000-000060000000}">
      <text>
        <r>
          <rPr>
            <b/>
            <sz val="9"/>
            <color indexed="81"/>
            <rFont val="Tahoma"/>
            <family val="2"/>
          </rPr>
          <t>RECURSOS FUNCIONAMIENTO</t>
        </r>
      </text>
    </comment>
    <comment ref="AH33" authorId="3" shapeId="0" xr:uid="{00000000-0006-0000-0000-000061000000}">
      <text>
        <r>
          <rPr>
            <b/>
            <sz val="9"/>
            <color indexed="81"/>
            <rFont val="Tahoma"/>
            <family val="2"/>
          </rPr>
          <t>RECURSOS GESTIONADOS</t>
        </r>
      </text>
    </comment>
    <comment ref="AI33" authorId="3" shapeId="0" xr:uid="{00000000-0006-0000-0000-000062000000}">
      <text>
        <r>
          <rPr>
            <b/>
            <sz val="9"/>
            <color indexed="81"/>
            <rFont val="Tahoma"/>
            <family val="2"/>
          </rPr>
          <t>RECURSOS GESTIONADOS</t>
        </r>
      </text>
    </comment>
    <comment ref="AJ33" authorId="3" shapeId="0" xr:uid="{00000000-0006-0000-0000-000063000000}">
      <text>
        <r>
          <rPr>
            <b/>
            <sz val="9"/>
            <color indexed="81"/>
            <rFont val="Tahoma"/>
            <family val="2"/>
          </rPr>
          <t>TOTALES</t>
        </r>
        <r>
          <rPr>
            <sz val="9"/>
            <color indexed="81"/>
            <rFont val="Tahoma"/>
            <family val="2"/>
          </rPr>
          <t xml:space="preserve">
</t>
        </r>
      </text>
    </comment>
    <comment ref="AK33" authorId="3" shapeId="0" xr:uid="{00000000-0006-0000-0000-000064000000}">
      <text>
        <r>
          <rPr>
            <b/>
            <sz val="9"/>
            <color indexed="81"/>
            <rFont val="Tahoma"/>
            <family val="2"/>
          </rPr>
          <t>TOTALES</t>
        </r>
        <r>
          <rPr>
            <sz val="9"/>
            <color indexed="81"/>
            <rFont val="Tahoma"/>
            <family val="2"/>
          </rPr>
          <t xml:space="preserve">
</t>
        </r>
      </text>
    </comment>
    <comment ref="AL33" authorId="2" shapeId="0" xr:uid="{00000000-0006-0000-0000-000065000000}">
      <text>
        <r>
          <rPr>
            <b/>
            <sz val="8"/>
            <color indexed="81"/>
            <rFont val="Tahoma"/>
            <family val="2"/>
          </rPr>
          <t>PRIMERA INFANCIA (0 a 5 años)</t>
        </r>
        <r>
          <rPr>
            <sz val="8"/>
            <color indexed="81"/>
            <rFont val="Tahoma"/>
            <family val="2"/>
          </rPr>
          <t xml:space="preserve">
</t>
        </r>
      </text>
    </comment>
    <comment ref="AM33" authorId="2" shapeId="0" xr:uid="{00000000-0006-0000-0000-000066000000}">
      <text>
        <r>
          <rPr>
            <b/>
            <sz val="8"/>
            <color indexed="81"/>
            <rFont val="Tahoma"/>
            <family val="2"/>
          </rPr>
          <t>INFANCIA (6 a 11 años)</t>
        </r>
        <r>
          <rPr>
            <sz val="8"/>
            <color indexed="81"/>
            <rFont val="Tahoma"/>
            <family val="2"/>
          </rPr>
          <t xml:space="preserve">
</t>
        </r>
      </text>
    </comment>
    <comment ref="AN33" authorId="2" shapeId="0" xr:uid="{00000000-0006-0000-0000-000067000000}">
      <text>
        <r>
          <rPr>
            <b/>
            <sz val="8"/>
            <color indexed="81"/>
            <rFont val="Tahoma"/>
            <family val="2"/>
          </rPr>
          <t>ADOLESCENCIA (12 A 17 años)</t>
        </r>
      </text>
    </comment>
    <comment ref="AO33" authorId="2" shapeId="0" xr:uid="{00000000-0006-0000-0000-000068000000}">
      <text>
        <r>
          <rPr>
            <b/>
            <sz val="8"/>
            <color indexed="81"/>
            <rFont val="Tahoma"/>
            <family val="2"/>
          </rPr>
          <t>JUVENTUD (18 a 28 años)</t>
        </r>
        <r>
          <rPr>
            <sz val="8"/>
            <color indexed="81"/>
            <rFont val="Tahoma"/>
            <family val="2"/>
          </rPr>
          <t xml:space="preserve">
</t>
        </r>
      </text>
    </comment>
    <comment ref="AP33"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3" authorId="2" shapeId="0" xr:uid="{00000000-0006-0000-0000-00006A000000}">
      <text>
        <r>
          <rPr>
            <b/>
            <sz val="8"/>
            <color indexed="81"/>
            <rFont val="Tahoma"/>
            <family val="2"/>
          </rPr>
          <t>ADULTO MAYOR  (61 años en adelante)</t>
        </r>
        <r>
          <rPr>
            <sz val="8"/>
            <color indexed="81"/>
            <rFont val="Tahoma"/>
            <family val="2"/>
          </rPr>
          <t xml:space="preserve">
</t>
        </r>
      </text>
    </comment>
    <comment ref="AS33" authorId="2" shapeId="0" xr:uid="{00000000-0006-0000-0000-00006B000000}">
      <text>
        <r>
          <rPr>
            <b/>
            <sz val="8"/>
            <color indexed="81"/>
            <rFont val="Tahoma"/>
            <family val="2"/>
          </rPr>
          <t>MUJERES</t>
        </r>
        <r>
          <rPr>
            <sz val="8"/>
            <color indexed="81"/>
            <rFont val="Tahoma"/>
            <family val="2"/>
          </rPr>
          <t xml:space="preserve">
</t>
        </r>
      </text>
    </comment>
    <comment ref="AT33" authorId="2" shapeId="0" xr:uid="{00000000-0006-0000-0000-00006C000000}">
      <text>
        <r>
          <rPr>
            <b/>
            <sz val="8"/>
            <color indexed="81"/>
            <rFont val="Tahoma"/>
            <family val="2"/>
          </rPr>
          <t>HOMBRES</t>
        </r>
      </text>
    </comment>
    <comment ref="AV33" authorId="2" shapeId="0" xr:uid="{00000000-0006-0000-0000-00006D000000}">
      <text>
        <r>
          <rPr>
            <b/>
            <sz val="8"/>
            <color indexed="81"/>
            <rFont val="Tahoma"/>
            <family val="2"/>
          </rPr>
          <t>VÍCTIMAS CONFLICTO ARMADO</t>
        </r>
        <r>
          <rPr>
            <sz val="8"/>
            <color indexed="81"/>
            <rFont val="Tahoma"/>
            <family val="2"/>
          </rPr>
          <t xml:space="preserve">
</t>
        </r>
      </text>
    </comment>
    <comment ref="AX33" authorId="2" shapeId="0" xr:uid="{00000000-0006-0000-0000-00006E000000}">
      <text>
        <r>
          <rPr>
            <b/>
            <sz val="8"/>
            <color indexed="81"/>
            <rFont val="Tahoma"/>
            <family val="2"/>
          </rPr>
          <t>DISCAPACITADOS</t>
        </r>
        <r>
          <rPr>
            <sz val="8"/>
            <color indexed="81"/>
            <rFont val="Tahoma"/>
            <family val="2"/>
          </rPr>
          <t xml:space="preserve">
</t>
        </r>
      </text>
    </comment>
    <comment ref="AY33" authorId="2" shapeId="0" xr:uid="{00000000-0006-0000-0000-00006F000000}">
      <text>
        <r>
          <rPr>
            <b/>
            <sz val="8"/>
            <color indexed="81"/>
            <rFont val="Tahoma"/>
            <family val="2"/>
          </rPr>
          <t>AFROCOLOMBIANO O RAIZAL</t>
        </r>
      </text>
    </comment>
    <comment ref="AZ33" authorId="2" shapeId="0" xr:uid="{00000000-0006-0000-0000-000070000000}">
      <text>
        <r>
          <rPr>
            <b/>
            <sz val="8"/>
            <color indexed="81"/>
            <rFont val="Tahoma"/>
            <family val="2"/>
          </rPr>
          <t>INDÍGENAS</t>
        </r>
        <r>
          <rPr>
            <sz val="8"/>
            <color indexed="81"/>
            <rFont val="Tahoma"/>
            <family val="2"/>
          </rPr>
          <t xml:space="preserve">
</t>
        </r>
      </text>
    </comment>
    <comment ref="BA33" authorId="1" shapeId="0" xr:uid="{00000000-0006-0000-0000-000071000000}">
      <text>
        <r>
          <rPr>
            <b/>
            <sz val="9"/>
            <color indexed="81"/>
            <rFont val="Tahoma"/>
            <family val="2"/>
          </rPr>
          <t>MEDIO DE EVIDENCIA. INFORME, RESGISTRO FOTOGRAFICO, PLANILLA, ETC</t>
        </r>
      </text>
    </comment>
    <comment ref="AL42" authorId="2" shapeId="0" xr:uid="{00000000-0006-0000-0000-000072000000}">
      <text>
        <r>
          <rPr>
            <b/>
            <sz val="8"/>
            <color indexed="81"/>
            <rFont val="Tahoma"/>
            <family val="2"/>
          </rPr>
          <t>PRIMERA INFANCIA (0 a 5 años)</t>
        </r>
        <r>
          <rPr>
            <sz val="8"/>
            <color indexed="81"/>
            <rFont val="Tahoma"/>
            <family val="2"/>
          </rPr>
          <t xml:space="preserve">
</t>
        </r>
      </text>
    </comment>
    <comment ref="AM42" authorId="2" shapeId="0" xr:uid="{00000000-0006-0000-0000-000073000000}">
      <text>
        <r>
          <rPr>
            <b/>
            <sz val="8"/>
            <color indexed="81"/>
            <rFont val="Tahoma"/>
            <family val="2"/>
          </rPr>
          <t>INFANCIA (6 a 11 años)</t>
        </r>
        <r>
          <rPr>
            <sz val="8"/>
            <color indexed="81"/>
            <rFont val="Tahoma"/>
            <family val="2"/>
          </rPr>
          <t xml:space="preserve">
</t>
        </r>
      </text>
    </comment>
    <comment ref="AN42" authorId="2" shapeId="0" xr:uid="{00000000-0006-0000-0000-000074000000}">
      <text>
        <r>
          <rPr>
            <b/>
            <sz val="8"/>
            <color indexed="81"/>
            <rFont val="Tahoma"/>
            <family val="2"/>
          </rPr>
          <t>ADOLESCENCIA (12 A 17 años)</t>
        </r>
      </text>
    </comment>
    <comment ref="AO42" authorId="2" shapeId="0" xr:uid="{00000000-0006-0000-0000-000075000000}">
      <text>
        <r>
          <rPr>
            <b/>
            <sz val="8"/>
            <color indexed="81"/>
            <rFont val="Tahoma"/>
            <family val="2"/>
          </rPr>
          <t>JUVENTUD (18 a 28 años)</t>
        </r>
        <r>
          <rPr>
            <sz val="8"/>
            <color indexed="81"/>
            <rFont val="Tahoma"/>
            <family val="2"/>
          </rPr>
          <t xml:space="preserve">
</t>
        </r>
      </text>
    </comment>
    <comment ref="AP42"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77000000}">
      <text>
        <r>
          <rPr>
            <b/>
            <sz val="8"/>
            <color indexed="81"/>
            <rFont val="Tahoma"/>
            <family val="2"/>
          </rPr>
          <t>ADULTO MAYOR  (61 años en adelante)</t>
        </r>
        <r>
          <rPr>
            <sz val="8"/>
            <color indexed="81"/>
            <rFont val="Tahoma"/>
            <family val="2"/>
          </rPr>
          <t xml:space="preserve">
</t>
        </r>
      </text>
    </comment>
    <comment ref="AS42" authorId="2" shapeId="0" xr:uid="{00000000-0006-0000-0000-000078000000}">
      <text>
        <r>
          <rPr>
            <b/>
            <sz val="8"/>
            <color indexed="81"/>
            <rFont val="Tahoma"/>
            <family val="2"/>
          </rPr>
          <t>MUJERES</t>
        </r>
        <r>
          <rPr>
            <sz val="8"/>
            <color indexed="81"/>
            <rFont val="Tahoma"/>
            <family val="2"/>
          </rPr>
          <t xml:space="preserve">
</t>
        </r>
      </text>
    </comment>
    <comment ref="AT42" authorId="2" shapeId="0" xr:uid="{00000000-0006-0000-0000-000079000000}">
      <text>
        <r>
          <rPr>
            <b/>
            <sz val="8"/>
            <color indexed="81"/>
            <rFont val="Tahoma"/>
            <family val="2"/>
          </rPr>
          <t>HOMBRES</t>
        </r>
      </text>
    </comment>
    <comment ref="AV42" authorId="2" shapeId="0" xr:uid="{00000000-0006-0000-0000-00007A000000}">
      <text>
        <r>
          <rPr>
            <b/>
            <sz val="8"/>
            <color indexed="81"/>
            <rFont val="Tahoma"/>
            <family val="2"/>
          </rPr>
          <t>VÍCTIMAS CONFLICTO ARMADO</t>
        </r>
        <r>
          <rPr>
            <sz val="8"/>
            <color indexed="81"/>
            <rFont val="Tahoma"/>
            <family val="2"/>
          </rPr>
          <t xml:space="preserve">
</t>
        </r>
      </text>
    </comment>
    <comment ref="AX42" authorId="2" shapeId="0" xr:uid="{00000000-0006-0000-0000-00007B000000}">
      <text>
        <r>
          <rPr>
            <b/>
            <sz val="8"/>
            <color indexed="81"/>
            <rFont val="Tahoma"/>
            <family val="2"/>
          </rPr>
          <t>DISCAPACITADOS</t>
        </r>
        <r>
          <rPr>
            <sz val="8"/>
            <color indexed="81"/>
            <rFont val="Tahoma"/>
            <family val="2"/>
          </rPr>
          <t xml:space="preserve">
</t>
        </r>
      </text>
    </comment>
    <comment ref="AY42" authorId="2" shapeId="0" xr:uid="{00000000-0006-0000-0000-00007C000000}">
      <text>
        <r>
          <rPr>
            <b/>
            <sz val="8"/>
            <color indexed="81"/>
            <rFont val="Tahoma"/>
            <family val="2"/>
          </rPr>
          <t>AFROCOLOMBIANO O RAIZAL</t>
        </r>
      </text>
    </comment>
    <comment ref="AZ42" authorId="2" shapeId="0" xr:uid="{00000000-0006-0000-0000-00007D000000}">
      <text>
        <r>
          <rPr>
            <b/>
            <sz val="8"/>
            <color indexed="81"/>
            <rFont val="Tahoma"/>
            <family val="2"/>
          </rPr>
          <t>INDÍGENAS</t>
        </r>
        <r>
          <rPr>
            <sz val="8"/>
            <color indexed="81"/>
            <rFont val="Tahoma"/>
            <family val="2"/>
          </rPr>
          <t xml:space="preserve">
</t>
        </r>
      </text>
    </comment>
    <comment ref="BA42" authorId="1" shapeId="0" xr:uid="{00000000-0006-0000-0000-00007E000000}">
      <text>
        <r>
          <rPr>
            <b/>
            <sz val="9"/>
            <color indexed="81"/>
            <rFont val="Tahoma"/>
            <family val="2"/>
          </rPr>
          <t>MEDIO DE EVIDENCIA. INFORME, RESGISTRO FOTOGRAFICO, PLANILLA, ETC</t>
        </r>
      </text>
    </comment>
    <comment ref="AL51" authorId="2" shapeId="0" xr:uid="{00000000-0006-0000-0000-00007F000000}">
      <text>
        <r>
          <rPr>
            <b/>
            <sz val="8"/>
            <color indexed="81"/>
            <rFont val="Tahoma"/>
            <family val="2"/>
          </rPr>
          <t>PRIMERA INFANCIA (0 a 5 años)</t>
        </r>
        <r>
          <rPr>
            <sz val="8"/>
            <color indexed="81"/>
            <rFont val="Tahoma"/>
            <family val="2"/>
          </rPr>
          <t xml:space="preserve">
</t>
        </r>
      </text>
    </comment>
    <comment ref="AM51" authorId="2" shapeId="0" xr:uid="{00000000-0006-0000-0000-000080000000}">
      <text>
        <r>
          <rPr>
            <b/>
            <sz val="8"/>
            <color indexed="81"/>
            <rFont val="Tahoma"/>
            <family val="2"/>
          </rPr>
          <t>INFANCIA (6 a 11 años)</t>
        </r>
        <r>
          <rPr>
            <sz val="8"/>
            <color indexed="81"/>
            <rFont val="Tahoma"/>
            <family val="2"/>
          </rPr>
          <t xml:space="preserve">
</t>
        </r>
      </text>
    </comment>
    <comment ref="AN51" authorId="2" shapeId="0" xr:uid="{00000000-0006-0000-0000-000081000000}">
      <text>
        <r>
          <rPr>
            <b/>
            <sz val="8"/>
            <color indexed="81"/>
            <rFont val="Tahoma"/>
            <family val="2"/>
          </rPr>
          <t>ADOLESCENCIA (12 A 17 años)</t>
        </r>
      </text>
    </comment>
    <comment ref="AO51" authorId="2" shapeId="0" xr:uid="{00000000-0006-0000-0000-000082000000}">
      <text>
        <r>
          <rPr>
            <b/>
            <sz val="8"/>
            <color indexed="81"/>
            <rFont val="Tahoma"/>
            <family val="2"/>
          </rPr>
          <t>JUVENTUD (18 a 28 años)</t>
        </r>
        <r>
          <rPr>
            <sz val="8"/>
            <color indexed="81"/>
            <rFont val="Tahoma"/>
            <family val="2"/>
          </rPr>
          <t xml:space="preserve">
</t>
        </r>
      </text>
    </comment>
    <comment ref="AP51"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51" authorId="2" shapeId="0" xr:uid="{00000000-0006-0000-0000-000084000000}">
      <text>
        <r>
          <rPr>
            <b/>
            <sz val="8"/>
            <color indexed="81"/>
            <rFont val="Tahoma"/>
            <family val="2"/>
          </rPr>
          <t>ADULTO MAYOR  (61 años en adelante)</t>
        </r>
        <r>
          <rPr>
            <sz val="8"/>
            <color indexed="81"/>
            <rFont val="Tahoma"/>
            <family val="2"/>
          </rPr>
          <t xml:space="preserve">
</t>
        </r>
      </text>
    </comment>
    <comment ref="AS51" authorId="2" shapeId="0" xr:uid="{00000000-0006-0000-0000-000085000000}">
      <text>
        <r>
          <rPr>
            <b/>
            <sz val="8"/>
            <color indexed="81"/>
            <rFont val="Tahoma"/>
            <family val="2"/>
          </rPr>
          <t>MUJERES</t>
        </r>
        <r>
          <rPr>
            <sz val="8"/>
            <color indexed="81"/>
            <rFont val="Tahoma"/>
            <family val="2"/>
          </rPr>
          <t xml:space="preserve">
</t>
        </r>
      </text>
    </comment>
    <comment ref="AT51" authorId="2" shapeId="0" xr:uid="{00000000-0006-0000-0000-000086000000}">
      <text>
        <r>
          <rPr>
            <b/>
            <sz val="8"/>
            <color indexed="81"/>
            <rFont val="Tahoma"/>
            <family val="2"/>
          </rPr>
          <t>HOMBRES</t>
        </r>
      </text>
    </comment>
    <comment ref="AV51" authorId="2" shapeId="0" xr:uid="{00000000-0006-0000-0000-000087000000}">
      <text>
        <r>
          <rPr>
            <b/>
            <sz val="8"/>
            <color indexed="81"/>
            <rFont val="Tahoma"/>
            <family val="2"/>
          </rPr>
          <t>VÍCTIMAS CONFLICTO ARMADO</t>
        </r>
        <r>
          <rPr>
            <sz val="8"/>
            <color indexed="81"/>
            <rFont val="Tahoma"/>
            <family val="2"/>
          </rPr>
          <t xml:space="preserve">
</t>
        </r>
      </text>
    </comment>
    <comment ref="AX51" authorId="2" shapeId="0" xr:uid="{00000000-0006-0000-0000-000088000000}">
      <text>
        <r>
          <rPr>
            <b/>
            <sz val="8"/>
            <color indexed="81"/>
            <rFont val="Tahoma"/>
            <family val="2"/>
          </rPr>
          <t>DISCAPACITADOS</t>
        </r>
        <r>
          <rPr>
            <sz val="8"/>
            <color indexed="81"/>
            <rFont val="Tahoma"/>
            <family val="2"/>
          </rPr>
          <t xml:space="preserve">
</t>
        </r>
      </text>
    </comment>
    <comment ref="AY51" authorId="2" shapeId="0" xr:uid="{00000000-0006-0000-0000-000089000000}">
      <text>
        <r>
          <rPr>
            <b/>
            <sz val="8"/>
            <color indexed="81"/>
            <rFont val="Tahoma"/>
            <family val="2"/>
          </rPr>
          <t>AFROCOLOMBIANO O RAIZAL</t>
        </r>
      </text>
    </comment>
    <comment ref="AZ51" authorId="2" shapeId="0" xr:uid="{00000000-0006-0000-0000-00008A000000}">
      <text>
        <r>
          <rPr>
            <b/>
            <sz val="8"/>
            <color indexed="81"/>
            <rFont val="Tahoma"/>
            <family val="2"/>
          </rPr>
          <t>INDÍGENAS</t>
        </r>
        <r>
          <rPr>
            <sz val="8"/>
            <color indexed="81"/>
            <rFont val="Tahoma"/>
            <family val="2"/>
          </rPr>
          <t xml:space="preserve">
</t>
        </r>
      </text>
    </comment>
    <comment ref="BA51" authorId="1" shapeId="0" xr:uid="{00000000-0006-0000-0000-00008B000000}">
      <text>
        <r>
          <rPr>
            <b/>
            <sz val="9"/>
            <color indexed="81"/>
            <rFont val="Tahoma"/>
            <family val="2"/>
          </rPr>
          <t>MEDIO DE EVIDENCIA. INFORME, RESGISTRO FOTOGRAFICO, PLANILLA, ETC</t>
        </r>
      </text>
    </comment>
    <comment ref="AL60" authorId="2" shapeId="0" xr:uid="{00000000-0006-0000-0000-00008C000000}">
      <text>
        <r>
          <rPr>
            <b/>
            <sz val="8"/>
            <color indexed="81"/>
            <rFont val="Tahoma"/>
            <family val="2"/>
          </rPr>
          <t>PRIMERA INFANCIA (0 a 5 años)</t>
        </r>
        <r>
          <rPr>
            <sz val="8"/>
            <color indexed="81"/>
            <rFont val="Tahoma"/>
            <family val="2"/>
          </rPr>
          <t xml:space="preserve">
</t>
        </r>
      </text>
    </comment>
    <comment ref="AM60" authorId="2" shapeId="0" xr:uid="{00000000-0006-0000-0000-00008D000000}">
      <text>
        <r>
          <rPr>
            <b/>
            <sz val="8"/>
            <color indexed="81"/>
            <rFont val="Tahoma"/>
            <family val="2"/>
          </rPr>
          <t>INFANCIA (6 a 11 años)</t>
        </r>
        <r>
          <rPr>
            <sz val="8"/>
            <color indexed="81"/>
            <rFont val="Tahoma"/>
            <family val="2"/>
          </rPr>
          <t xml:space="preserve">
</t>
        </r>
      </text>
    </comment>
    <comment ref="AN60" authorId="2" shapeId="0" xr:uid="{00000000-0006-0000-0000-00008E000000}">
      <text>
        <r>
          <rPr>
            <b/>
            <sz val="8"/>
            <color indexed="81"/>
            <rFont val="Tahoma"/>
            <family val="2"/>
          </rPr>
          <t>ADOLESCENCIA (12 A 17 años)</t>
        </r>
      </text>
    </comment>
    <comment ref="AO60" authorId="2" shapeId="0" xr:uid="{00000000-0006-0000-0000-00008F000000}">
      <text>
        <r>
          <rPr>
            <b/>
            <sz val="8"/>
            <color indexed="81"/>
            <rFont val="Tahoma"/>
            <family val="2"/>
          </rPr>
          <t>JUVENTUD (18 a 28 años)</t>
        </r>
        <r>
          <rPr>
            <sz val="8"/>
            <color indexed="81"/>
            <rFont val="Tahoma"/>
            <family val="2"/>
          </rPr>
          <t xml:space="preserve">
</t>
        </r>
      </text>
    </comment>
    <comment ref="AP60"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60" authorId="2" shapeId="0" xr:uid="{00000000-0006-0000-0000-000091000000}">
      <text>
        <r>
          <rPr>
            <b/>
            <sz val="8"/>
            <color indexed="81"/>
            <rFont val="Tahoma"/>
            <family val="2"/>
          </rPr>
          <t>ADULTO MAYOR  (61 años en adelante)</t>
        </r>
        <r>
          <rPr>
            <sz val="8"/>
            <color indexed="81"/>
            <rFont val="Tahoma"/>
            <family val="2"/>
          </rPr>
          <t xml:space="preserve">
</t>
        </r>
      </text>
    </comment>
    <comment ref="AS60" authorId="2" shapeId="0" xr:uid="{00000000-0006-0000-0000-000092000000}">
      <text>
        <r>
          <rPr>
            <b/>
            <sz val="8"/>
            <color indexed="81"/>
            <rFont val="Tahoma"/>
            <family val="2"/>
          </rPr>
          <t>MUJERES</t>
        </r>
        <r>
          <rPr>
            <sz val="8"/>
            <color indexed="81"/>
            <rFont val="Tahoma"/>
            <family val="2"/>
          </rPr>
          <t xml:space="preserve">
</t>
        </r>
      </text>
    </comment>
    <comment ref="AT60" authorId="2" shapeId="0" xr:uid="{00000000-0006-0000-0000-000093000000}">
      <text>
        <r>
          <rPr>
            <b/>
            <sz val="8"/>
            <color indexed="81"/>
            <rFont val="Tahoma"/>
            <family val="2"/>
          </rPr>
          <t>HOMBRES</t>
        </r>
      </text>
    </comment>
    <comment ref="AV60" authorId="2" shapeId="0" xr:uid="{00000000-0006-0000-0000-000094000000}">
      <text>
        <r>
          <rPr>
            <b/>
            <sz val="8"/>
            <color indexed="81"/>
            <rFont val="Tahoma"/>
            <family val="2"/>
          </rPr>
          <t>VÍCTIMAS CONFLICTO ARMADO</t>
        </r>
        <r>
          <rPr>
            <sz val="8"/>
            <color indexed="81"/>
            <rFont val="Tahoma"/>
            <family val="2"/>
          </rPr>
          <t xml:space="preserve">
</t>
        </r>
      </text>
    </comment>
    <comment ref="AX60" authorId="2" shapeId="0" xr:uid="{00000000-0006-0000-0000-000095000000}">
      <text>
        <r>
          <rPr>
            <b/>
            <sz val="8"/>
            <color indexed="81"/>
            <rFont val="Tahoma"/>
            <family val="2"/>
          </rPr>
          <t>DISCAPACITADOS</t>
        </r>
        <r>
          <rPr>
            <sz val="8"/>
            <color indexed="81"/>
            <rFont val="Tahoma"/>
            <family val="2"/>
          </rPr>
          <t xml:space="preserve">
</t>
        </r>
      </text>
    </comment>
    <comment ref="AY60" authorId="2" shapeId="0" xr:uid="{00000000-0006-0000-0000-000096000000}">
      <text>
        <r>
          <rPr>
            <b/>
            <sz val="8"/>
            <color indexed="81"/>
            <rFont val="Tahoma"/>
            <family val="2"/>
          </rPr>
          <t>AFROCOLOMBIANO O RAIZAL</t>
        </r>
      </text>
    </comment>
    <comment ref="AZ60" authorId="2" shapeId="0" xr:uid="{00000000-0006-0000-0000-000097000000}">
      <text>
        <r>
          <rPr>
            <b/>
            <sz val="8"/>
            <color indexed="81"/>
            <rFont val="Tahoma"/>
            <family val="2"/>
          </rPr>
          <t>INDÍGENAS</t>
        </r>
        <r>
          <rPr>
            <sz val="8"/>
            <color indexed="81"/>
            <rFont val="Tahoma"/>
            <family val="2"/>
          </rPr>
          <t xml:space="preserve">
</t>
        </r>
      </text>
    </comment>
    <comment ref="BA60" authorId="1" shapeId="0" xr:uid="{00000000-0006-0000-0000-000098000000}">
      <text>
        <r>
          <rPr>
            <b/>
            <sz val="9"/>
            <color indexed="81"/>
            <rFont val="Tahoma"/>
            <family val="2"/>
          </rPr>
          <t>MEDIO DE EVIDENCIA. INFORME, RESGISTRO FOTOGRAFICO, PLANILLA, ETC</t>
        </r>
      </text>
    </comment>
    <comment ref="AL69" authorId="2" shapeId="0" xr:uid="{00000000-0006-0000-0000-000099000000}">
      <text>
        <r>
          <rPr>
            <b/>
            <sz val="8"/>
            <color indexed="81"/>
            <rFont val="Tahoma"/>
            <family val="2"/>
          </rPr>
          <t>PRIMERA INFANCIA (0 a 5 años)</t>
        </r>
        <r>
          <rPr>
            <sz val="8"/>
            <color indexed="81"/>
            <rFont val="Tahoma"/>
            <family val="2"/>
          </rPr>
          <t xml:space="preserve">
</t>
        </r>
      </text>
    </comment>
    <comment ref="AM69" authorId="2" shapeId="0" xr:uid="{00000000-0006-0000-0000-00009A000000}">
      <text>
        <r>
          <rPr>
            <b/>
            <sz val="8"/>
            <color indexed="81"/>
            <rFont val="Tahoma"/>
            <family val="2"/>
          </rPr>
          <t>INFANCIA (6 a 11 años)</t>
        </r>
        <r>
          <rPr>
            <sz val="8"/>
            <color indexed="81"/>
            <rFont val="Tahoma"/>
            <family val="2"/>
          </rPr>
          <t xml:space="preserve">
</t>
        </r>
      </text>
    </comment>
    <comment ref="AN69" authorId="2" shapeId="0" xr:uid="{00000000-0006-0000-0000-00009B000000}">
      <text>
        <r>
          <rPr>
            <b/>
            <sz val="8"/>
            <color indexed="81"/>
            <rFont val="Tahoma"/>
            <family val="2"/>
          </rPr>
          <t>ADOLESCENCIA (12 A 17 años)</t>
        </r>
      </text>
    </comment>
    <comment ref="AO69" authorId="2" shapeId="0" xr:uid="{00000000-0006-0000-0000-00009C000000}">
      <text>
        <r>
          <rPr>
            <b/>
            <sz val="8"/>
            <color indexed="81"/>
            <rFont val="Tahoma"/>
            <family val="2"/>
          </rPr>
          <t>JUVENTUD (18 a 28 años)</t>
        </r>
        <r>
          <rPr>
            <sz val="8"/>
            <color indexed="81"/>
            <rFont val="Tahoma"/>
            <family val="2"/>
          </rPr>
          <t xml:space="preserve">
</t>
        </r>
      </text>
    </comment>
    <comment ref="AP69"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9E000000}">
      <text>
        <r>
          <rPr>
            <b/>
            <sz val="8"/>
            <color indexed="81"/>
            <rFont val="Tahoma"/>
            <family val="2"/>
          </rPr>
          <t>ADULTO MAYOR  (61 años en adelante)</t>
        </r>
        <r>
          <rPr>
            <sz val="8"/>
            <color indexed="81"/>
            <rFont val="Tahoma"/>
            <family val="2"/>
          </rPr>
          <t xml:space="preserve">
</t>
        </r>
      </text>
    </comment>
    <comment ref="AS69" authorId="2" shapeId="0" xr:uid="{00000000-0006-0000-0000-00009F000000}">
      <text>
        <r>
          <rPr>
            <b/>
            <sz val="8"/>
            <color indexed="81"/>
            <rFont val="Tahoma"/>
            <family val="2"/>
          </rPr>
          <t>MUJERES</t>
        </r>
        <r>
          <rPr>
            <sz val="8"/>
            <color indexed="81"/>
            <rFont val="Tahoma"/>
            <family val="2"/>
          </rPr>
          <t xml:space="preserve">
</t>
        </r>
      </text>
    </comment>
    <comment ref="AT69" authorId="2" shapeId="0" xr:uid="{00000000-0006-0000-0000-0000A0000000}">
      <text>
        <r>
          <rPr>
            <b/>
            <sz val="8"/>
            <color indexed="81"/>
            <rFont val="Tahoma"/>
            <family val="2"/>
          </rPr>
          <t>HOMBRES</t>
        </r>
      </text>
    </comment>
    <comment ref="AV69" authorId="2" shapeId="0" xr:uid="{00000000-0006-0000-0000-0000A1000000}">
      <text>
        <r>
          <rPr>
            <b/>
            <sz val="8"/>
            <color indexed="81"/>
            <rFont val="Tahoma"/>
            <family val="2"/>
          </rPr>
          <t>VÍCTIMAS CONFLICTO ARMADO</t>
        </r>
        <r>
          <rPr>
            <sz val="8"/>
            <color indexed="81"/>
            <rFont val="Tahoma"/>
            <family val="2"/>
          </rPr>
          <t xml:space="preserve">
</t>
        </r>
      </text>
    </comment>
    <comment ref="AX69" authorId="2" shapeId="0" xr:uid="{00000000-0006-0000-0000-0000A2000000}">
      <text>
        <r>
          <rPr>
            <b/>
            <sz val="8"/>
            <color indexed="81"/>
            <rFont val="Tahoma"/>
            <family val="2"/>
          </rPr>
          <t>DISCAPACITADOS</t>
        </r>
        <r>
          <rPr>
            <sz val="8"/>
            <color indexed="81"/>
            <rFont val="Tahoma"/>
            <family val="2"/>
          </rPr>
          <t xml:space="preserve">
</t>
        </r>
      </text>
    </comment>
    <comment ref="AY69" authorId="2" shapeId="0" xr:uid="{00000000-0006-0000-0000-0000A3000000}">
      <text>
        <r>
          <rPr>
            <b/>
            <sz val="8"/>
            <color indexed="81"/>
            <rFont val="Tahoma"/>
            <family val="2"/>
          </rPr>
          <t>AFROCOLOMBIANO O RAIZAL</t>
        </r>
      </text>
    </comment>
    <comment ref="AZ69" authorId="2" shapeId="0" xr:uid="{00000000-0006-0000-0000-0000A4000000}">
      <text>
        <r>
          <rPr>
            <b/>
            <sz val="8"/>
            <color indexed="81"/>
            <rFont val="Tahoma"/>
            <family val="2"/>
          </rPr>
          <t>INDÍGENAS</t>
        </r>
        <r>
          <rPr>
            <sz val="8"/>
            <color indexed="81"/>
            <rFont val="Tahoma"/>
            <family val="2"/>
          </rPr>
          <t xml:space="preserve">
</t>
        </r>
      </text>
    </comment>
    <comment ref="BA69" authorId="1" shapeId="0" xr:uid="{00000000-0006-0000-0000-0000A5000000}">
      <text>
        <r>
          <rPr>
            <b/>
            <sz val="9"/>
            <color indexed="81"/>
            <rFont val="Tahoma"/>
            <family val="2"/>
          </rPr>
          <t>MEDIO DE EVIDENCIA. INFORME, RESGISTRO FOTOGRAFICO, PLANILLA, ETC</t>
        </r>
      </text>
    </comment>
    <comment ref="AL78" authorId="2" shapeId="0" xr:uid="{00000000-0006-0000-0000-0000A6000000}">
      <text>
        <r>
          <rPr>
            <b/>
            <sz val="8"/>
            <color indexed="81"/>
            <rFont val="Tahoma"/>
            <family val="2"/>
          </rPr>
          <t>PRIMERA INFANCIA (0 a 5 años)</t>
        </r>
        <r>
          <rPr>
            <sz val="8"/>
            <color indexed="81"/>
            <rFont val="Tahoma"/>
            <family val="2"/>
          </rPr>
          <t xml:space="preserve">
</t>
        </r>
      </text>
    </comment>
    <comment ref="AM78" authorId="2" shapeId="0" xr:uid="{00000000-0006-0000-0000-0000A7000000}">
      <text>
        <r>
          <rPr>
            <b/>
            <sz val="8"/>
            <color indexed="81"/>
            <rFont val="Tahoma"/>
            <family val="2"/>
          </rPr>
          <t>INFANCIA (6 a 11 años)</t>
        </r>
        <r>
          <rPr>
            <sz val="8"/>
            <color indexed="81"/>
            <rFont val="Tahoma"/>
            <family val="2"/>
          </rPr>
          <t xml:space="preserve">
</t>
        </r>
      </text>
    </comment>
    <comment ref="AN78" authorId="2" shapeId="0" xr:uid="{00000000-0006-0000-0000-0000A8000000}">
      <text>
        <r>
          <rPr>
            <b/>
            <sz val="8"/>
            <color indexed="81"/>
            <rFont val="Tahoma"/>
            <family val="2"/>
          </rPr>
          <t>ADOLESCENCIA (12 A 17 años)</t>
        </r>
      </text>
    </comment>
    <comment ref="AO78" authorId="2" shapeId="0" xr:uid="{00000000-0006-0000-0000-0000A9000000}">
      <text>
        <r>
          <rPr>
            <b/>
            <sz val="8"/>
            <color indexed="81"/>
            <rFont val="Tahoma"/>
            <family val="2"/>
          </rPr>
          <t>JUVENTUD (18 a 28 años)</t>
        </r>
        <r>
          <rPr>
            <sz val="8"/>
            <color indexed="81"/>
            <rFont val="Tahoma"/>
            <family val="2"/>
          </rPr>
          <t xml:space="preserve">
</t>
        </r>
      </text>
    </comment>
    <comment ref="AP78"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AB000000}">
      <text>
        <r>
          <rPr>
            <b/>
            <sz val="8"/>
            <color indexed="81"/>
            <rFont val="Tahoma"/>
            <family val="2"/>
          </rPr>
          <t>ADULTO MAYOR  (61 años en adelante)</t>
        </r>
        <r>
          <rPr>
            <sz val="8"/>
            <color indexed="81"/>
            <rFont val="Tahoma"/>
            <family val="2"/>
          </rPr>
          <t xml:space="preserve">
</t>
        </r>
      </text>
    </comment>
    <comment ref="AS78" authorId="2" shapeId="0" xr:uid="{00000000-0006-0000-0000-0000AC000000}">
      <text>
        <r>
          <rPr>
            <b/>
            <sz val="8"/>
            <color indexed="81"/>
            <rFont val="Tahoma"/>
            <family val="2"/>
          </rPr>
          <t>MUJERES</t>
        </r>
        <r>
          <rPr>
            <sz val="8"/>
            <color indexed="81"/>
            <rFont val="Tahoma"/>
            <family val="2"/>
          </rPr>
          <t xml:space="preserve">
</t>
        </r>
      </text>
    </comment>
    <comment ref="AT78" authorId="2" shapeId="0" xr:uid="{00000000-0006-0000-0000-0000AD000000}">
      <text>
        <r>
          <rPr>
            <b/>
            <sz val="8"/>
            <color indexed="81"/>
            <rFont val="Tahoma"/>
            <family val="2"/>
          </rPr>
          <t>HOMBRES</t>
        </r>
      </text>
    </comment>
    <comment ref="AV78" authorId="2" shapeId="0" xr:uid="{00000000-0006-0000-0000-0000AE000000}">
      <text>
        <r>
          <rPr>
            <b/>
            <sz val="8"/>
            <color indexed="81"/>
            <rFont val="Tahoma"/>
            <family val="2"/>
          </rPr>
          <t>VÍCTIMAS CONFLICTO ARMADO</t>
        </r>
        <r>
          <rPr>
            <sz val="8"/>
            <color indexed="81"/>
            <rFont val="Tahoma"/>
            <family val="2"/>
          </rPr>
          <t xml:space="preserve">
</t>
        </r>
      </text>
    </comment>
    <comment ref="AX78" authorId="2" shapeId="0" xr:uid="{00000000-0006-0000-0000-0000AF000000}">
      <text>
        <r>
          <rPr>
            <b/>
            <sz val="8"/>
            <color indexed="81"/>
            <rFont val="Tahoma"/>
            <family val="2"/>
          </rPr>
          <t>DISCAPACITADOS</t>
        </r>
        <r>
          <rPr>
            <sz val="8"/>
            <color indexed="81"/>
            <rFont val="Tahoma"/>
            <family val="2"/>
          </rPr>
          <t xml:space="preserve">
</t>
        </r>
      </text>
    </comment>
    <comment ref="AY78" authorId="2" shapeId="0" xr:uid="{00000000-0006-0000-0000-0000B0000000}">
      <text>
        <r>
          <rPr>
            <b/>
            <sz val="8"/>
            <color indexed="81"/>
            <rFont val="Tahoma"/>
            <family val="2"/>
          </rPr>
          <t>AFROCOLOMBIANO O RAIZAL</t>
        </r>
      </text>
    </comment>
    <comment ref="AZ78" authorId="2" shapeId="0" xr:uid="{00000000-0006-0000-0000-0000B1000000}">
      <text>
        <r>
          <rPr>
            <b/>
            <sz val="8"/>
            <color indexed="81"/>
            <rFont val="Tahoma"/>
            <family val="2"/>
          </rPr>
          <t>INDÍGENAS</t>
        </r>
        <r>
          <rPr>
            <sz val="8"/>
            <color indexed="81"/>
            <rFont val="Tahoma"/>
            <family val="2"/>
          </rPr>
          <t xml:space="preserve">
</t>
        </r>
      </text>
    </comment>
    <comment ref="BA78" authorId="1" shapeId="0" xr:uid="{00000000-0006-0000-0000-0000B2000000}">
      <text>
        <r>
          <rPr>
            <b/>
            <sz val="9"/>
            <color indexed="81"/>
            <rFont val="Tahoma"/>
            <family val="2"/>
          </rPr>
          <t>MEDIO DE EVIDENCIA. INFORME, RESGISTRO FOTOGRAFICO, PLANILLA, ETC</t>
        </r>
      </text>
    </comment>
    <comment ref="AL87" authorId="2" shapeId="0" xr:uid="{00000000-0006-0000-0000-0000B3000000}">
      <text>
        <r>
          <rPr>
            <b/>
            <sz val="8"/>
            <color indexed="81"/>
            <rFont val="Tahoma"/>
            <family val="2"/>
          </rPr>
          <t>PRIMERA INFANCIA (0 a 5 años)</t>
        </r>
        <r>
          <rPr>
            <sz val="8"/>
            <color indexed="81"/>
            <rFont val="Tahoma"/>
            <family val="2"/>
          </rPr>
          <t xml:space="preserve">
</t>
        </r>
      </text>
    </comment>
    <comment ref="AM87" authorId="2" shapeId="0" xr:uid="{00000000-0006-0000-0000-0000B4000000}">
      <text>
        <r>
          <rPr>
            <b/>
            <sz val="8"/>
            <color indexed="81"/>
            <rFont val="Tahoma"/>
            <family val="2"/>
          </rPr>
          <t>INFANCIA (6 a 11 años)</t>
        </r>
        <r>
          <rPr>
            <sz val="8"/>
            <color indexed="81"/>
            <rFont val="Tahoma"/>
            <family val="2"/>
          </rPr>
          <t xml:space="preserve">
</t>
        </r>
      </text>
    </comment>
    <comment ref="AN87" authorId="2" shapeId="0" xr:uid="{00000000-0006-0000-0000-0000B5000000}">
      <text>
        <r>
          <rPr>
            <b/>
            <sz val="8"/>
            <color indexed="81"/>
            <rFont val="Tahoma"/>
            <family val="2"/>
          </rPr>
          <t>ADOLESCENCIA (12 A 17 años)</t>
        </r>
      </text>
    </comment>
    <comment ref="AO87" authorId="2" shapeId="0" xr:uid="{00000000-0006-0000-0000-0000B6000000}">
      <text>
        <r>
          <rPr>
            <b/>
            <sz val="8"/>
            <color indexed="81"/>
            <rFont val="Tahoma"/>
            <family val="2"/>
          </rPr>
          <t>JUVENTUD (18 a 28 años)</t>
        </r>
        <r>
          <rPr>
            <sz val="8"/>
            <color indexed="81"/>
            <rFont val="Tahoma"/>
            <family val="2"/>
          </rPr>
          <t xml:space="preserve">
</t>
        </r>
      </text>
    </comment>
    <comment ref="AP87"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B8000000}">
      <text>
        <r>
          <rPr>
            <b/>
            <sz val="8"/>
            <color indexed="81"/>
            <rFont val="Tahoma"/>
            <family val="2"/>
          </rPr>
          <t>ADULTO MAYOR  (61 años en adelante)</t>
        </r>
        <r>
          <rPr>
            <sz val="8"/>
            <color indexed="81"/>
            <rFont val="Tahoma"/>
            <family val="2"/>
          </rPr>
          <t xml:space="preserve">
</t>
        </r>
      </text>
    </comment>
    <comment ref="AS87" authorId="2" shapeId="0" xr:uid="{00000000-0006-0000-0000-0000B9000000}">
      <text>
        <r>
          <rPr>
            <b/>
            <sz val="8"/>
            <color indexed="81"/>
            <rFont val="Tahoma"/>
            <family val="2"/>
          </rPr>
          <t>MUJERES</t>
        </r>
        <r>
          <rPr>
            <sz val="8"/>
            <color indexed="81"/>
            <rFont val="Tahoma"/>
            <family val="2"/>
          </rPr>
          <t xml:space="preserve">
</t>
        </r>
      </text>
    </comment>
    <comment ref="AT87" authorId="2" shapeId="0" xr:uid="{00000000-0006-0000-0000-0000BA000000}">
      <text>
        <r>
          <rPr>
            <b/>
            <sz val="8"/>
            <color indexed="81"/>
            <rFont val="Tahoma"/>
            <family val="2"/>
          </rPr>
          <t>HOMBRES</t>
        </r>
      </text>
    </comment>
    <comment ref="AV87" authorId="2" shapeId="0" xr:uid="{00000000-0006-0000-0000-0000BB000000}">
      <text>
        <r>
          <rPr>
            <b/>
            <sz val="8"/>
            <color indexed="81"/>
            <rFont val="Tahoma"/>
            <family val="2"/>
          </rPr>
          <t>VÍCTIMAS CONFLICTO ARMADO</t>
        </r>
        <r>
          <rPr>
            <sz val="8"/>
            <color indexed="81"/>
            <rFont val="Tahoma"/>
            <family val="2"/>
          </rPr>
          <t xml:space="preserve">
</t>
        </r>
      </text>
    </comment>
    <comment ref="AX87" authorId="2" shapeId="0" xr:uid="{00000000-0006-0000-0000-0000BC000000}">
      <text>
        <r>
          <rPr>
            <b/>
            <sz val="8"/>
            <color indexed="81"/>
            <rFont val="Tahoma"/>
            <family val="2"/>
          </rPr>
          <t>DISCAPACITADOS</t>
        </r>
        <r>
          <rPr>
            <sz val="8"/>
            <color indexed="81"/>
            <rFont val="Tahoma"/>
            <family val="2"/>
          </rPr>
          <t xml:space="preserve">
</t>
        </r>
      </text>
    </comment>
    <comment ref="AY87" authorId="2" shapeId="0" xr:uid="{00000000-0006-0000-0000-0000BD000000}">
      <text>
        <r>
          <rPr>
            <b/>
            <sz val="8"/>
            <color indexed="81"/>
            <rFont val="Tahoma"/>
            <family val="2"/>
          </rPr>
          <t>AFROCOLOMBIANO O RAIZAL</t>
        </r>
      </text>
    </comment>
    <comment ref="AZ87" authorId="2" shapeId="0" xr:uid="{00000000-0006-0000-0000-0000BE000000}">
      <text>
        <r>
          <rPr>
            <b/>
            <sz val="8"/>
            <color indexed="81"/>
            <rFont val="Tahoma"/>
            <family val="2"/>
          </rPr>
          <t>INDÍGENAS</t>
        </r>
        <r>
          <rPr>
            <sz val="8"/>
            <color indexed="81"/>
            <rFont val="Tahoma"/>
            <family val="2"/>
          </rPr>
          <t xml:space="preserve">
</t>
        </r>
      </text>
    </comment>
    <comment ref="BA87" authorId="1" shapeId="0" xr:uid="{00000000-0006-0000-0000-0000BF000000}">
      <text>
        <r>
          <rPr>
            <b/>
            <sz val="9"/>
            <color indexed="81"/>
            <rFont val="Tahoma"/>
            <family val="2"/>
          </rPr>
          <t>MEDIO DE EVIDENCIA. INFORME, RESGISTRO FOTOGRAFICO, PLANILLA, ETC</t>
        </r>
      </text>
    </comment>
    <comment ref="AL96" authorId="2" shapeId="0" xr:uid="{00000000-0006-0000-0000-0000C0000000}">
      <text>
        <r>
          <rPr>
            <b/>
            <sz val="8"/>
            <color indexed="81"/>
            <rFont val="Tahoma"/>
            <family val="2"/>
          </rPr>
          <t>PRIMERA INFANCIA (0 a 5 años)</t>
        </r>
        <r>
          <rPr>
            <sz val="8"/>
            <color indexed="81"/>
            <rFont val="Tahoma"/>
            <family val="2"/>
          </rPr>
          <t xml:space="preserve">
</t>
        </r>
      </text>
    </comment>
    <comment ref="AM96" authorId="2" shapeId="0" xr:uid="{00000000-0006-0000-0000-0000C1000000}">
      <text>
        <r>
          <rPr>
            <b/>
            <sz val="8"/>
            <color indexed="81"/>
            <rFont val="Tahoma"/>
            <family val="2"/>
          </rPr>
          <t>INFANCIA (6 a 11 años)</t>
        </r>
        <r>
          <rPr>
            <sz val="8"/>
            <color indexed="81"/>
            <rFont val="Tahoma"/>
            <family val="2"/>
          </rPr>
          <t xml:space="preserve">
</t>
        </r>
      </text>
    </comment>
    <comment ref="AN96" authorId="2" shapeId="0" xr:uid="{00000000-0006-0000-0000-0000C2000000}">
      <text>
        <r>
          <rPr>
            <b/>
            <sz val="8"/>
            <color indexed="81"/>
            <rFont val="Tahoma"/>
            <family val="2"/>
          </rPr>
          <t>ADOLESCENCIA (12 A 17 años)</t>
        </r>
      </text>
    </comment>
    <comment ref="AO96" authorId="2" shapeId="0" xr:uid="{00000000-0006-0000-0000-0000C3000000}">
      <text>
        <r>
          <rPr>
            <b/>
            <sz val="8"/>
            <color indexed="81"/>
            <rFont val="Tahoma"/>
            <family val="2"/>
          </rPr>
          <t>JUVENTUD (18 a 28 años)</t>
        </r>
        <r>
          <rPr>
            <sz val="8"/>
            <color indexed="81"/>
            <rFont val="Tahoma"/>
            <family val="2"/>
          </rPr>
          <t xml:space="preserve">
</t>
        </r>
      </text>
    </comment>
    <comment ref="AP96"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6" authorId="2" shapeId="0" xr:uid="{00000000-0006-0000-0000-0000C5000000}">
      <text>
        <r>
          <rPr>
            <b/>
            <sz val="8"/>
            <color indexed="81"/>
            <rFont val="Tahoma"/>
            <family val="2"/>
          </rPr>
          <t>ADULTO MAYOR  (61 años en adelante)</t>
        </r>
        <r>
          <rPr>
            <sz val="8"/>
            <color indexed="81"/>
            <rFont val="Tahoma"/>
            <family val="2"/>
          </rPr>
          <t xml:space="preserve">
</t>
        </r>
      </text>
    </comment>
    <comment ref="AS96" authorId="2" shapeId="0" xr:uid="{00000000-0006-0000-0000-0000C6000000}">
      <text>
        <r>
          <rPr>
            <b/>
            <sz val="8"/>
            <color indexed="81"/>
            <rFont val="Tahoma"/>
            <family val="2"/>
          </rPr>
          <t>MUJERES</t>
        </r>
        <r>
          <rPr>
            <sz val="8"/>
            <color indexed="81"/>
            <rFont val="Tahoma"/>
            <family val="2"/>
          </rPr>
          <t xml:space="preserve">
</t>
        </r>
      </text>
    </comment>
    <comment ref="AT96" authorId="2" shapeId="0" xr:uid="{00000000-0006-0000-0000-0000C7000000}">
      <text>
        <r>
          <rPr>
            <b/>
            <sz val="8"/>
            <color indexed="81"/>
            <rFont val="Tahoma"/>
            <family val="2"/>
          </rPr>
          <t>HOMBRES</t>
        </r>
      </text>
    </comment>
    <comment ref="AV96" authorId="2" shapeId="0" xr:uid="{00000000-0006-0000-0000-0000C8000000}">
      <text>
        <r>
          <rPr>
            <b/>
            <sz val="8"/>
            <color indexed="81"/>
            <rFont val="Tahoma"/>
            <family val="2"/>
          </rPr>
          <t>VÍCTIMAS CONFLICTO ARMADO</t>
        </r>
        <r>
          <rPr>
            <sz val="8"/>
            <color indexed="81"/>
            <rFont val="Tahoma"/>
            <family val="2"/>
          </rPr>
          <t xml:space="preserve">
</t>
        </r>
      </text>
    </comment>
    <comment ref="AX96" authorId="2" shapeId="0" xr:uid="{00000000-0006-0000-0000-0000C9000000}">
      <text>
        <r>
          <rPr>
            <b/>
            <sz val="8"/>
            <color indexed="81"/>
            <rFont val="Tahoma"/>
            <family val="2"/>
          </rPr>
          <t>DISCAPACITADOS</t>
        </r>
        <r>
          <rPr>
            <sz val="8"/>
            <color indexed="81"/>
            <rFont val="Tahoma"/>
            <family val="2"/>
          </rPr>
          <t xml:space="preserve">
</t>
        </r>
      </text>
    </comment>
    <comment ref="AY96" authorId="2" shapeId="0" xr:uid="{00000000-0006-0000-0000-0000CA000000}">
      <text>
        <r>
          <rPr>
            <b/>
            <sz val="8"/>
            <color indexed="81"/>
            <rFont val="Tahoma"/>
            <family val="2"/>
          </rPr>
          <t>AFROCOLOMBIANO O RAIZAL</t>
        </r>
      </text>
    </comment>
    <comment ref="AZ96" authorId="2" shapeId="0" xr:uid="{00000000-0006-0000-0000-0000CB000000}">
      <text>
        <r>
          <rPr>
            <b/>
            <sz val="8"/>
            <color indexed="81"/>
            <rFont val="Tahoma"/>
            <family val="2"/>
          </rPr>
          <t>INDÍGENAS</t>
        </r>
        <r>
          <rPr>
            <sz val="8"/>
            <color indexed="81"/>
            <rFont val="Tahoma"/>
            <family val="2"/>
          </rPr>
          <t xml:space="preserve">
</t>
        </r>
      </text>
    </comment>
    <comment ref="BA96" authorId="1" shapeId="0" xr:uid="{00000000-0006-0000-0000-0000CC000000}">
      <text>
        <r>
          <rPr>
            <b/>
            <sz val="9"/>
            <color indexed="81"/>
            <rFont val="Tahoma"/>
            <family val="2"/>
          </rPr>
          <t>MEDIO DE EVIDENCIA. INFORME, RESGISTRO FOTOGRAFICO, PLANILLA, ETC</t>
        </r>
      </text>
    </comment>
    <comment ref="AL105" authorId="2" shapeId="0" xr:uid="{00000000-0006-0000-0000-0000CD000000}">
      <text>
        <r>
          <rPr>
            <b/>
            <sz val="8"/>
            <color indexed="81"/>
            <rFont val="Tahoma"/>
            <family val="2"/>
          </rPr>
          <t>PRIMERA INFANCIA (0 a 5 años)</t>
        </r>
        <r>
          <rPr>
            <sz val="8"/>
            <color indexed="81"/>
            <rFont val="Tahoma"/>
            <family val="2"/>
          </rPr>
          <t xml:space="preserve">
</t>
        </r>
      </text>
    </comment>
    <comment ref="AM105" authorId="2" shapeId="0" xr:uid="{00000000-0006-0000-0000-0000CE000000}">
      <text>
        <r>
          <rPr>
            <b/>
            <sz val="8"/>
            <color indexed="81"/>
            <rFont val="Tahoma"/>
            <family val="2"/>
          </rPr>
          <t>INFANCIA (6 a 11 años)</t>
        </r>
        <r>
          <rPr>
            <sz val="8"/>
            <color indexed="81"/>
            <rFont val="Tahoma"/>
            <family val="2"/>
          </rPr>
          <t xml:space="preserve">
</t>
        </r>
      </text>
    </comment>
    <comment ref="AN105" authorId="2" shapeId="0" xr:uid="{00000000-0006-0000-0000-0000CF000000}">
      <text>
        <r>
          <rPr>
            <b/>
            <sz val="8"/>
            <color indexed="81"/>
            <rFont val="Tahoma"/>
            <family val="2"/>
          </rPr>
          <t>ADOLESCENCIA (12 A 17 años)</t>
        </r>
      </text>
    </comment>
    <comment ref="AO105" authorId="2" shapeId="0" xr:uid="{00000000-0006-0000-0000-0000D0000000}">
      <text>
        <r>
          <rPr>
            <b/>
            <sz val="8"/>
            <color indexed="81"/>
            <rFont val="Tahoma"/>
            <family val="2"/>
          </rPr>
          <t>JUVENTUD (18 a 28 años)</t>
        </r>
        <r>
          <rPr>
            <sz val="8"/>
            <color indexed="81"/>
            <rFont val="Tahoma"/>
            <family val="2"/>
          </rPr>
          <t xml:space="preserve">
</t>
        </r>
      </text>
    </comment>
    <comment ref="AP105"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D2000000}">
      <text>
        <r>
          <rPr>
            <b/>
            <sz val="8"/>
            <color indexed="81"/>
            <rFont val="Tahoma"/>
            <family val="2"/>
          </rPr>
          <t>ADULTO MAYOR  (61 años en adelante)</t>
        </r>
        <r>
          <rPr>
            <sz val="8"/>
            <color indexed="81"/>
            <rFont val="Tahoma"/>
            <family val="2"/>
          </rPr>
          <t xml:space="preserve">
</t>
        </r>
      </text>
    </comment>
    <comment ref="AS105" authorId="2" shapeId="0" xr:uid="{00000000-0006-0000-0000-0000D3000000}">
      <text>
        <r>
          <rPr>
            <b/>
            <sz val="8"/>
            <color indexed="81"/>
            <rFont val="Tahoma"/>
            <family val="2"/>
          </rPr>
          <t>MUJERES</t>
        </r>
        <r>
          <rPr>
            <sz val="8"/>
            <color indexed="81"/>
            <rFont val="Tahoma"/>
            <family val="2"/>
          </rPr>
          <t xml:space="preserve">
</t>
        </r>
      </text>
    </comment>
    <comment ref="AT105" authorId="2" shapeId="0" xr:uid="{00000000-0006-0000-0000-0000D4000000}">
      <text>
        <r>
          <rPr>
            <b/>
            <sz val="8"/>
            <color indexed="81"/>
            <rFont val="Tahoma"/>
            <family val="2"/>
          </rPr>
          <t>HOMBRES</t>
        </r>
      </text>
    </comment>
    <comment ref="AV105" authorId="2" shapeId="0" xr:uid="{00000000-0006-0000-0000-0000D5000000}">
      <text>
        <r>
          <rPr>
            <b/>
            <sz val="8"/>
            <color indexed="81"/>
            <rFont val="Tahoma"/>
            <family val="2"/>
          </rPr>
          <t>VÍCTIMAS CONFLICTO ARMADO</t>
        </r>
        <r>
          <rPr>
            <sz val="8"/>
            <color indexed="81"/>
            <rFont val="Tahoma"/>
            <family val="2"/>
          </rPr>
          <t xml:space="preserve">
</t>
        </r>
      </text>
    </comment>
    <comment ref="AX105" authorId="2" shapeId="0" xr:uid="{00000000-0006-0000-0000-0000D6000000}">
      <text>
        <r>
          <rPr>
            <b/>
            <sz val="8"/>
            <color indexed="81"/>
            <rFont val="Tahoma"/>
            <family val="2"/>
          </rPr>
          <t>DISCAPACITADOS</t>
        </r>
        <r>
          <rPr>
            <sz val="8"/>
            <color indexed="81"/>
            <rFont val="Tahoma"/>
            <family val="2"/>
          </rPr>
          <t xml:space="preserve">
</t>
        </r>
      </text>
    </comment>
    <comment ref="AY105" authorId="2" shapeId="0" xr:uid="{00000000-0006-0000-0000-0000D7000000}">
      <text>
        <r>
          <rPr>
            <b/>
            <sz val="8"/>
            <color indexed="81"/>
            <rFont val="Tahoma"/>
            <family val="2"/>
          </rPr>
          <t>AFROCOLOMBIANO O RAIZAL</t>
        </r>
      </text>
    </comment>
    <comment ref="AZ105" authorId="2" shapeId="0" xr:uid="{00000000-0006-0000-0000-0000D8000000}">
      <text>
        <r>
          <rPr>
            <b/>
            <sz val="8"/>
            <color indexed="81"/>
            <rFont val="Tahoma"/>
            <family val="2"/>
          </rPr>
          <t>INDÍGENAS</t>
        </r>
        <r>
          <rPr>
            <sz val="8"/>
            <color indexed="81"/>
            <rFont val="Tahoma"/>
            <family val="2"/>
          </rPr>
          <t xml:space="preserve">
</t>
        </r>
      </text>
    </comment>
    <comment ref="BA105" authorId="1" shapeId="0" xr:uid="{00000000-0006-0000-0000-0000D9000000}">
      <text>
        <r>
          <rPr>
            <b/>
            <sz val="9"/>
            <color indexed="81"/>
            <rFont val="Tahoma"/>
            <family val="2"/>
          </rPr>
          <t>MEDIO DE EVIDENCIA. INFORME, RESGISTRO FOTOGRAFICO, PLANILLA, ETC</t>
        </r>
      </text>
    </comment>
    <comment ref="AL114" authorId="2" shapeId="0" xr:uid="{00000000-0006-0000-0000-0000DA000000}">
      <text>
        <r>
          <rPr>
            <b/>
            <sz val="8"/>
            <color indexed="81"/>
            <rFont val="Tahoma"/>
            <family val="2"/>
          </rPr>
          <t>PRIMERA INFANCIA (0 a 5 años)</t>
        </r>
        <r>
          <rPr>
            <sz val="8"/>
            <color indexed="81"/>
            <rFont val="Tahoma"/>
            <family val="2"/>
          </rPr>
          <t xml:space="preserve">
</t>
        </r>
      </text>
    </comment>
    <comment ref="AM114" authorId="2" shapeId="0" xr:uid="{00000000-0006-0000-0000-0000DB000000}">
      <text>
        <r>
          <rPr>
            <b/>
            <sz val="8"/>
            <color indexed="81"/>
            <rFont val="Tahoma"/>
            <family val="2"/>
          </rPr>
          <t>INFANCIA (6 a 11 años)</t>
        </r>
        <r>
          <rPr>
            <sz val="8"/>
            <color indexed="81"/>
            <rFont val="Tahoma"/>
            <family val="2"/>
          </rPr>
          <t xml:space="preserve">
</t>
        </r>
      </text>
    </comment>
    <comment ref="AN114" authorId="2" shapeId="0" xr:uid="{00000000-0006-0000-0000-0000DC000000}">
      <text>
        <r>
          <rPr>
            <b/>
            <sz val="8"/>
            <color indexed="81"/>
            <rFont val="Tahoma"/>
            <family val="2"/>
          </rPr>
          <t>ADOLESCENCIA (12 A 17 años)</t>
        </r>
      </text>
    </comment>
    <comment ref="AO114" authorId="2" shapeId="0" xr:uid="{00000000-0006-0000-0000-0000DD000000}">
      <text>
        <r>
          <rPr>
            <b/>
            <sz val="8"/>
            <color indexed="81"/>
            <rFont val="Tahoma"/>
            <family val="2"/>
          </rPr>
          <t>JUVENTUD (18 a 28 años)</t>
        </r>
        <r>
          <rPr>
            <sz val="8"/>
            <color indexed="81"/>
            <rFont val="Tahoma"/>
            <family val="2"/>
          </rPr>
          <t xml:space="preserve">
</t>
        </r>
      </text>
    </comment>
    <comment ref="AP114"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DF000000}">
      <text>
        <r>
          <rPr>
            <b/>
            <sz val="8"/>
            <color indexed="81"/>
            <rFont val="Tahoma"/>
            <family val="2"/>
          </rPr>
          <t>ADULTO MAYOR  (61 años en adelante)</t>
        </r>
        <r>
          <rPr>
            <sz val="8"/>
            <color indexed="81"/>
            <rFont val="Tahoma"/>
            <family val="2"/>
          </rPr>
          <t xml:space="preserve">
</t>
        </r>
      </text>
    </comment>
    <comment ref="AS114" authorId="2" shapeId="0" xr:uid="{00000000-0006-0000-0000-0000E0000000}">
      <text>
        <r>
          <rPr>
            <b/>
            <sz val="8"/>
            <color indexed="81"/>
            <rFont val="Tahoma"/>
            <family val="2"/>
          </rPr>
          <t>MUJERES</t>
        </r>
        <r>
          <rPr>
            <sz val="8"/>
            <color indexed="81"/>
            <rFont val="Tahoma"/>
            <family val="2"/>
          </rPr>
          <t xml:space="preserve">
</t>
        </r>
      </text>
    </comment>
    <comment ref="AT114" authorId="2" shapeId="0" xr:uid="{00000000-0006-0000-0000-0000E1000000}">
      <text>
        <r>
          <rPr>
            <b/>
            <sz val="8"/>
            <color indexed="81"/>
            <rFont val="Tahoma"/>
            <family val="2"/>
          </rPr>
          <t>HOMBRES</t>
        </r>
      </text>
    </comment>
    <comment ref="AV114" authorId="2" shapeId="0" xr:uid="{00000000-0006-0000-0000-0000E2000000}">
      <text>
        <r>
          <rPr>
            <b/>
            <sz val="8"/>
            <color indexed="81"/>
            <rFont val="Tahoma"/>
            <family val="2"/>
          </rPr>
          <t>VÍCTIMAS CONFLICTO ARMADO</t>
        </r>
        <r>
          <rPr>
            <sz val="8"/>
            <color indexed="81"/>
            <rFont val="Tahoma"/>
            <family val="2"/>
          </rPr>
          <t xml:space="preserve">
</t>
        </r>
      </text>
    </comment>
    <comment ref="AX114" authorId="2" shapeId="0" xr:uid="{00000000-0006-0000-0000-0000E3000000}">
      <text>
        <r>
          <rPr>
            <b/>
            <sz val="8"/>
            <color indexed="81"/>
            <rFont val="Tahoma"/>
            <family val="2"/>
          </rPr>
          <t>DISCAPACITADOS</t>
        </r>
        <r>
          <rPr>
            <sz val="8"/>
            <color indexed="81"/>
            <rFont val="Tahoma"/>
            <family val="2"/>
          </rPr>
          <t xml:space="preserve">
</t>
        </r>
      </text>
    </comment>
    <comment ref="AY114" authorId="2" shapeId="0" xr:uid="{00000000-0006-0000-0000-0000E4000000}">
      <text>
        <r>
          <rPr>
            <b/>
            <sz val="8"/>
            <color indexed="81"/>
            <rFont val="Tahoma"/>
            <family val="2"/>
          </rPr>
          <t>AFROCOLOMBIANO O RAIZAL</t>
        </r>
      </text>
    </comment>
    <comment ref="AZ114" authorId="2" shapeId="0" xr:uid="{00000000-0006-0000-0000-0000E5000000}">
      <text>
        <r>
          <rPr>
            <b/>
            <sz val="8"/>
            <color indexed="81"/>
            <rFont val="Tahoma"/>
            <family val="2"/>
          </rPr>
          <t>INDÍGENAS</t>
        </r>
        <r>
          <rPr>
            <sz val="8"/>
            <color indexed="81"/>
            <rFont val="Tahoma"/>
            <family val="2"/>
          </rPr>
          <t xml:space="preserve">
</t>
        </r>
      </text>
    </comment>
    <comment ref="BA114" authorId="1" shapeId="0" xr:uid="{00000000-0006-0000-0000-0000E6000000}">
      <text>
        <r>
          <rPr>
            <b/>
            <sz val="9"/>
            <color indexed="81"/>
            <rFont val="Tahoma"/>
            <family val="2"/>
          </rPr>
          <t>MEDIO DE EVIDENCIA. INFORME, RESGISTRO FOTOGRAFICO, PLANILLA, ETC</t>
        </r>
      </text>
    </comment>
    <comment ref="AL123" authorId="2" shapeId="0" xr:uid="{00000000-0006-0000-0000-0000E7000000}">
      <text>
        <r>
          <rPr>
            <b/>
            <sz val="8"/>
            <color indexed="81"/>
            <rFont val="Tahoma"/>
            <family val="2"/>
          </rPr>
          <t>PRIMERA INFANCIA (0 a 5 años)</t>
        </r>
        <r>
          <rPr>
            <sz val="8"/>
            <color indexed="81"/>
            <rFont val="Tahoma"/>
            <family val="2"/>
          </rPr>
          <t xml:space="preserve">
</t>
        </r>
      </text>
    </comment>
    <comment ref="AM123" authorId="2" shapeId="0" xr:uid="{00000000-0006-0000-0000-0000E8000000}">
      <text>
        <r>
          <rPr>
            <b/>
            <sz val="8"/>
            <color indexed="81"/>
            <rFont val="Tahoma"/>
            <family val="2"/>
          </rPr>
          <t>INFANCIA (6 a 11 años)</t>
        </r>
        <r>
          <rPr>
            <sz val="8"/>
            <color indexed="81"/>
            <rFont val="Tahoma"/>
            <family val="2"/>
          </rPr>
          <t xml:space="preserve">
</t>
        </r>
      </text>
    </comment>
    <comment ref="AN123" authorId="2" shapeId="0" xr:uid="{00000000-0006-0000-0000-0000E9000000}">
      <text>
        <r>
          <rPr>
            <b/>
            <sz val="8"/>
            <color indexed="81"/>
            <rFont val="Tahoma"/>
            <family val="2"/>
          </rPr>
          <t>ADOLESCENCIA (12 A 17 años)</t>
        </r>
      </text>
    </comment>
    <comment ref="AO123" authorId="2" shapeId="0" xr:uid="{00000000-0006-0000-0000-0000EA000000}">
      <text>
        <r>
          <rPr>
            <b/>
            <sz val="8"/>
            <color indexed="81"/>
            <rFont val="Tahoma"/>
            <family val="2"/>
          </rPr>
          <t>JUVENTUD (18 a 28 años)</t>
        </r>
        <r>
          <rPr>
            <sz val="8"/>
            <color indexed="81"/>
            <rFont val="Tahoma"/>
            <family val="2"/>
          </rPr>
          <t xml:space="preserve">
</t>
        </r>
      </text>
    </comment>
    <comment ref="AP123"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EC000000}">
      <text>
        <r>
          <rPr>
            <b/>
            <sz val="8"/>
            <color indexed="81"/>
            <rFont val="Tahoma"/>
            <family val="2"/>
          </rPr>
          <t>ADULTO MAYOR  (61 años en adelante)</t>
        </r>
        <r>
          <rPr>
            <sz val="8"/>
            <color indexed="81"/>
            <rFont val="Tahoma"/>
            <family val="2"/>
          </rPr>
          <t xml:space="preserve">
</t>
        </r>
      </text>
    </comment>
    <comment ref="AS123" authorId="2" shapeId="0" xr:uid="{00000000-0006-0000-0000-0000ED000000}">
      <text>
        <r>
          <rPr>
            <b/>
            <sz val="8"/>
            <color indexed="81"/>
            <rFont val="Tahoma"/>
            <family val="2"/>
          </rPr>
          <t>MUJERES</t>
        </r>
        <r>
          <rPr>
            <sz val="8"/>
            <color indexed="81"/>
            <rFont val="Tahoma"/>
            <family val="2"/>
          </rPr>
          <t xml:space="preserve">
</t>
        </r>
      </text>
    </comment>
    <comment ref="AT123" authorId="2" shapeId="0" xr:uid="{00000000-0006-0000-0000-0000EE000000}">
      <text>
        <r>
          <rPr>
            <b/>
            <sz val="8"/>
            <color indexed="81"/>
            <rFont val="Tahoma"/>
            <family val="2"/>
          </rPr>
          <t>HOMBRES</t>
        </r>
      </text>
    </comment>
    <comment ref="AV123" authorId="2" shapeId="0" xr:uid="{00000000-0006-0000-0000-0000EF000000}">
      <text>
        <r>
          <rPr>
            <b/>
            <sz val="8"/>
            <color indexed="81"/>
            <rFont val="Tahoma"/>
            <family val="2"/>
          </rPr>
          <t>VÍCTIMAS CONFLICTO ARMADO</t>
        </r>
        <r>
          <rPr>
            <sz val="8"/>
            <color indexed="81"/>
            <rFont val="Tahoma"/>
            <family val="2"/>
          </rPr>
          <t xml:space="preserve">
</t>
        </r>
      </text>
    </comment>
    <comment ref="AX123" authorId="2" shapeId="0" xr:uid="{00000000-0006-0000-0000-0000F0000000}">
      <text>
        <r>
          <rPr>
            <b/>
            <sz val="8"/>
            <color indexed="81"/>
            <rFont val="Tahoma"/>
            <family val="2"/>
          </rPr>
          <t>DISCAPACITADOS</t>
        </r>
        <r>
          <rPr>
            <sz val="8"/>
            <color indexed="81"/>
            <rFont val="Tahoma"/>
            <family val="2"/>
          </rPr>
          <t xml:space="preserve">
</t>
        </r>
      </text>
    </comment>
    <comment ref="AY123" authorId="2" shapeId="0" xr:uid="{00000000-0006-0000-0000-0000F1000000}">
      <text>
        <r>
          <rPr>
            <b/>
            <sz val="8"/>
            <color indexed="81"/>
            <rFont val="Tahoma"/>
            <family val="2"/>
          </rPr>
          <t>AFROCOLOMBIANO O RAIZAL</t>
        </r>
      </text>
    </comment>
    <comment ref="AZ123" authorId="2" shapeId="0" xr:uid="{00000000-0006-0000-0000-0000F2000000}">
      <text>
        <r>
          <rPr>
            <b/>
            <sz val="8"/>
            <color indexed="81"/>
            <rFont val="Tahoma"/>
            <family val="2"/>
          </rPr>
          <t>INDÍGENAS</t>
        </r>
        <r>
          <rPr>
            <sz val="8"/>
            <color indexed="81"/>
            <rFont val="Tahoma"/>
            <family val="2"/>
          </rPr>
          <t xml:space="preserve">
</t>
        </r>
      </text>
    </comment>
    <comment ref="BA123" authorId="1" shapeId="0" xr:uid="{00000000-0006-0000-0000-0000F3000000}">
      <text>
        <r>
          <rPr>
            <b/>
            <sz val="9"/>
            <color indexed="81"/>
            <rFont val="Tahoma"/>
            <family val="2"/>
          </rPr>
          <t>MEDIO DE EVIDENCIA. INFORME, RESGISTRO FOTOGRAFICO, PLANILLA, ETC</t>
        </r>
      </text>
    </comment>
    <comment ref="AL132" authorId="2" shapeId="0" xr:uid="{00000000-0006-0000-0000-0000F4000000}">
      <text>
        <r>
          <rPr>
            <b/>
            <sz val="8"/>
            <color indexed="81"/>
            <rFont val="Tahoma"/>
            <family val="2"/>
          </rPr>
          <t>PRIMERA INFANCIA (0 a 5 años)</t>
        </r>
        <r>
          <rPr>
            <sz val="8"/>
            <color indexed="81"/>
            <rFont val="Tahoma"/>
            <family val="2"/>
          </rPr>
          <t xml:space="preserve">
</t>
        </r>
      </text>
    </comment>
    <comment ref="AM132" authorId="2" shapeId="0" xr:uid="{00000000-0006-0000-0000-0000F5000000}">
      <text>
        <r>
          <rPr>
            <b/>
            <sz val="8"/>
            <color indexed="81"/>
            <rFont val="Tahoma"/>
            <family val="2"/>
          </rPr>
          <t>INFANCIA (6 a 11 años)</t>
        </r>
        <r>
          <rPr>
            <sz val="8"/>
            <color indexed="81"/>
            <rFont val="Tahoma"/>
            <family val="2"/>
          </rPr>
          <t xml:space="preserve">
</t>
        </r>
      </text>
    </comment>
    <comment ref="AN132" authorId="2" shapeId="0" xr:uid="{00000000-0006-0000-0000-0000F6000000}">
      <text>
        <r>
          <rPr>
            <b/>
            <sz val="8"/>
            <color indexed="81"/>
            <rFont val="Tahoma"/>
            <family val="2"/>
          </rPr>
          <t>ADOLESCENCIA (12 A 17 años)</t>
        </r>
      </text>
    </comment>
    <comment ref="AO132" authorId="2" shapeId="0" xr:uid="{00000000-0006-0000-0000-0000F7000000}">
      <text>
        <r>
          <rPr>
            <b/>
            <sz val="8"/>
            <color indexed="81"/>
            <rFont val="Tahoma"/>
            <family val="2"/>
          </rPr>
          <t>JUVENTUD (18 a 28 años)</t>
        </r>
        <r>
          <rPr>
            <sz val="8"/>
            <color indexed="81"/>
            <rFont val="Tahoma"/>
            <family val="2"/>
          </rPr>
          <t xml:space="preserve">
</t>
        </r>
      </text>
    </comment>
    <comment ref="AP132"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F9000000}">
      <text>
        <r>
          <rPr>
            <b/>
            <sz val="8"/>
            <color indexed="81"/>
            <rFont val="Tahoma"/>
            <family val="2"/>
          </rPr>
          <t>ADULTO MAYOR  (61 años en adelante)</t>
        </r>
        <r>
          <rPr>
            <sz val="8"/>
            <color indexed="81"/>
            <rFont val="Tahoma"/>
            <family val="2"/>
          </rPr>
          <t xml:space="preserve">
</t>
        </r>
      </text>
    </comment>
    <comment ref="AS132" authorId="2" shapeId="0" xr:uid="{00000000-0006-0000-0000-0000FA000000}">
      <text>
        <r>
          <rPr>
            <b/>
            <sz val="8"/>
            <color indexed="81"/>
            <rFont val="Tahoma"/>
            <family val="2"/>
          </rPr>
          <t>MUJERES</t>
        </r>
        <r>
          <rPr>
            <sz val="8"/>
            <color indexed="81"/>
            <rFont val="Tahoma"/>
            <family val="2"/>
          </rPr>
          <t xml:space="preserve">
</t>
        </r>
      </text>
    </comment>
    <comment ref="AT132" authorId="2" shapeId="0" xr:uid="{00000000-0006-0000-0000-0000FB000000}">
      <text>
        <r>
          <rPr>
            <b/>
            <sz val="8"/>
            <color indexed="81"/>
            <rFont val="Tahoma"/>
            <family val="2"/>
          </rPr>
          <t>HOMBRES</t>
        </r>
      </text>
    </comment>
    <comment ref="AV132" authorId="2" shapeId="0" xr:uid="{00000000-0006-0000-0000-0000FC000000}">
      <text>
        <r>
          <rPr>
            <b/>
            <sz val="8"/>
            <color indexed="81"/>
            <rFont val="Tahoma"/>
            <family val="2"/>
          </rPr>
          <t>VÍCTIMAS CONFLICTO ARMADO</t>
        </r>
        <r>
          <rPr>
            <sz val="8"/>
            <color indexed="81"/>
            <rFont val="Tahoma"/>
            <family val="2"/>
          </rPr>
          <t xml:space="preserve">
</t>
        </r>
      </text>
    </comment>
    <comment ref="AX132" authorId="2" shapeId="0" xr:uid="{00000000-0006-0000-0000-0000FD000000}">
      <text>
        <r>
          <rPr>
            <b/>
            <sz val="8"/>
            <color indexed="81"/>
            <rFont val="Tahoma"/>
            <family val="2"/>
          </rPr>
          <t>DISCAPACITADOS</t>
        </r>
        <r>
          <rPr>
            <sz val="8"/>
            <color indexed="81"/>
            <rFont val="Tahoma"/>
            <family val="2"/>
          </rPr>
          <t xml:space="preserve">
</t>
        </r>
      </text>
    </comment>
    <comment ref="AY132" authorId="2" shapeId="0" xr:uid="{00000000-0006-0000-0000-0000FE000000}">
      <text>
        <r>
          <rPr>
            <b/>
            <sz val="8"/>
            <color indexed="81"/>
            <rFont val="Tahoma"/>
            <family val="2"/>
          </rPr>
          <t>AFROCOLOMBIANO O RAIZAL</t>
        </r>
      </text>
    </comment>
    <comment ref="AZ132" authorId="2" shapeId="0" xr:uid="{00000000-0006-0000-0000-0000FF000000}">
      <text>
        <r>
          <rPr>
            <b/>
            <sz val="8"/>
            <color indexed="81"/>
            <rFont val="Tahoma"/>
            <family val="2"/>
          </rPr>
          <t>INDÍGENAS</t>
        </r>
        <r>
          <rPr>
            <sz val="8"/>
            <color indexed="81"/>
            <rFont val="Tahoma"/>
            <family val="2"/>
          </rPr>
          <t xml:space="preserve">
</t>
        </r>
      </text>
    </comment>
    <comment ref="BA132" authorId="1" shapeId="0" xr:uid="{00000000-0006-0000-0000-000000010000}">
      <text>
        <r>
          <rPr>
            <b/>
            <sz val="9"/>
            <color indexed="81"/>
            <rFont val="Tahoma"/>
            <family val="2"/>
          </rPr>
          <t>MEDIO DE EVIDENCIA. INFORME, RESGISTRO FOTOGRAFICO, PLANILLA, ETC</t>
        </r>
      </text>
    </comment>
    <comment ref="AL141" authorId="2" shapeId="0" xr:uid="{00000000-0006-0000-0000-000001010000}">
      <text>
        <r>
          <rPr>
            <b/>
            <sz val="8"/>
            <color indexed="81"/>
            <rFont val="Tahoma"/>
            <family val="2"/>
          </rPr>
          <t>PRIMERA INFANCIA (0 a 5 años)</t>
        </r>
        <r>
          <rPr>
            <sz val="8"/>
            <color indexed="81"/>
            <rFont val="Tahoma"/>
            <family val="2"/>
          </rPr>
          <t xml:space="preserve">
</t>
        </r>
      </text>
    </comment>
    <comment ref="AM141" authorId="2" shapeId="0" xr:uid="{00000000-0006-0000-0000-000002010000}">
      <text>
        <r>
          <rPr>
            <b/>
            <sz val="8"/>
            <color indexed="81"/>
            <rFont val="Tahoma"/>
            <family val="2"/>
          </rPr>
          <t>INFANCIA (6 a 11 años)</t>
        </r>
        <r>
          <rPr>
            <sz val="8"/>
            <color indexed="81"/>
            <rFont val="Tahoma"/>
            <family val="2"/>
          </rPr>
          <t xml:space="preserve">
</t>
        </r>
      </text>
    </comment>
    <comment ref="AN141" authorId="2" shapeId="0" xr:uid="{00000000-0006-0000-0000-000003010000}">
      <text>
        <r>
          <rPr>
            <b/>
            <sz val="8"/>
            <color indexed="81"/>
            <rFont val="Tahoma"/>
            <family val="2"/>
          </rPr>
          <t>ADOLESCENCIA (12 A 17 años)</t>
        </r>
      </text>
    </comment>
    <comment ref="AO141" authorId="2" shapeId="0" xr:uid="{00000000-0006-0000-0000-000004010000}">
      <text>
        <r>
          <rPr>
            <b/>
            <sz val="8"/>
            <color indexed="81"/>
            <rFont val="Tahoma"/>
            <family val="2"/>
          </rPr>
          <t>JUVENTUD (18 a 28 años)</t>
        </r>
        <r>
          <rPr>
            <sz val="8"/>
            <color indexed="81"/>
            <rFont val="Tahoma"/>
            <family val="2"/>
          </rPr>
          <t xml:space="preserve">
</t>
        </r>
      </text>
    </comment>
    <comment ref="AP141"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06010000}">
      <text>
        <r>
          <rPr>
            <b/>
            <sz val="8"/>
            <color indexed="81"/>
            <rFont val="Tahoma"/>
            <family val="2"/>
          </rPr>
          <t>ADULTO MAYOR  (61 años en adelante)</t>
        </r>
        <r>
          <rPr>
            <sz val="8"/>
            <color indexed="81"/>
            <rFont val="Tahoma"/>
            <family val="2"/>
          </rPr>
          <t xml:space="preserve">
</t>
        </r>
      </text>
    </comment>
    <comment ref="AS141" authorId="2" shapeId="0" xr:uid="{00000000-0006-0000-0000-000007010000}">
      <text>
        <r>
          <rPr>
            <b/>
            <sz val="8"/>
            <color indexed="81"/>
            <rFont val="Tahoma"/>
            <family val="2"/>
          </rPr>
          <t>MUJERES</t>
        </r>
        <r>
          <rPr>
            <sz val="8"/>
            <color indexed="81"/>
            <rFont val="Tahoma"/>
            <family val="2"/>
          </rPr>
          <t xml:space="preserve">
</t>
        </r>
      </text>
    </comment>
    <comment ref="AT141" authorId="2" shapeId="0" xr:uid="{00000000-0006-0000-0000-000008010000}">
      <text>
        <r>
          <rPr>
            <b/>
            <sz val="8"/>
            <color indexed="81"/>
            <rFont val="Tahoma"/>
            <family val="2"/>
          </rPr>
          <t>HOMBRES</t>
        </r>
      </text>
    </comment>
    <comment ref="AV141" authorId="2" shapeId="0" xr:uid="{00000000-0006-0000-0000-000009010000}">
      <text>
        <r>
          <rPr>
            <b/>
            <sz val="8"/>
            <color indexed="81"/>
            <rFont val="Tahoma"/>
            <family val="2"/>
          </rPr>
          <t>VÍCTIMAS CONFLICTO ARMADO</t>
        </r>
        <r>
          <rPr>
            <sz val="8"/>
            <color indexed="81"/>
            <rFont val="Tahoma"/>
            <family val="2"/>
          </rPr>
          <t xml:space="preserve">
</t>
        </r>
      </text>
    </comment>
    <comment ref="AX141" authorId="2" shapeId="0" xr:uid="{00000000-0006-0000-0000-00000A010000}">
      <text>
        <r>
          <rPr>
            <b/>
            <sz val="8"/>
            <color indexed="81"/>
            <rFont val="Tahoma"/>
            <family val="2"/>
          </rPr>
          <t>DISCAPACITADOS</t>
        </r>
        <r>
          <rPr>
            <sz val="8"/>
            <color indexed="81"/>
            <rFont val="Tahoma"/>
            <family val="2"/>
          </rPr>
          <t xml:space="preserve">
</t>
        </r>
      </text>
    </comment>
    <comment ref="AY141" authorId="2" shapeId="0" xr:uid="{00000000-0006-0000-0000-00000B010000}">
      <text>
        <r>
          <rPr>
            <b/>
            <sz val="8"/>
            <color indexed="81"/>
            <rFont val="Tahoma"/>
            <family val="2"/>
          </rPr>
          <t>AFROCOLOMBIANO O RAIZAL</t>
        </r>
      </text>
    </comment>
    <comment ref="AZ141" authorId="2" shapeId="0" xr:uid="{00000000-0006-0000-0000-00000C010000}">
      <text>
        <r>
          <rPr>
            <b/>
            <sz val="8"/>
            <color indexed="81"/>
            <rFont val="Tahoma"/>
            <family val="2"/>
          </rPr>
          <t>INDÍGENAS</t>
        </r>
        <r>
          <rPr>
            <sz val="8"/>
            <color indexed="81"/>
            <rFont val="Tahoma"/>
            <family val="2"/>
          </rPr>
          <t xml:space="preserve">
</t>
        </r>
      </text>
    </comment>
    <comment ref="BA141" authorId="1" shapeId="0" xr:uid="{00000000-0006-0000-0000-00000D010000}">
      <text>
        <r>
          <rPr>
            <b/>
            <sz val="9"/>
            <color indexed="81"/>
            <rFont val="Tahoma"/>
            <family val="2"/>
          </rPr>
          <t>MEDIO DE EVIDENCIA. INFORME, RESGISTRO FOTOGRAFICO, PLANILLA, ETC</t>
        </r>
      </text>
    </comment>
    <comment ref="AL150" authorId="2" shapeId="0" xr:uid="{00000000-0006-0000-0000-00000E010000}">
      <text>
        <r>
          <rPr>
            <b/>
            <sz val="8"/>
            <color indexed="81"/>
            <rFont val="Tahoma"/>
            <family val="2"/>
          </rPr>
          <t>PRIMERA INFANCIA (0 a 5 años)</t>
        </r>
        <r>
          <rPr>
            <sz val="8"/>
            <color indexed="81"/>
            <rFont val="Tahoma"/>
            <family val="2"/>
          </rPr>
          <t xml:space="preserve">
</t>
        </r>
      </text>
    </comment>
    <comment ref="AM150" authorId="2" shapeId="0" xr:uid="{00000000-0006-0000-0000-00000F010000}">
      <text>
        <r>
          <rPr>
            <b/>
            <sz val="8"/>
            <color indexed="81"/>
            <rFont val="Tahoma"/>
            <family val="2"/>
          </rPr>
          <t>INFANCIA (6 a 11 años)</t>
        </r>
        <r>
          <rPr>
            <sz val="8"/>
            <color indexed="81"/>
            <rFont val="Tahoma"/>
            <family val="2"/>
          </rPr>
          <t xml:space="preserve">
</t>
        </r>
      </text>
    </comment>
    <comment ref="AN150" authorId="2" shapeId="0" xr:uid="{00000000-0006-0000-0000-000010010000}">
      <text>
        <r>
          <rPr>
            <b/>
            <sz val="8"/>
            <color indexed="81"/>
            <rFont val="Tahoma"/>
            <family val="2"/>
          </rPr>
          <t>ADOLESCENCIA (12 A 17 años)</t>
        </r>
      </text>
    </comment>
    <comment ref="AO150" authorId="2" shapeId="0" xr:uid="{00000000-0006-0000-0000-000011010000}">
      <text>
        <r>
          <rPr>
            <b/>
            <sz val="8"/>
            <color indexed="81"/>
            <rFont val="Tahoma"/>
            <family val="2"/>
          </rPr>
          <t>JUVENTUD (18 a 28 años)</t>
        </r>
        <r>
          <rPr>
            <sz val="8"/>
            <color indexed="81"/>
            <rFont val="Tahoma"/>
            <family val="2"/>
          </rPr>
          <t xml:space="preserve">
</t>
        </r>
      </text>
    </comment>
    <comment ref="AP150"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13010000}">
      <text>
        <r>
          <rPr>
            <b/>
            <sz val="8"/>
            <color indexed="81"/>
            <rFont val="Tahoma"/>
            <family val="2"/>
          </rPr>
          <t>ADULTO MAYOR  (61 años en adelante)</t>
        </r>
        <r>
          <rPr>
            <sz val="8"/>
            <color indexed="81"/>
            <rFont val="Tahoma"/>
            <family val="2"/>
          </rPr>
          <t xml:space="preserve">
</t>
        </r>
      </text>
    </comment>
    <comment ref="AS150" authorId="2" shapeId="0" xr:uid="{00000000-0006-0000-0000-000014010000}">
      <text>
        <r>
          <rPr>
            <b/>
            <sz val="8"/>
            <color indexed="81"/>
            <rFont val="Tahoma"/>
            <family val="2"/>
          </rPr>
          <t>MUJERES</t>
        </r>
        <r>
          <rPr>
            <sz val="8"/>
            <color indexed="81"/>
            <rFont val="Tahoma"/>
            <family val="2"/>
          </rPr>
          <t xml:space="preserve">
</t>
        </r>
      </text>
    </comment>
    <comment ref="AT150" authorId="2" shapeId="0" xr:uid="{00000000-0006-0000-0000-000015010000}">
      <text>
        <r>
          <rPr>
            <b/>
            <sz val="8"/>
            <color indexed="81"/>
            <rFont val="Tahoma"/>
            <family val="2"/>
          </rPr>
          <t>HOMBRES</t>
        </r>
      </text>
    </comment>
    <comment ref="AV150" authorId="2" shapeId="0" xr:uid="{00000000-0006-0000-0000-000016010000}">
      <text>
        <r>
          <rPr>
            <b/>
            <sz val="8"/>
            <color indexed="81"/>
            <rFont val="Tahoma"/>
            <family val="2"/>
          </rPr>
          <t>VÍCTIMAS CONFLICTO ARMADO</t>
        </r>
        <r>
          <rPr>
            <sz val="8"/>
            <color indexed="81"/>
            <rFont val="Tahoma"/>
            <family val="2"/>
          </rPr>
          <t xml:space="preserve">
</t>
        </r>
      </text>
    </comment>
    <comment ref="AX150" authorId="2" shapeId="0" xr:uid="{00000000-0006-0000-0000-000017010000}">
      <text>
        <r>
          <rPr>
            <b/>
            <sz val="8"/>
            <color indexed="81"/>
            <rFont val="Tahoma"/>
            <family val="2"/>
          </rPr>
          <t>DISCAPACITADOS</t>
        </r>
        <r>
          <rPr>
            <sz val="8"/>
            <color indexed="81"/>
            <rFont val="Tahoma"/>
            <family val="2"/>
          </rPr>
          <t xml:space="preserve">
</t>
        </r>
      </text>
    </comment>
    <comment ref="AY150" authorId="2" shapeId="0" xr:uid="{00000000-0006-0000-0000-000018010000}">
      <text>
        <r>
          <rPr>
            <b/>
            <sz val="8"/>
            <color indexed="81"/>
            <rFont val="Tahoma"/>
            <family val="2"/>
          </rPr>
          <t>AFROCOLOMBIANO O RAIZAL</t>
        </r>
      </text>
    </comment>
    <comment ref="AZ150" authorId="2" shapeId="0" xr:uid="{00000000-0006-0000-0000-000019010000}">
      <text>
        <r>
          <rPr>
            <b/>
            <sz val="8"/>
            <color indexed="81"/>
            <rFont val="Tahoma"/>
            <family val="2"/>
          </rPr>
          <t>INDÍGENAS</t>
        </r>
        <r>
          <rPr>
            <sz val="8"/>
            <color indexed="81"/>
            <rFont val="Tahoma"/>
            <family val="2"/>
          </rPr>
          <t xml:space="preserve">
</t>
        </r>
      </text>
    </comment>
    <comment ref="BA150" authorId="1" shapeId="0" xr:uid="{00000000-0006-0000-0000-00001A010000}">
      <text>
        <r>
          <rPr>
            <b/>
            <sz val="9"/>
            <color indexed="81"/>
            <rFont val="Tahoma"/>
            <family val="2"/>
          </rPr>
          <t>MEDIO DE EVIDENCIA. INFORME, RESGISTRO FOTOGRAFICO, PLANILLA, ETC</t>
        </r>
      </text>
    </comment>
    <comment ref="AL159" authorId="2" shapeId="0" xr:uid="{00000000-0006-0000-0000-00001B010000}">
      <text>
        <r>
          <rPr>
            <b/>
            <sz val="8"/>
            <color indexed="81"/>
            <rFont val="Tahoma"/>
            <family val="2"/>
          </rPr>
          <t>PRIMERA INFANCIA (0 a 5 años)</t>
        </r>
        <r>
          <rPr>
            <sz val="8"/>
            <color indexed="81"/>
            <rFont val="Tahoma"/>
            <family val="2"/>
          </rPr>
          <t xml:space="preserve">
</t>
        </r>
      </text>
    </comment>
    <comment ref="AM159" authorId="2" shapeId="0" xr:uid="{00000000-0006-0000-0000-00001C010000}">
      <text>
        <r>
          <rPr>
            <b/>
            <sz val="8"/>
            <color indexed="81"/>
            <rFont val="Tahoma"/>
            <family val="2"/>
          </rPr>
          <t>INFANCIA (6 a 11 años)</t>
        </r>
        <r>
          <rPr>
            <sz val="8"/>
            <color indexed="81"/>
            <rFont val="Tahoma"/>
            <family val="2"/>
          </rPr>
          <t xml:space="preserve">
</t>
        </r>
      </text>
    </comment>
    <comment ref="AN159" authorId="2" shapeId="0" xr:uid="{00000000-0006-0000-0000-00001D010000}">
      <text>
        <r>
          <rPr>
            <b/>
            <sz val="8"/>
            <color indexed="81"/>
            <rFont val="Tahoma"/>
            <family val="2"/>
          </rPr>
          <t>ADOLESCENCIA (12 A 17 años)</t>
        </r>
      </text>
    </comment>
    <comment ref="AO159" authorId="2" shapeId="0" xr:uid="{00000000-0006-0000-0000-00001E010000}">
      <text>
        <r>
          <rPr>
            <b/>
            <sz val="8"/>
            <color indexed="81"/>
            <rFont val="Tahoma"/>
            <family val="2"/>
          </rPr>
          <t>JUVENTUD (18 a 28 años)</t>
        </r>
        <r>
          <rPr>
            <sz val="8"/>
            <color indexed="81"/>
            <rFont val="Tahoma"/>
            <family val="2"/>
          </rPr>
          <t xml:space="preserve">
</t>
        </r>
      </text>
    </comment>
    <comment ref="AP159"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20010000}">
      <text>
        <r>
          <rPr>
            <b/>
            <sz val="8"/>
            <color indexed="81"/>
            <rFont val="Tahoma"/>
            <family val="2"/>
          </rPr>
          <t>ADULTO MAYOR  (61 años en adelante)</t>
        </r>
        <r>
          <rPr>
            <sz val="8"/>
            <color indexed="81"/>
            <rFont val="Tahoma"/>
            <family val="2"/>
          </rPr>
          <t xml:space="preserve">
</t>
        </r>
      </text>
    </comment>
    <comment ref="AS159" authorId="2" shapeId="0" xr:uid="{00000000-0006-0000-0000-000021010000}">
      <text>
        <r>
          <rPr>
            <b/>
            <sz val="8"/>
            <color indexed="81"/>
            <rFont val="Tahoma"/>
            <family val="2"/>
          </rPr>
          <t>MUJERES</t>
        </r>
        <r>
          <rPr>
            <sz val="8"/>
            <color indexed="81"/>
            <rFont val="Tahoma"/>
            <family val="2"/>
          </rPr>
          <t xml:space="preserve">
</t>
        </r>
      </text>
    </comment>
    <comment ref="AT159" authorId="2" shapeId="0" xr:uid="{00000000-0006-0000-0000-000022010000}">
      <text>
        <r>
          <rPr>
            <b/>
            <sz val="8"/>
            <color indexed="81"/>
            <rFont val="Tahoma"/>
            <family val="2"/>
          </rPr>
          <t>HOMBRES</t>
        </r>
      </text>
    </comment>
    <comment ref="AV159" authorId="2" shapeId="0" xr:uid="{00000000-0006-0000-0000-000023010000}">
      <text>
        <r>
          <rPr>
            <b/>
            <sz val="8"/>
            <color indexed="81"/>
            <rFont val="Tahoma"/>
            <family val="2"/>
          </rPr>
          <t>VÍCTIMAS CONFLICTO ARMADO</t>
        </r>
        <r>
          <rPr>
            <sz val="8"/>
            <color indexed="81"/>
            <rFont val="Tahoma"/>
            <family val="2"/>
          </rPr>
          <t xml:space="preserve">
</t>
        </r>
      </text>
    </comment>
    <comment ref="AX159" authorId="2" shapeId="0" xr:uid="{00000000-0006-0000-0000-000024010000}">
      <text>
        <r>
          <rPr>
            <b/>
            <sz val="8"/>
            <color indexed="81"/>
            <rFont val="Tahoma"/>
            <family val="2"/>
          </rPr>
          <t>DISCAPACITADOS</t>
        </r>
        <r>
          <rPr>
            <sz val="8"/>
            <color indexed="81"/>
            <rFont val="Tahoma"/>
            <family val="2"/>
          </rPr>
          <t xml:space="preserve">
</t>
        </r>
      </text>
    </comment>
    <comment ref="AY159" authorId="2" shapeId="0" xr:uid="{00000000-0006-0000-0000-000025010000}">
      <text>
        <r>
          <rPr>
            <b/>
            <sz val="8"/>
            <color indexed="81"/>
            <rFont val="Tahoma"/>
            <family val="2"/>
          </rPr>
          <t>AFROCOLOMBIANO O RAIZAL</t>
        </r>
      </text>
    </comment>
    <comment ref="AZ159" authorId="2" shapeId="0" xr:uid="{00000000-0006-0000-0000-000026010000}">
      <text>
        <r>
          <rPr>
            <b/>
            <sz val="8"/>
            <color indexed="81"/>
            <rFont val="Tahoma"/>
            <family val="2"/>
          </rPr>
          <t>INDÍGENAS</t>
        </r>
        <r>
          <rPr>
            <sz val="8"/>
            <color indexed="81"/>
            <rFont val="Tahoma"/>
            <family val="2"/>
          </rPr>
          <t xml:space="preserve">
</t>
        </r>
      </text>
    </comment>
    <comment ref="BA159" authorId="1" shapeId="0" xr:uid="{00000000-0006-0000-0000-000027010000}">
      <text>
        <r>
          <rPr>
            <b/>
            <sz val="9"/>
            <color indexed="81"/>
            <rFont val="Tahoma"/>
            <family val="2"/>
          </rPr>
          <t>MEDIO DE EVIDENCIA. INFORME, RESGISTRO FOTOGRAFICO, PLANILLA, ETC</t>
        </r>
      </text>
    </comment>
    <comment ref="AL168" authorId="2" shapeId="0" xr:uid="{00000000-0006-0000-0000-000028010000}">
      <text>
        <r>
          <rPr>
            <b/>
            <sz val="8"/>
            <color indexed="81"/>
            <rFont val="Tahoma"/>
            <family val="2"/>
          </rPr>
          <t>PRIMERA INFANCIA (0 a 5 años)</t>
        </r>
        <r>
          <rPr>
            <sz val="8"/>
            <color indexed="81"/>
            <rFont val="Tahoma"/>
            <family val="2"/>
          </rPr>
          <t xml:space="preserve">
</t>
        </r>
      </text>
    </comment>
    <comment ref="AM168" authorId="2" shapeId="0" xr:uid="{00000000-0006-0000-0000-000029010000}">
      <text>
        <r>
          <rPr>
            <b/>
            <sz val="8"/>
            <color indexed="81"/>
            <rFont val="Tahoma"/>
            <family val="2"/>
          </rPr>
          <t>INFANCIA (6 a 11 años)</t>
        </r>
        <r>
          <rPr>
            <sz val="8"/>
            <color indexed="81"/>
            <rFont val="Tahoma"/>
            <family val="2"/>
          </rPr>
          <t xml:space="preserve">
</t>
        </r>
      </text>
    </comment>
    <comment ref="AN168" authorId="2" shapeId="0" xr:uid="{00000000-0006-0000-0000-00002A010000}">
      <text>
        <r>
          <rPr>
            <b/>
            <sz val="8"/>
            <color indexed="81"/>
            <rFont val="Tahoma"/>
            <family val="2"/>
          </rPr>
          <t>ADOLESCENCIA (12 A 17 años)</t>
        </r>
      </text>
    </comment>
    <comment ref="AO168" authorId="2" shapeId="0" xr:uid="{00000000-0006-0000-0000-00002B010000}">
      <text>
        <r>
          <rPr>
            <b/>
            <sz val="8"/>
            <color indexed="81"/>
            <rFont val="Tahoma"/>
            <family val="2"/>
          </rPr>
          <t>JUVENTUD (18 a 28 años)</t>
        </r>
        <r>
          <rPr>
            <sz val="8"/>
            <color indexed="81"/>
            <rFont val="Tahoma"/>
            <family val="2"/>
          </rPr>
          <t xml:space="preserve">
</t>
        </r>
      </text>
    </comment>
    <comment ref="AP168"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2D010000}">
      <text>
        <r>
          <rPr>
            <b/>
            <sz val="8"/>
            <color indexed="81"/>
            <rFont val="Tahoma"/>
            <family val="2"/>
          </rPr>
          <t>ADULTO MAYOR  (61 años en adelante)</t>
        </r>
        <r>
          <rPr>
            <sz val="8"/>
            <color indexed="81"/>
            <rFont val="Tahoma"/>
            <family val="2"/>
          </rPr>
          <t xml:space="preserve">
</t>
        </r>
      </text>
    </comment>
    <comment ref="AS168" authorId="2" shapeId="0" xr:uid="{00000000-0006-0000-0000-00002E010000}">
      <text>
        <r>
          <rPr>
            <b/>
            <sz val="8"/>
            <color indexed="81"/>
            <rFont val="Tahoma"/>
            <family val="2"/>
          </rPr>
          <t>MUJERES</t>
        </r>
        <r>
          <rPr>
            <sz val="8"/>
            <color indexed="81"/>
            <rFont val="Tahoma"/>
            <family val="2"/>
          </rPr>
          <t xml:space="preserve">
</t>
        </r>
      </text>
    </comment>
    <comment ref="AT168" authorId="2" shapeId="0" xr:uid="{00000000-0006-0000-0000-00002F010000}">
      <text>
        <r>
          <rPr>
            <b/>
            <sz val="8"/>
            <color indexed="81"/>
            <rFont val="Tahoma"/>
            <family val="2"/>
          </rPr>
          <t>HOMBRES</t>
        </r>
      </text>
    </comment>
    <comment ref="AV168" authorId="2" shapeId="0" xr:uid="{00000000-0006-0000-0000-000030010000}">
      <text>
        <r>
          <rPr>
            <b/>
            <sz val="8"/>
            <color indexed="81"/>
            <rFont val="Tahoma"/>
            <family val="2"/>
          </rPr>
          <t>VÍCTIMAS CONFLICTO ARMADO</t>
        </r>
        <r>
          <rPr>
            <sz val="8"/>
            <color indexed="81"/>
            <rFont val="Tahoma"/>
            <family val="2"/>
          </rPr>
          <t xml:space="preserve">
</t>
        </r>
      </text>
    </comment>
    <comment ref="AX168" authorId="2" shapeId="0" xr:uid="{00000000-0006-0000-0000-000031010000}">
      <text>
        <r>
          <rPr>
            <b/>
            <sz val="8"/>
            <color indexed="81"/>
            <rFont val="Tahoma"/>
            <family val="2"/>
          </rPr>
          <t>DISCAPACITADOS</t>
        </r>
        <r>
          <rPr>
            <sz val="8"/>
            <color indexed="81"/>
            <rFont val="Tahoma"/>
            <family val="2"/>
          </rPr>
          <t xml:space="preserve">
</t>
        </r>
      </text>
    </comment>
    <comment ref="AY168" authorId="2" shapeId="0" xr:uid="{00000000-0006-0000-0000-000032010000}">
      <text>
        <r>
          <rPr>
            <b/>
            <sz val="8"/>
            <color indexed="81"/>
            <rFont val="Tahoma"/>
            <family val="2"/>
          </rPr>
          <t>AFROCOLOMBIANO O RAIZAL</t>
        </r>
      </text>
    </comment>
    <comment ref="AZ168" authorId="2" shapeId="0" xr:uid="{00000000-0006-0000-0000-000033010000}">
      <text>
        <r>
          <rPr>
            <b/>
            <sz val="8"/>
            <color indexed="81"/>
            <rFont val="Tahoma"/>
            <family val="2"/>
          </rPr>
          <t>INDÍGENAS</t>
        </r>
        <r>
          <rPr>
            <sz val="8"/>
            <color indexed="81"/>
            <rFont val="Tahoma"/>
            <family val="2"/>
          </rPr>
          <t xml:space="preserve">
</t>
        </r>
      </text>
    </comment>
    <comment ref="BA168" authorId="1" shapeId="0" xr:uid="{00000000-0006-0000-0000-000034010000}">
      <text>
        <r>
          <rPr>
            <b/>
            <sz val="9"/>
            <color indexed="81"/>
            <rFont val="Tahoma"/>
            <family val="2"/>
          </rPr>
          <t>MEDIO DE EVIDENCIA. INFORME, RESGISTRO FOTOGRAFICO, PLANILLA, ETC</t>
        </r>
      </text>
    </comment>
    <comment ref="AL177" authorId="2" shapeId="0" xr:uid="{00000000-0006-0000-0000-000035010000}">
      <text>
        <r>
          <rPr>
            <b/>
            <sz val="8"/>
            <color indexed="81"/>
            <rFont val="Tahoma"/>
            <family val="2"/>
          </rPr>
          <t>PRIMERA INFANCIA (0 a 5 años)</t>
        </r>
        <r>
          <rPr>
            <sz val="8"/>
            <color indexed="81"/>
            <rFont val="Tahoma"/>
            <family val="2"/>
          </rPr>
          <t xml:space="preserve">
</t>
        </r>
      </text>
    </comment>
    <comment ref="AM177" authorId="2" shapeId="0" xr:uid="{00000000-0006-0000-0000-000036010000}">
      <text>
        <r>
          <rPr>
            <b/>
            <sz val="8"/>
            <color indexed="81"/>
            <rFont val="Tahoma"/>
            <family val="2"/>
          </rPr>
          <t>INFANCIA (6 a 11 años)</t>
        </r>
        <r>
          <rPr>
            <sz val="8"/>
            <color indexed="81"/>
            <rFont val="Tahoma"/>
            <family val="2"/>
          </rPr>
          <t xml:space="preserve">
</t>
        </r>
      </text>
    </comment>
    <comment ref="AN177" authorId="2" shapeId="0" xr:uid="{00000000-0006-0000-0000-000037010000}">
      <text>
        <r>
          <rPr>
            <b/>
            <sz val="8"/>
            <color indexed="81"/>
            <rFont val="Tahoma"/>
            <family val="2"/>
          </rPr>
          <t>ADOLESCENCIA (12 A 17 años)</t>
        </r>
      </text>
    </comment>
    <comment ref="AO177" authorId="2" shapeId="0" xr:uid="{00000000-0006-0000-0000-000038010000}">
      <text>
        <r>
          <rPr>
            <b/>
            <sz val="8"/>
            <color indexed="81"/>
            <rFont val="Tahoma"/>
            <family val="2"/>
          </rPr>
          <t>JUVENTUD (18 a 28 años)</t>
        </r>
        <r>
          <rPr>
            <sz val="8"/>
            <color indexed="81"/>
            <rFont val="Tahoma"/>
            <family val="2"/>
          </rPr>
          <t xml:space="preserve">
</t>
        </r>
      </text>
    </comment>
    <comment ref="AP177"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3A010000}">
      <text>
        <r>
          <rPr>
            <b/>
            <sz val="8"/>
            <color indexed="81"/>
            <rFont val="Tahoma"/>
            <family val="2"/>
          </rPr>
          <t>ADULTO MAYOR  (61 años en adelante)</t>
        </r>
        <r>
          <rPr>
            <sz val="8"/>
            <color indexed="81"/>
            <rFont val="Tahoma"/>
            <family val="2"/>
          </rPr>
          <t xml:space="preserve">
</t>
        </r>
      </text>
    </comment>
    <comment ref="AS177" authorId="2" shapeId="0" xr:uid="{00000000-0006-0000-0000-00003B010000}">
      <text>
        <r>
          <rPr>
            <b/>
            <sz val="8"/>
            <color indexed="81"/>
            <rFont val="Tahoma"/>
            <family val="2"/>
          </rPr>
          <t>MUJERES</t>
        </r>
        <r>
          <rPr>
            <sz val="8"/>
            <color indexed="81"/>
            <rFont val="Tahoma"/>
            <family val="2"/>
          </rPr>
          <t xml:space="preserve">
</t>
        </r>
      </text>
    </comment>
    <comment ref="AT177" authorId="2" shapeId="0" xr:uid="{00000000-0006-0000-0000-00003C010000}">
      <text>
        <r>
          <rPr>
            <b/>
            <sz val="8"/>
            <color indexed="81"/>
            <rFont val="Tahoma"/>
            <family val="2"/>
          </rPr>
          <t>HOMBRES</t>
        </r>
      </text>
    </comment>
    <comment ref="AV177" authorId="2" shapeId="0" xr:uid="{00000000-0006-0000-0000-00003D010000}">
      <text>
        <r>
          <rPr>
            <b/>
            <sz val="8"/>
            <color indexed="81"/>
            <rFont val="Tahoma"/>
            <family val="2"/>
          </rPr>
          <t>VÍCTIMAS CONFLICTO ARMADO</t>
        </r>
        <r>
          <rPr>
            <sz val="8"/>
            <color indexed="81"/>
            <rFont val="Tahoma"/>
            <family val="2"/>
          </rPr>
          <t xml:space="preserve">
</t>
        </r>
      </text>
    </comment>
    <comment ref="AX177" authorId="2" shapeId="0" xr:uid="{00000000-0006-0000-0000-00003E010000}">
      <text>
        <r>
          <rPr>
            <b/>
            <sz val="8"/>
            <color indexed="81"/>
            <rFont val="Tahoma"/>
            <family val="2"/>
          </rPr>
          <t>DISCAPACITADOS</t>
        </r>
        <r>
          <rPr>
            <sz val="8"/>
            <color indexed="81"/>
            <rFont val="Tahoma"/>
            <family val="2"/>
          </rPr>
          <t xml:space="preserve">
</t>
        </r>
      </text>
    </comment>
    <comment ref="AY177" authorId="2" shapeId="0" xr:uid="{00000000-0006-0000-0000-00003F010000}">
      <text>
        <r>
          <rPr>
            <b/>
            <sz val="8"/>
            <color indexed="81"/>
            <rFont val="Tahoma"/>
            <family val="2"/>
          </rPr>
          <t>AFROCOLOMBIANO O RAIZAL</t>
        </r>
      </text>
    </comment>
    <comment ref="AZ177" authorId="2" shapeId="0" xr:uid="{00000000-0006-0000-0000-000040010000}">
      <text>
        <r>
          <rPr>
            <b/>
            <sz val="8"/>
            <color indexed="81"/>
            <rFont val="Tahoma"/>
            <family val="2"/>
          </rPr>
          <t>INDÍGENAS</t>
        </r>
        <r>
          <rPr>
            <sz val="8"/>
            <color indexed="81"/>
            <rFont val="Tahoma"/>
            <family val="2"/>
          </rPr>
          <t xml:space="preserve">
</t>
        </r>
      </text>
    </comment>
    <comment ref="BA177" authorId="1" shapeId="0" xr:uid="{00000000-0006-0000-0000-000041010000}">
      <text>
        <r>
          <rPr>
            <b/>
            <sz val="9"/>
            <color indexed="81"/>
            <rFont val="Tahoma"/>
            <family val="2"/>
          </rPr>
          <t>MEDIO DE EVIDENCIA. INFORME, RESGISTRO FOTOGRAFICO, PLANILLA, ETC</t>
        </r>
      </text>
    </comment>
    <comment ref="AL186" authorId="2" shapeId="0" xr:uid="{00000000-0006-0000-0000-000042010000}">
      <text>
        <r>
          <rPr>
            <b/>
            <sz val="8"/>
            <color indexed="81"/>
            <rFont val="Tahoma"/>
            <family val="2"/>
          </rPr>
          <t>PRIMERA INFANCIA (0 a 5 años)</t>
        </r>
        <r>
          <rPr>
            <sz val="8"/>
            <color indexed="81"/>
            <rFont val="Tahoma"/>
            <family val="2"/>
          </rPr>
          <t xml:space="preserve">
</t>
        </r>
      </text>
    </comment>
    <comment ref="AM186" authorId="2" shapeId="0" xr:uid="{00000000-0006-0000-0000-000043010000}">
      <text>
        <r>
          <rPr>
            <b/>
            <sz val="8"/>
            <color indexed="81"/>
            <rFont val="Tahoma"/>
            <family val="2"/>
          </rPr>
          <t>INFANCIA (6 a 11 años)</t>
        </r>
        <r>
          <rPr>
            <sz val="8"/>
            <color indexed="81"/>
            <rFont val="Tahoma"/>
            <family val="2"/>
          </rPr>
          <t xml:space="preserve">
</t>
        </r>
      </text>
    </comment>
    <comment ref="AN186" authorId="2" shapeId="0" xr:uid="{00000000-0006-0000-0000-000044010000}">
      <text>
        <r>
          <rPr>
            <b/>
            <sz val="8"/>
            <color indexed="81"/>
            <rFont val="Tahoma"/>
            <family val="2"/>
          </rPr>
          <t>ADOLESCENCIA (12 A 17 años)</t>
        </r>
      </text>
    </comment>
    <comment ref="AO186" authorId="2" shapeId="0" xr:uid="{00000000-0006-0000-0000-000045010000}">
      <text>
        <r>
          <rPr>
            <b/>
            <sz val="8"/>
            <color indexed="81"/>
            <rFont val="Tahoma"/>
            <family val="2"/>
          </rPr>
          <t>JUVENTUD (18 a 28 años)</t>
        </r>
        <r>
          <rPr>
            <sz val="8"/>
            <color indexed="81"/>
            <rFont val="Tahoma"/>
            <family val="2"/>
          </rPr>
          <t xml:space="preserve">
</t>
        </r>
      </text>
    </comment>
    <comment ref="AP186"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47010000}">
      <text>
        <r>
          <rPr>
            <b/>
            <sz val="8"/>
            <color indexed="81"/>
            <rFont val="Tahoma"/>
            <family val="2"/>
          </rPr>
          <t>ADULTO MAYOR  (61 años en adelante)</t>
        </r>
        <r>
          <rPr>
            <sz val="8"/>
            <color indexed="81"/>
            <rFont val="Tahoma"/>
            <family val="2"/>
          </rPr>
          <t xml:space="preserve">
</t>
        </r>
      </text>
    </comment>
    <comment ref="AS186" authorId="2" shapeId="0" xr:uid="{00000000-0006-0000-0000-000048010000}">
      <text>
        <r>
          <rPr>
            <b/>
            <sz val="8"/>
            <color indexed="81"/>
            <rFont val="Tahoma"/>
            <family val="2"/>
          </rPr>
          <t>MUJERES</t>
        </r>
        <r>
          <rPr>
            <sz val="8"/>
            <color indexed="81"/>
            <rFont val="Tahoma"/>
            <family val="2"/>
          </rPr>
          <t xml:space="preserve">
</t>
        </r>
      </text>
    </comment>
    <comment ref="AT186" authorId="2" shapeId="0" xr:uid="{00000000-0006-0000-0000-000049010000}">
      <text>
        <r>
          <rPr>
            <b/>
            <sz val="8"/>
            <color indexed="81"/>
            <rFont val="Tahoma"/>
            <family val="2"/>
          </rPr>
          <t>HOMBRES</t>
        </r>
      </text>
    </comment>
    <comment ref="AV186" authorId="2" shapeId="0" xr:uid="{00000000-0006-0000-0000-00004A010000}">
      <text>
        <r>
          <rPr>
            <b/>
            <sz val="8"/>
            <color indexed="81"/>
            <rFont val="Tahoma"/>
            <family val="2"/>
          </rPr>
          <t>VÍCTIMAS CONFLICTO ARMADO</t>
        </r>
        <r>
          <rPr>
            <sz val="8"/>
            <color indexed="81"/>
            <rFont val="Tahoma"/>
            <family val="2"/>
          </rPr>
          <t xml:space="preserve">
</t>
        </r>
      </text>
    </comment>
    <comment ref="AX186" authorId="2" shapeId="0" xr:uid="{00000000-0006-0000-0000-00004B010000}">
      <text>
        <r>
          <rPr>
            <b/>
            <sz val="8"/>
            <color indexed="81"/>
            <rFont val="Tahoma"/>
            <family val="2"/>
          </rPr>
          <t>DISCAPACITADOS</t>
        </r>
        <r>
          <rPr>
            <sz val="8"/>
            <color indexed="81"/>
            <rFont val="Tahoma"/>
            <family val="2"/>
          </rPr>
          <t xml:space="preserve">
</t>
        </r>
      </text>
    </comment>
    <comment ref="AY186" authorId="2" shapeId="0" xr:uid="{00000000-0006-0000-0000-00004C010000}">
      <text>
        <r>
          <rPr>
            <b/>
            <sz val="8"/>
            <color indexed="81"/>
            <rFont val="Tahoma"/>
            <family val="2"/>
          </rPr>
          <t>AFROCOLOMBIANO O RAIZAL</t>
        </r>
      </text>
    </comment>
    <comment ref="AZ186" authorId="2" shapeId="0" xr:uid="{00000000-0006-0000-0000-00004D010000}">
      <text>
        <r>
          <rPr>
            <b/>
            <sz val="8"/>
            <color indexed="81"/>
            <rFont val="Tahoma"/>
            <family val="2"/>
          </rPr>
          <t>INDÍGENAS</t>
        </r>
        <r>
          <rPr>
            <sz val="8"/>
            <color indexed="81"/>
            <rFont val="Tahoma"/>
            <family val="2"/>
          </rPr>
          <t xml:space="preserve">
</t>
        </r>
      </text>
    </comment>
    <comment ref="BA186" authorId="1" shapeId="0" xr:uid="{00000000-0006-0000-0000-00004E010000}">
      <text>
        <r>
          <rPr>
            <b/>
            <sz val="9"/>
            <color indexed="81"/>
            <rFont val="Tahoma"/>
            <family val="2"/>
          </rPr>
          <t>MEDIO DE EVIDENCIA. INFORME, RESGISTRO FOTOGRAFICO, PLANILLA, ETC</t>
        </r>
      </text>
    </comment>
    <comment ref="AL195" authorId="2" shapeId="0" xr:uid="{00000000-0006-0000-0000-00004F010000}">
      <text>
        <r>
          <rPr>
            <b/>
            <sz val="8"/>
            <color indexed="81"/>
            <rFont val="Tahoma"/>
            <family val="2"/>
          </rPr>
          <t>PRIMERA INFANCIA (0 a 5 años)</t>
        </r>
        <r>
          <rPr>
            <sz val="8"/>
            <color indexed="81"/>
            <rFont val="Tahoma"/>
            <family val="2"/>
          </rPr>
          <t xml:space="preserve">
</t>
        </r>
      </text>
    </comment>
    <comment ref="AM195" authorId="2" shapeId="0" xr:uid="{00000000-0006-0000-0000-000050010000}">
      <text>
        <r>
          <rPr>
            <b/>
            <sz val="8"/>
            <color indexed="81"/>
            <rFont val="Tahoma"/>
            <family val="2"/>
          </rPr>
          <t>INFANCIA (6 a 11 años)</t>
        </r>
        <r>
          <rPr>
            <sz val="8"/>
            <color indexed="81"/>
            <rFont val="Tahoma"/>
            <family val="2"/>
          </rPr>
          <t xml:space="preserve">
</t>
        </r>
      </text>
    </comment>
    <comment ref="AN195" authorId="2" shapeId="0" xr:uid="{00000000-0006-0000-0000-000051010000}">
      <text>
        <r>
          <rPr>
            <b/>
            <sz val="8"/>
            <color indexed="81"/>
            <rFont val="Tahoma"/>
            <family val="2"/>
          </rPr>
          <t>ADOLESCENCIA (12 A 17 años)</t>
        </r>
      </text>
    </comment>
    <comment ref="AO195" authorId="2" shapeId="0" xr:uid="{00000000-0006-0000-0000-000052010000}">
      <text>
        <r>
          <rPr>
            <b/>
            <sz val="8"/>
            <color indexed="81"/>
            <rFont val="Tahoma"/>
            <family val="2"/>
          </rPr>
          <t>JUVENTUD (18 a 28 años)</t>
        </r>
        <r>
          <rPr>
            <sz val="8"/>
            <color indexed="81"/>
            <rFont val="Tahoma"/>
            <family val="2"/>
          </rPr>
          <t xml:space="preserve">
</t>
        </r>
      </text>
    </comment>
    <comment ref="AP195"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54010000}">
      <text>
        <r>
          <rPr>
            <b/>
            <sz val="8"/>
            <color indexed="81"/>
            <rFont val="Tahoma"/>
            <family val="2"/>
          </rPr>
          <t>ADULTO MAYOR  (61 años en adelante)</t>
        </r>
        <r>
          <rPr>
            <sz val="8"/>
            <color indexed="81"/>
            <rFont val="Tahoma"/>
            <family val="2"/>
          </rPr>
          <t xml:space="preserve">
</t>
        </r>
      </text>
    </comment>
    <comment ref="AS195" authorId="2" shapeId="0" xr:uid="{00000000-0006-0000-0000-000055010000}">
      <text>
        <r>
          <rPr>
            <b/>
            <sz val="8"/>
            <color indexed="81"/>
            <rFont val="Tahoma"/>
            <family val="2"/>
          </rPr>
          <t>MUJERES</t>
        </r>
        <r>
          <rPr>
            <sz val="8"/>
            <color indexed="81"/>
            <rFont val="Tahoma"/>
            <family val="2"/>
          </rPr>
          <t xml:space="preserve">
</t>
        </r>
      </text>
    </comment>
    <comment ref="AT195" authorId="2" shapeId="0" xr:uid="{00000000-0006-0000-0000-000056010000}">
      <text>
        <r>
          <rPr>
            <b/>
            <sz val="8"/>
            <color indexed="81"/>
            <rFont val="Tahoma"/>
            <family val="2"/>
          </rPr>
          <t>HOMBRES</t>
        </r>
      </text>
    </comment>
    <comment ref="AV195" authorId="2" shapeId="0" xr:uid="{00000000-0006-0000-0000-000057010000}">
      <text>
        <r>
          <rPr>
            <b/>
            <sz val="8"/>
            <color indexed="81"/>
            <rFont val="Tahoma"/>
            <family val="2"/>
          </rPr>
          <t>VÍCTIMAS CONFLICTO ARMADO</t>
        </r>
        <r>
          <rPr>
            <sz val="8"/>
            <color indexed="81"/>
            <rFont val="Tahoma"/>
            <family val="2"/>
          </rPr>
          <t xml:space="preserve">
</t>
        </r>
      </text>
    </comment>
    <comment ref="AX195" authorId="2" shapeId="0" xr:uid="{00000000-0006-0000-0000-000058010000}">
      <text>
        <r>
          <rPr>
            <b/>
            <sz val="8"/>
            <color indexed="81"/>
            <rFont val="Tahoma"/>
            <family val="2"/>
          </rPr>
          <t>DISCAPACITADOS</t>
        </r>
        <r>
          <rPr>
            <sz val="8"/>
            <color indexed="81"/>
            <rFont val="Tahoma"/>
            <family val="2"/>
          </rPr>
          <t xml:space="preserve">
</t>
        </r>
      </text>
    </comment>
    <comment ref="AY195" authorId="2" shapeId="0" xr:uid="{00000000-0006-0000-0000-000059010000}">
      <text>
        <r>
          <rPr>
            <b/>
            <sz val="8"/>
            <color indexed="81"/>
            <rFont val="Tahoma"/>
            <family val="2"/>
          </rPr>
          <t>AFROCOLOMBIANO O RAIZAL</t>
        </r>
      </text>
    </comment>
    <comment ref="AZ195" authorId="2" shapeId="0" xr:uid="{00000000-0006-0000-0000-00005A010000}">
      <text>
        <r>
          <rPr>
            <b/>
            <sz val="8"/>
            <color indexed="81"/>
            <rFont val="Tahoma"/>
            <family val="2"/>
          </rPr>
          <t>INDÍGENAS</t>
        </r>
        <r>
          <rPr>
            <sz val="8"/>
            <color indexed="81"/>
            <rFont val="Tahoma"/>
            <family val="2"/>
          </rPr>
          <t xml:space="preserve">
</t>
        </r>
      </text>
    </comment>
    <comment ref="BA195"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<sst xmlns="http://schemas.openxmlformats.org/spreadsheetml/2006/main" count="10587" uniqueCount="1971">
  <si>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</si>
  <si>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</si>
  <si>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</si>
  <si>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</si>
  <si>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</si>
  <si>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</si>
  <si>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</si>
  <si>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</si>
  <si>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</si>
  <si>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</si>
  <si>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</si>
  <si>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</si>
  <si>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</si>
  <si>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</si>
  <si>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</si>
  <si>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</si>
  <si>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</si>
  <si>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</si>
  <si>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</si>
  <si>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</si>
  <si>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</si>
  <si>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</si>
  <si>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</si>
  <si>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</si>
  <si>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</si>
  <si>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</si>
  <si>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</si>
  <si>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</si>
  <si>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</si>
  <si>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</si>
  <si>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</si>
  <si>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</si>
  <si>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</si>
  <si>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</si>
  <si>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</si>
  <si>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</si>
  <si>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</si>
  <si>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</si>
  <si>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</si>
  <si>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</si>
  <si>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</si>
  <si>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</si>
  <si>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</si>
  <si>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</si>
  <si>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</si>
  <si>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</si>
  <si>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</si>
  <si>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</si>
  <si>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</si>
  <si>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</si>
  <si>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</si>
  <si>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</si>
  <si>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</si>
  <si>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</si>
  <si>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</si>
  <si>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</si>
  <si>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</si>
  <si>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</si>
  <si>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</si>
  <si>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</si>
  <si>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</si>
  <si>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</si>
  <si>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</si>
  <si>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</si>
  <si>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</si>
  <si>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</si>
  <si>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</si>
  <si>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</si>
  <si>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</si>
  <si>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</si>
  <si>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</si>
  <si>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</si>
  <si>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</si>
  <si>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</si>
  <si>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</si>
  <si>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</si>
  <si>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</si>
  <si>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</si>
  <si>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</si>
  <si>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</si>
  <si>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</si>
  <si>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</si>
  <si>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</si>
  <si>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</si>
  <si>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</si>
  <si>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</si>
  <si>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</si>
  <si>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</si>
  <si>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</si>
  <si>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</si>
  <si>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</si>
  <si>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</si>
  <si>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</si>
  <si>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</si>
  <si>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</si>
  <si>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</si>
  <si>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</si>
  <si>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</si>
  <si>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</si>
  <si>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</si>
  <si>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</si>
  <si>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</si>
  <si>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</si>
  <si>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</si>
  <si>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</si>
  <si>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</si>
  <si>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</si>
  <si>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</si>
  <si>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</si>
  <si>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</si>
  <si>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</si>
  <si>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</si>
  <si>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</si>
  <si>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</si>
  <si>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</si>
  <si>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</si>
  <si>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</si>
  <si>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</si>
  <si>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</si>
  <si>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</si>
  <si>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</si>
  <si>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</si>
  <si>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</si>
  <si>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</si>
  <si>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</si>
  <si>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</si>
  <si>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</si>
  <si>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</si>
  <si>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</si>
  <si>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</si>
  <si>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</si>
  <si>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</si>
  <si>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</si>
  <si>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</si>
  <si>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</si>
  <si>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</si>
  <si>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</si>
  <si>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</si>
  <si>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</si>
  <si>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</si>
  <si>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</si>
  <si>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</si>
  <si>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</si>
  <si>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</si>
  <si>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</si>
  <si>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</si>
  <si>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</si>
  <si>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</si>
  <si>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</si>
  <si>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</si>
  <si>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</si>
  <si>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</si>
  <si>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</si>
  <si>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</si>
  <si>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</si>
  <si>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</si>
  <si>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</si>
  <si>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</si>
  <si>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</si>
  <si>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</si>
  <si>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</si>
  <si>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</si>
  <si>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</si>
  <si>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</si>
  <si>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</si>
  <si>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</si>
  <si>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</si>
  <si>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</si>
  <si>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</si>
  <si>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</si>
  <si>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</si>
  <si>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</si>
  <si>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</si>
  <si>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</si>
  <si>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</si>
  <si>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</si>
  <si>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</si>
  <si>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</si>
  <si>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</si>
  <si>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</si>
  <si>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</si>
  <si>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</si>
  <si>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</si>
  <si>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</si>
  <si>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</si>
  <si>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</si>
  <si>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</si>
  <si>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</si>
  <si>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</si>
  <si>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</si>
  <si>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</si>
  <si>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</si>
  <si>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</si>
  <si>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</si>
  <si>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</si>
  <si>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</si>
  <si>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</si>
  <si>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</si>
  <si>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</si>
  <si>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</si>
  <si>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</si>
  <si>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</si>
  <si>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</si>
  <si>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</si>
  <si>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</si>
  <si>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</si>
  <si>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</si>
  <si>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</si>
  <si>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</si>
  <si>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</si>
  <si>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</si>
  <si>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</si>
  <si>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</si>
  <si>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</si>
  <si>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</si>
  <si>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</si>
  <si>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</si>
  <si>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</si>
  <si>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</si>
  <si>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</si>
  <si>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</si>
  <si>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</si>
  <si>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</si>
  <si>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</si>
  <si>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</si>
  <si>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</si>
  <si>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</si>
  <si>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</si>
  <si>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</si>
  <si>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</si>
  <si>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</si>
  <si>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</si>
  <si>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</si>
  <si>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</si>
  <si>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</si>
  <si>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</si>
  <si>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</si>
  <si>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</si>
  <si>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</si>
  <si>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</si>
  <si>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</si>
  <si>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</si>
  <si>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</si>
  <si>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</si>
  <si>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</si>
  <si>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</si>
  <si>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</si>
  <si>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</si>
  <si>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</si>
  <si>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</si>
  <si>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</si>
  <si>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</si>
  <si>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</si>
  <si>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</si>
  <si>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</si>
  <si>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</si>
  <si>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</si>
  <si>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</si>
  <si>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</si>
  <si>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</si>
  <si>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</si>
  <si>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</si>
  <si>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</si>
  <si>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</si>
  <si>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</si>
  <si>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</si>
  <si>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</si>
  <si>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</si>
  <si>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</si>
  <si>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</si>
  <si>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</si>
  <si>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</si>
  <si>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</si>
  <si>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</si>
  <si>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</si>
  <si>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</si>
  <si>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</si>
  <si>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</si>
  <si>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</si>
  <si>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</si>
  <si>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</si>
  <si>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</si>
  <si>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</si>
  <si>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</si>
  <si>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</si>
  <si>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</si>
  <si>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</si>
  <si>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</si>
  <si>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</si>
  <si>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</si>
  <si>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</si>
  <si>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</si>
  <si>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</si>
  <si>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</si>
  <si>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</si>
  <si>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</si>
  <si>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</si>
  <si>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</si>
  <si>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</si>
  <si>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</si>
  <si>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</si>
  <si>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</si>
  <si>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</si>
  <si>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</si>
  <si>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</si>
  <si>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</si>
  <si>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</si>
  <si>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</si>
  <si>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</si>
  <si>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</si>
  <si>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</si>
  <si>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</si>
  <si>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</si>
  <si>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</si>
  <si>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</si>
  <si>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</si>
  <si>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</si>
  <si>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</si>
  <si>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</si>
  <si>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</si>
  <si>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</si>
  <si>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</si>
  <si>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</si>
  <si>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</si>
  <si>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</si>
  <si>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</si>
  <si>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</si>
  <si>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</si>
  <si>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</si>
  <si>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</si>
  <si>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</si>
  <si>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</si>
  <si>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</si>
  <si>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</si>
  <si>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</si>
  <si>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</si>
  <si>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</si>
  <si>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</si>
  <si>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</si>
  <si>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</si>
  <si>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</si>
  <si>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</si>
  <si>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</si>
  <si>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</si>
  <si>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</si>
  <si>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</si>
  <si>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</si>
  <si>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</si>
  <si>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</si>
  <si>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</si>
  <si>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</si>
  <si>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</si>
  <si>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</si>
  <si>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</si>
  <si>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</si>
  <si>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</si>
  <si>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</si>
  <si>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</si>
  <si>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</si>
  <si>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</si>
  <si>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</si>
  <si>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</si>
  <si>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</si>
  <si>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</si>
  <si>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</si>
  <si>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</si>
  <si>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</si>
  <si>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</si>
  <si>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</si>
  <si>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</si>
  <si>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</si>
  <si>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</si>
  <si>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</si>
  <si>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</si>
  <si>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</si>
  <si>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</si>
  <si>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</si>
  <si>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</si>
  <si>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</si>
  <si>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</si>
  <si>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</si>
  <si>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</si>
  <si>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</si>
  <si>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</si>
  <si>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</si>
  <si>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</si>
  <si>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</si>
  <si>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</si>
  <si>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</si>
  <si>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</si>
  <si>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</si>
  <si>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</si>
  <si>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</si>
  <si>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</si>
  <si>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</si>
  <si>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</si>
  <si>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</si>
  <si>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</si>
  <si>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</si>
  <si>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</si>
  <si>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</si>
  <si>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</si>
  <si>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</si>
  <si>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</si>
  <si>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</si>
  <si>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</si>
  <si>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</si>
  <si>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</si>
  <si>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</si>
  <si>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</si>
  <si>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</si>
  <si>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</si>
  <si>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</si>
  <si>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</si>
  <si>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</si>
  <si>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</si>
  <si>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</si>
  <si>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</si>
  <si>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</si>
  <si>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</si>
  <si>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</si>
  <si>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</si>
  <si>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</si>
  <si>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</si>
  <si>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</si>
  <si>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</si>
  <si>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</si>
  <si>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</si>
  <si>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</si>
  <si>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</si>
  <si>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</si>
  <si>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</si>
  <si>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</si>
  <si>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</si>
  <si>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</si>
  <si>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</si>
  <si>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</si>
  <si>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</si>
  <si>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</si>
  <si>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</si>
  <si>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</si>
  <si>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</si>
  <si>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</si>
  <si>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</si>
  <si>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</si>
  <si>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</si>
  <si>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</si>
  <si>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</si>
  <si>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</si>
  <si>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</si>
  <si>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</si>
  <si>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</si>
  <si>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</si>
  <si>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</si>
  <si>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</si>
  <si>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</si>
  <si>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</si>
  <si>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</si>
  <si>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</si>
  <si>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</si>
  <si>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</si>
  <si>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</si>
  <si>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</si>
  <si>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</si>
  <si>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</si>
  <si>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</si>
  <si>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</si>
  <si>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</si>
  <si>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</si>
  <si>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</si>
  <si>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</si>
  <si>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</si>
  <si>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</si>
  <si>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</si>
  <si>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</si>
  <si>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</si>
  <si>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</si>
  <si>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</si>
  <si>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</si>
  <si>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</si>
  <si>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</si>
  <si>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</si>
  <si>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</si>
  <si>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</si>
  <si>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</si>
  <si>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</si>
  <si>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</si>
  <si>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</si>
  <si>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</si>
  <si>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</si>
  <si>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</si>
  <si>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</si>
  <si>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</si>
  <si>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</si>
  <si>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</si>
  <si>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</si>
  <si>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</si>
  <si>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</si>
  <si>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</si>
  <si>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</si>
  <si>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</si>
  <si>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</si>
  <si>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</si>
  <si>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</si>
  <si>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</si>
  <si>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</si>
  <si>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</si>
  <si>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</si>
  <si>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</si>
  <si>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</si>
  <si>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</si>
  <si>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</si>
  <si>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</si>
  <si>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</si>
  <si>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</si>
  <si>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</si>
  <si>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</si>
  <si>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</si>
  <si>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</si>
  <si>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</si>
  <si>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</si>
  <si>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</si>
  <si>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</si>
  <si>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</si>
  <si>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</si>
  <si>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</si>
  <si>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</si>
  <si>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</si>
  <si>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</si>
  <si>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</si>
  <si>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</si>
  <si>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</si>
  <si>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</si>
  <si>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</si>
  <si>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</si>
  <si>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</si>
  <si>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</si>
  <si>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</si>
  <si>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</si>
  <si>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</si>
  <si>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</si>
  <si>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</si>
  <si>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</si>
  <si>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</si>
  <si>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</si>
  <si>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</si>
  <si>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</si>
  <si>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</si>
  <si>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</si>
  <si>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</si>
  <si>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</si>
  <si>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</si>
  <si>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</si>
  <si>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</si>
  <si>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</si>
  <si>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</si>
  <si>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</si>
  <si>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</si>
  <si>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</si>
  <si>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</si>
  <si>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</si>
  <si>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</si>
  <si>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</si>
  <si>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</si>
  <si>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</si>
  <si>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</si>
  <si>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</si>
  <si>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</si>
  <si>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</si>
  <si>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</si>
  <si>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</si>
  <si>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</si>
  <si>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</si>
  <si>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</si>
  <si>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</si>
  <si>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</si>
  <si>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</si>
  <si>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</si>
  <si>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</si>
  <si>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</si>
  <si>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</si>
  <si>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</si>
  <si>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</si>
  <si>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</si>
  <si>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</si>
  <si>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</si>
  <si>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</si>
  <si>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</si>
  <si>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</si>
  <si>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</si>
  <si>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</si>
  <si>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</si>
  <si>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</si>
  <si>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</si>
  <si>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</si>
  <si>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</si>
  <si>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</si>
  <si>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</si>
  <si>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</si>
  <si>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</si>
  <si>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</si>
  <si>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</si>
  <si>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</si>
  <si>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</si>
  <si>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</si>
  <si>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</si>
  <si>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</si>
  <si>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</si>
  <si>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</si>
  <si>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</si>
  <si>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</si>
  <si>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</si>
  <si>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</si>
  <si>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</si>
  <si>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</si>
  <si>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</si>
  <si>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</si>
  <si>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</si>
  <si>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</si>
  <si>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</si>
  <si>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</si>
  <si>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</si>
  <si>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</si>
  <si>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</si>
  <si>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</si>
  <si>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</si>
  <si>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</si>
  <si>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</si>
  <si>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</si>
  <si>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</si>
  <si>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</si>
  <si>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</si>
  <si>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</si>
  <si>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</si>
  <si>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</si>
  <si>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</si>
  <si>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</si>
  <si>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</si>
  <si>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</si>
  <si>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</si>
  <si>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</si>
  <si>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</si>
  <si>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</si>
  <si>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</si>
  <si>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</si>
  <si>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</si>
  <si>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</si>
  <si>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</si>
  <si>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</si>
  <si>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</si>
  <si>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</si>
  <si>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</si>
  <si>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</si>
  <si>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</si>
  <si>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</si>
  <si>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</si>
  <si>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</si>
  <si>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</si>
  <si>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</si>
  <si>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</si>
  <si>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</si>
  <si>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</si>
  <si>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</si>
  <si>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</si>
  <si>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</si>
  <si>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</si>
  <si>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</si>
  <si>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</si>
  <si>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</si>
  <si>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</si>
  <si>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</si>
  <si>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</si>
  <si>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</si>
  <si>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</si>
  <si>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</si>
  <si>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</si>
  <si>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</si>
  <si>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</si>
  <si>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</si>
  <si>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</si>
  <si>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</si>
  <si>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</si>
  <si>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</si>
  <si>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</si>
  <si>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</si>
  <si>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</si>
  <si>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</si>
  <si>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</si>
  <si>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</si>
  <si>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</si>
  <si>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</si>
  <si>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</si>
  <si>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</si>
  <si>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</si>
  <si>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</si>
  <si>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</si>
  <si>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</si>
  <si>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</si>
  <si>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</si>
  <si>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</si>
  <si>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</si>
  <si>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</si>
  <si>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</si>
  <si>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</si>
  <si>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</si>
  <si>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</si>
  <si>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</si>
  <si>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</si>
  <si>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</si>
  <si>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</si>
  <si>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</si>
  <si>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</si>
  <si>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</si>
  <si>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</si>
  <si>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</si>
  <si>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</si>
  <si>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</si>
  <si>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</si>
  <si>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</si>
  <si>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</si>
  <si>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</si>
  <si>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</si>
  <si>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</si>
  <si>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</si>
  <si>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</si>
  <si>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</si>
  <si>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</si>
  <si>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</si>
  <si>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</si>
  <si>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</si>
  <si>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</si>
  <si>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</si>
  <si>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</si>
  <si>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</si>
  <si>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</si>
  <si>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</si>
  <si>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</si>
  <si>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</si>
  <si>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</si>
  <si>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</si>
  <si>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</si>
  <si>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</si>
  <si>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</si>
  <si>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</si>
  <si>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</si>
  <si>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</si>
  <si>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</si>
  <si>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</si>
  <si>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</si>
  <si>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</si>
  <si>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</si>
  <si>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</si>
  <si>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</si>
  <si>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</si>
  <si>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</si>
  <si>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</si>
  <si>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</si>
  <si>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</si>
  <si>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</si>
  <si>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</si>
  <si>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</si>
  <si>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</si>
  <si>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</si>
  <si>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</si>
  <si>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</si>
  <si>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</si>
  <si>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</si>
  <si>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</si>
  <si>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</si>
  <si>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</si>
  <si>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</si>
  <si>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</si>
  <si>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</si>
  <si>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</si>
  <si>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</si>
  <si>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</si>
  <si>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</si>
  <si>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</si>
  <si>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</si>
  <si>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</si>
  <si>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</si>
  <si>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</si>
  <si>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</si>
  <si>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</si>
  <si>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</si>
  <si>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</si>
  <si>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</si>
  <si>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</si>
  <si>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</si>
  <si>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</si>
  <si>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</si>
  <si>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</si>
  <si>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</si>
  <si>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</si>
  <si>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</si>
  <si>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</si>
  <si>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</si>
  <si>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</si>
  <si>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</si>
  <si>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</si>
  <si>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</si>
  <si>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</si>
  <si>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</si>
  <si>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</si>
  <si>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</si>
  <si>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</si>
  <si>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</si>
  <si>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</si>
  <si>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</si>
  <si>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</si>
  <si>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</si>
  <si>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</si>
  <si>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</si>
  <si>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</si>
  <si>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</si>
  <si>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</si>
  <si>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</si>
  <si>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</si>
  <si>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</si>
  <si>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</si>
  <si>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</si>
  <si>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</si>
  <si>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</si>
  <si>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</si>
  <si>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</si>
  <si>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</si>
  <si>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</si>
  <si>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</si>
  <si>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</si>
  <si>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</si>
  <si>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</si>
  <si>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</si>
  <si>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</si>
  <si>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</si>
  <si>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</si>
  <si>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</si>
  <si>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</si>
  <si>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</si>
  <si>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</si>
  <si>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</si>
  <si>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</si>
  <si>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</si>
  <si>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</si>
  <si>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</si>
  <si>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</si>
  <si>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</si>
  <si>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</si>
  <si>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</si>
  <si>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</si>
  <si>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</si>
  <si>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</si>
  <si>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</si>
  <si>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</si>
  <si>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</si>
  <si>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</si>
  <si>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</si>
  <si>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</si>
  <si>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</si>
  <si>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</si>
  <si>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</si>
  <si>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</si>
  <si>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</si>
  <si>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</si>
  <si>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</si>
  <si>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</si>
  <si>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</si>
  <si>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</si>
  <si>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</si>
  <si>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</si>
  <si>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</si>
  <si>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</si>
  <si>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</si>
  <si>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</si>
  <si>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</si>
  <si>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</si>
  <si>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</si>
  <si>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</si>
  <si>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</si>
  <si>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</si>
  <si>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</si>
  <si>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</si>
  <si>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</si>
  <si>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</si>
  <si>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</si>
  <si>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</si>
  <si>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</si>
  <si>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</si>
  <si>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</si>
  <si>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</si>
  <si>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</si>
  <si>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</si>
  <si>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</si>
  <si>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</si>
  <si>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</si>
  <si>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</si>
  <si>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</si>
  <si>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</si>
  <si>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</si>
  <si>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</si>
  <si>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</si>
  <si>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</si>
  <si>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</si>
  <si>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</si>
  <si>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</si>
  <si>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</si>
  <si>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</si>
  <si>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</si>
  <si>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</si>
  <si>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</si>
  <si>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</si>
  <si>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</si>
  <si>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</si>
  <si>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</si>
  <si>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</si>
  <si>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</si>
  <si>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</si>
  <si>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</si>
  <si>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</si>
  <si>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</si>
  <si>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</si>
  <si>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</si>
  <si>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</si>
  <si>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</si>
  <si>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</si>
  <si>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</si>
  <si>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</si>
  <si>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</si>
  <si>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</si>
  <si>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</si>
  <si>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</si>
  <si>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</si>
  <si>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</si>
  <si>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</si>
  <si>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</si>
  <si>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</si>
  <si>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</si>
  <si>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</si>
  <si>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</si>
  <si>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</si>
  <si>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</si>
  <si>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</si>
  <si>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</si>
  <si>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</si>
  <si>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</si>
  <si>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</si>
  <si>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</si>
  <si>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</si>
  <si>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</si>
  <si>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</si>
  <si>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</si>
  <si>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</si>
  <si>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</si>
  <si>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</si>
  <si>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</si>
  <si>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</si>
  <si>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</si>
  <si>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</si>
  <si>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</si>
  <si>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</si>
  <si>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</si>
  <si>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</si>
  <si>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</si>
  <si>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</si>
  <si>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</si>
  <si>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</si>
  <si>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</si>
  <si>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</si>
  <si>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</si>
  <si>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</si>
  <si>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</si>
  <si>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</si>
  <si>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</si>
  <si>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</si>
  <si>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</si>
  <si>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</si>
  <si>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</si>
  <si>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</si>
  <si>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</si>
  <si>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</si>
  <si>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</si>
  <si>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</si>
  <si>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</si>
  <si>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</si>
  <si>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</si>
  <si>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</si>
  <si>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</si>
  <si>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</si>
  <si>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</si>
  <si>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</si>
  <si>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</si>
  <si>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</si>
  <si>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</si>
  <si>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</si>
  <si>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</si>
  <si>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</si>
  <si>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</si>
  <si>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</si>
  <si>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</si>
  <si>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</si>
  <si>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</si>
  <si>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</si>
  <si>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</si>
  <si>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</si>
  <si>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</si>
  <si>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</si>
  <si>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</si>
  <si>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</si>
  <si>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</si>
  <si>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</si>
  <si>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</si>
  <si>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</si>
  <si>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</si>
  <si>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</si>
  <si>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</si>
  <si>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</si>
  <si>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</si>
  <si>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</si>
  <si>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</si>
  <si>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</si>
  <si>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</si>
  <si>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</si>
  <si>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</si>
  <si>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</si>
  <si>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</si>
  <si>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</si>
  <si>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</si>
  <si>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</si>
  <si>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</si>
  <si>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</si>
  <si>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</si>
  <si>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</si>
  <si>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</si>
  <si>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</si>
  <si>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</si>
  <si>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</si>
  <si>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</si>
  <si>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</si>
  <si>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</si>
  <si>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</si>
  <si>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</si>
  <si>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</si>
  <si>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</si>
  <si>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</si>
  <si>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</si>
  <si>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</si>
  <si>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</si>
  <si>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</si>
  <si>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</si>
  <si>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</si>
  <si>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</si>
  <si>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</si>
  <si>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</si>
  <si>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</si>
  <si>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</si>
  <si>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</si>
  <si>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</si>
  <si>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</si>
  <si>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</si>
  <si>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</si>
  <si>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</si>
  <si>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</si>
  <si>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</si>
  <si>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</si>
  <si>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</si>
  <si>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</si>
  <si>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</si>
  <si>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</si>
  <si>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</si>
  <si>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</si>
  <si>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</si>
  <si>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</si>
  <si>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</si>
  <si>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</si>
  <si>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</si>
  <si>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</si>
  <si>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</si>
  <si>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</si>
  <si>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</si>
  <si>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</si>
  <si>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</si>
  <si>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</si>
  <si>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</si>
  <si>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</si>
  <si>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</si>
  <si>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</si>
  <si>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</si>
  <si>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</si>
  <si>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</si>
  <si>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</si>
  <si>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</si>
  <si>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</si>
  <si>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</si>
  <si>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</si>
  <si>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</si>
  <si>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</si>
  <si>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</si>
  <si>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</si>
  <si>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</si>
  <si>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</si>
  <si>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</si>
  <si>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</si>
  <si>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</si>
  <si>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</si>
  <si>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</si>
  <si>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</si>
  <si>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</si>
  <si>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</si>
  <si>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</si>
  <si>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</si>
  <si>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</si>
  <si>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</si>
  <si>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</si>
  <si>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</si>
  <si>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</si>
  <si>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</si>
  <si>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</si>
  <si>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</si>
  <si>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</si>
  <si>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</si>
  <si>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</si>
  <si>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</si>
  <si>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</si>
  <si>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</si>
  <si>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</si>
  <si>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</si>
  <si>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</si>
  <si>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</si>
  <si>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</si>
  <si>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</si>
  <si>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</si>
  <si>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</si>
  <si>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</si>
  <si>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</si>
  <si>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</si>
  <si>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</si>
  <si>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</si>
  <si>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</si>
  <si>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</si>
  <si>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</si>
  <si>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</si>
  <si>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</si>
  <si>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</si>
  <si>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</si>
  <si>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</si>
  <si>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</si>
  <si>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</si>
  <si>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</si>
  <si>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</si>
  <si>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</si>
  <si>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</si>
  <si>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</si>
  <si>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</si>
  <si>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</si>
  <si>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</si>
  <si>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</si>
  <si>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</si>
  <si>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</si>
  <si>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</si>
  <si>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</si>
  <si>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</si>
  <si>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</si>
  <si>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</si>
  <si>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</si>
  <si>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</si>
  <si>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</si>
  <si>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</si>
  <si>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</si>
  <si>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</si>
  <si>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</si>
  <si>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</si>
  <si>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</si>
  <si>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</si>
  <si>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</si>
  <si>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</si>
  <si>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</si>
  <si>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</si>
  <si>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</si>
  <si>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</si>
  <si>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</si>
  <si>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</si>
  <si>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</si>
  <si>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</si>
  <si>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</si>
  <si>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</si>
  <si>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</si>
  <si>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</si>
  <si>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</si>
  <si>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</si>
  <si>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</si>
  <si>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</si>
  <si>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</si>
  <si>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</si>
  <si>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</si>
  <si>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</si>
  <si>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</si>
  <si>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</si>
  <si>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</si>
  <si>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</si>
  <si>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</si>
  <si>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</si>
  <si>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</si>
  <si>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</si>
  <si>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</si>
  <si>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</si>
  <si>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</si>
  <si>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</si>
  <si>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</si>
  <si>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</si>
  <si>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</si>
  <si>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</si>
  <si>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</si>
  <si>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</si>
  <si>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</si>
  <si>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</si>
  <si>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</si>
  <si>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</si>
  <si>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</si>
  <si>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</si>
  <si>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</si>
  <si>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</si>
  <si>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</si>
  <si>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</si>
  <si>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</si>
  <si>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</si>
  <si>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</si>
  <si>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</si>
  <si>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</si>
  <si>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</si>
  <si>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</si>
  <si>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</si>
  <si>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</si>
  <si>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</si>
  <si>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</si>
  <si>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</si>
  <si>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</si>
  <si>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</si>
  <si>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</si>
  <si>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</si>
  <si>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</si>
  <si>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</si>
  <si>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</si>
  <si>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</si>
  <si>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</si>
  <si>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</si>
  <si>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</si>
  <si>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</si>
  <si>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</si>
  <si>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</si>
  <si>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</si>
  <si>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</si>
  <si>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</si>
  <si>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</si>
  <si>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</si>
  <si>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</si>
  <si>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</si>
  <si>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</si>
  <si>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</si>
  <si>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</si>
  <si>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</si>
  <si>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</si>
  <si>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</si>
  <si>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</si>
  <si>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</si>
  <si>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</si>
  <si>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</si>
  <si>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</si>
  <si>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</si>
  <si>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</si>
  <si>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</si>
  <si>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</si>
  <si>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</si>
  <si>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</si>
  <si>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</si>
  <si>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</si>
  <si>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</si>
  <si>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</si>
  <si>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</si>
  <si>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</si>
  <si>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</si>
  <si>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</si>
  <si>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</si>
  <si>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</si>
  <si>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</si>
  <si>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</si>
  <si>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</si>
  <si>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</si>
  <si>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</si>
  <si>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</si>
  <si>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</si>
  <si>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</si>
  <si>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</si>
  <si>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</si>
  <si>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</si>
  <si>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</si>
  <si>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</si>
  <si>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</si>
  <si>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</si>
  <si>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</si>
  <si>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</si>
  <si>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</si>
  <si>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</si>
  <si>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</si>
  <si>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</si>
  <si>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</si>
  <si>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</si>
  <si>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</si>
  <si>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</si>
  <si>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</si>
  <si>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</si>
  <si>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</si>
  <si>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</si>
  <si>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</si>
  <si>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</si>
  <si>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</si>
  <si>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</si>
  <si>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</si>
  <si>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</si>
  <si>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</si>
  <si>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</si>
  <si>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</si>
  <si>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</si>
  <si>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</si>
  <si>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</si>
  <si>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</si>
  <si>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</si>
  <si>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</si>
  <si>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</si>
  <si>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</si>
  <si>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</si>
  <si>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</si>
  <si>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</si>
  <si>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</si>
  <si>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</si>
  <si>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</si>
  <si>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</si>
  <si>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</si>
  <si>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</si>
  <si>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</si>
  <si>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</si>
  <si>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</si>
  <si>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</si>
  <si>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</si>
  <si>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</si>
  <si>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</si>
  <si>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</si>
  <si>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</si>
  <si>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</si>
  <si>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</si>
  <si>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</si>
  <si>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</si>
  <si>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</si>
  <si>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</si>
  <si>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</si>
  <si>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</si>
  <si>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</si>
  <si>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</si>
  <si>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</si>
  <si>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</si>
  <si>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</si>
  <si>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</si>
  <si>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</si>
  <si>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</si>
  <si>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</si>
  <si>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</si>
  <si>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</si>
  <si>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</si>
  <si>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</si>
  <si>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</si>
  <si>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</si>
  <si>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</si>
  <si>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</si>
  <si>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</si>
  <si>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</si>
  <si>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</si>
  <si>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</si>
  <si>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</si>
  <si>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</si>
  <si>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</si>
  <si>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</si>
  <si>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</si>
  <si>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</si>
  <si>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</si>
  <si>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</si>
  <si>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</si>
  <si>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</si>
  <si>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</si>
  <si>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</si>
  <si>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</si>
  <si>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</si>
  <si>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</si>
  <si>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</si>
  <si>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</si>
  <si>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</si>
  <si>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</si>
  <si>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</si>
  <si>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</si>
  <si>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</si>
  <si>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</si>
  <si>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</si>
  <si>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</si>
  <si>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</si>
  <si>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</si>
  <si>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</si>
  <si>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</si>
  <si>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</si>
  <si>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</si>
  <si>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</si>
  <si>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</si>
  <si>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</si>
  <si>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</si>
  <si>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</si>
  <si>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</si>
  <si>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</si>
  <si>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</si>
  <si>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</si>
  <si>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</si>
  <si>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</si>
  <si>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</si>
  <si>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</si>
  <si>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</si>
  <si>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</si>
  <si>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</si>
  <si>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</si>
  <si>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</si>
  <si>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</si>
  <si>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</si>
  <si>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</si>
  <si>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</si>
  <si>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</si>
  <si>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</si>
  <si>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</si>
  <si>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</si>
  <si>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</si>
  <si>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</si>
  <si>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</si>
  <si>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</si>
  <si>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</si>
  <si>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</si>
  <si>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</si>
  <si>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</si>
  <si>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</si>
  <si>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</si>
  <si>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</si>
  <si>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</si>
  <si>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</si>
  <si>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</si>
  <si>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</si>
  <si>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</si>
  <si>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</si>
  <si>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</si>
  <si>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</si>
  <si>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</si>
  <si>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</si>
  <si>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</si>
  <si>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</si>
  <si>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</si>
  <si>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</si>
  <si>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</si>
  <si>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</si>
  <si>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</si>
  <si>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</si>
  <si>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</si>
  <si>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</si>
  <si>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</si>
  <si>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</si>
  <si>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</si>
  <si>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</si>
  <si>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</si>
  <si>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</si>
  <si>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</si>
  <si>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</si>
  <si>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</si>
  <si>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</si>
  <si>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</si>
  <si>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</si>
  <si>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</si>
  <si>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</si>
  <si>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</si>
  <si>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</si>
  <si>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</si>
  <si>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</si>
  <si>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</si>
  <si>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</si>
  <si>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</si>
  <si>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</si>
  <si>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</si>
  <si>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</si>
  <si>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</si>
  <si>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</si>
  <si>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</si>
  <si>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</si>
  <si>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</si>
  <si>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</si>
  <si>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</si>
  <si>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</si>
  <si>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</si>
  <si>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</si>
  <si>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</si>
  <si>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</si>
  <si>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</si>
  <si>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</si>
  <si>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</si>
  <si>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</si>
  <si>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</si>
  <si>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</si>
  <si>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</si>
  <si>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</si>
  <si>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</si>
  <si>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</si>
  <si>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</si>
  <si>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</si>
  <si>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</si>
  <si>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</si>
  <si>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</si>
  <si>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</si>
  <si>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</si>
  <si>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</si>
  <si>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</si>
  <si>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</si>
  <si>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</si>
  <si>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</si>
  <si>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</si>
  <si>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</si>
  <si>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</si>
  <si>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</si>
  <si>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</si>
  <si>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</si>
  <si>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</si>
  <si>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</si>
  <si>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</si>
  <si>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</si>
  <si>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</si>
  <si>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</si>
  <si>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</si>
  <si>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</si>
  <si>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</si>
  <si>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</si>
  <si>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</si>
  <si>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</si>
  <si>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</si>
  <si>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</si>
  <si>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</si>
  <si>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</si>
  <si>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</si>
  <si>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</si>
  <si>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</si>
  <si>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</si>
  <si>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</si>
  <si>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</si>
  <si>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</si>
  <si>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</si>
  <si>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</si>
  <si>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</si>
  <si>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</si>
  <si>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</si>
  <si>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</si>
  <si>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</si>
  <si>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</si>
  <si>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</si>
  <si>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</si>
  <si>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</si>
  <si>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</si>
  <si>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</si>
  <si>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</si>
  <si>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</si>
  <si>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</si>
  <si>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</si>
  <si>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</si>
  <si>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</si>
  <si>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</si>
  <si>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</si>
  <si>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</si>
  <si>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</si>
  <si>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</si>
  <si>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</si>
  <si>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</si>
  <si>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</si>
  <si>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</si>
  <si>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</si>
  <si>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</si>
  <si>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</si>
  <si>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</si>
  <si>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</si>
  <si>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</si>
  <si>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</si>
  <si>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</si>
  <si>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</si>
  <si>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</si>
  <si>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</si>
  <si>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</si>
  <si>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</si>
  <si>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</si>
  <si>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</si>
  <si>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</si>
  <si>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</si>
  <si>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</si>
  <si>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</si>
  <si>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</si>
  <si>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</si>
  <si>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</si>
  <si>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</si>
  <si>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</si>
  <si>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</si>
  <si>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</si>
  <si>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</si>
  <si>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</si>
  <si>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</si>
  <si>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</si>
  <si>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</si>
  <si>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</si>
  <si>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</si>
  <si>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</si>
  <si>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</si>
  <si>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</si>
  <si>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</si>
  <si>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</si>
  <si>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</si>
  <si>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</si>
  <si>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</si>
  <si>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</si>
  <si>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</si>
  <si>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</si>
  <si>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</si>
  <si>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</si>
  <si>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</si>
  <si>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</si>
  <si>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</si>
  <si>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</si>
  <si>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</si>
  <si>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</si>
  <si>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</si>
  <si>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</si>
  <si>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</si>
  <si>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</si>
  <si>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</si>
  <si>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</si>
  <si>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</si>
  <si>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</si>
  <si>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</si>
  <si>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</si>
  <si>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</si>
  <si>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</si>
  <si>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</si>
  <si>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</si>
  <si>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</si>
  <si>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</si>
  <si>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</si>
  <si>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</si>
  <si>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</si>
  <si>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</si>
  <si>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</si>
  <si>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</si>
  <si>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</si>
  <si>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</si>
  <si>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</si>
  <si>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</si>
  <si>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</si>
  <si>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</si>
  <si>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</si>
  <si>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</si>
  <si>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</si>
  <si>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</si>
  <si>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</si>
  <si>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</si>
  <si>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</si>
  <si>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</si>
  <si>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</si>
  <si>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</si>
  <si>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</si>
  <si>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</si>
  <si>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</si>
  <si>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</si>
  <si>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</si>
  <si>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</si>
  <si>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</si>
  <si>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</si>
  <si>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</si>
  <si>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</si>
  <si>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</si>
  <si>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</si>
  <si>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</si>
  <si>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</si>
  <si>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</si>
  <si>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</si>
  <si>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</si>
  <si>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</si>
  <si>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</si>
  <si>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</si>
  <si>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</si>
  <si>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</si>
  <si>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</si>
  <si>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</si>
  <si>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</si>
  <si>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</si>
  <si>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</si>
  <si>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</si>
  <si>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</si>
  <si>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</si>
  <si>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</si>
  <si>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</si>
  <si>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</si>
  <si>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</si>
  <si>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</si>
  <si>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</si>
  <si>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</si>
  <si>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</si>
  <si>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</si>
  <si>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</si>
  <si>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</si>
  <si>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</si>
  <si>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</si>
  <si>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</si>
  <si>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</si>
  <si>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</si>
  <si>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</si>
  <si>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</si>
  <si>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</si>
  <si>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</si>
  <si>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</si>
  <si>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</si>
  <si>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</si>
  <si>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</si>
  <si>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</si>
  <si>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</si>
  <si>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</si>
  <si>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</si>
  <si>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</si>
  <si>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</si>
  <si>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</si>
  <si>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</si>
  <si>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</si>
  <si>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</si>
  <si>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</si>
  <si>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</si>
  <si>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</si>
  <si>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</si>
  <si>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</si>
  <si>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</si>
  <si>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</si>
  <si>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</si>
  <si>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</si>
  <si>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</si>
  <si>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</si>
  <si>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</si>
  <si>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</si>
  <si>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</si>
  <si>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</si>
  <si>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</si>
  <si>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</si>
  <si>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</si>
  <si>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</si>
  <si>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</si>
  <si>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</si>
  <si>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</si>
  <si>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</si>
  <si>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</si>
  <si>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</si>
  <si>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</si>
  <si>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</si>
  <si>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</si>
  <si>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</si>
  <si>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</si>
  <si>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</si>
  <si>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</si>
  <si>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</si>
  <si>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</si>
  <si>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</si>
  <si>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</si>
  <si>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</si>
  <si>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</si>
  <si>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</si>
  <si>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</si>
  <si>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</si>
  <si>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</si>
  <si>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</si>
  <si>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</si>
  <si>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</si>
  <si>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</si>
  <si>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</si>
  <si>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</si>
  <si>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</si>
  <si>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</si>
  <si>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</si>
  <si>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</si>
  <si>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</si>
  <si>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</si>
  <si>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</si>
  <si>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</si>
  <si>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</si>
  <si>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</si>
  <si>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</si>
  <si>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</si>
  <si>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</si>
  <si>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</si>
  <si>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</si>
  <si>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</si>
  <si>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</si>
  <si>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</si>
  <si>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</si>
  <si>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</si>
  <si>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</si>
  <si>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</si>
  <si>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</si>
  <si>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</si>
  <si>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</si>
  <si>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</si>
  <si>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</si>
  <si>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</si>
  <si>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</si>
  <si>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</si>
  <si>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</si>
  <si>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</si>
  <si>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</si>
  <si>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</si>
  <si>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</si>
  <si>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</si>
  <si>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</si>
  <si>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</si>
  <si>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</si>
  <si>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</si>
  <si>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</si>
  <si>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</si>
  <si>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</si>
  <si>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</si>
  <si>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</si>
  <si>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</si>
  <si>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</si>
  <si>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</si>
  <si>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</si>
  <si>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</si>
  <si>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</si>
  <si>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</si>
  <si>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</si>
  <si>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</si>
  <si>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</si>
  <si>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</si>
  <si>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</si>
  <si>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</si>
  <si>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</si>
  <si>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</si>
  <si>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</si>
  <si>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</si>
  <si>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</si>
  <si>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</si>
  <si>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</si>
  <si>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</si>
  <si>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</si>
  <si>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</si>
  <si>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</si>
  <si>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</si>
  <si>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</si>
  <si>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</si>
  <si>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</si>
  <si>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</si>
  <si>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</si>
  <si>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</si>
  <si>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</si>
  <si>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</si>
  <si>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</si>
  <si>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</si>
  <si>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</si>
  <si>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</si>
  <si>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</si>
  <si>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</si>
  <si>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</si>
  <si>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</si>
  <si>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</si>
  <si>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</si>
  <si>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</si>
  <si>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</si>
  <si>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</si>
  <si>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</si>
  <si>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</si>
  <si>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</si>
  <si>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</si>
  <si>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</si>
  <si>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</si>
  <si>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</si>
  <si>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</si>
  <si>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</si>
  <si>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</si>
  <si>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</si>
  <si>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</si>
  <si>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</si>
  <si>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</si>
  <si>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</si>
  <si>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</si>
  <si>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</si>
  <si>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</si>
  <si>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</si>
  <si>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</si>
  <si>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</si>
  <si>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</si>
  <si>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</si>
  <si>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</si>
  <si>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</si>
  <si>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</si>
  <si>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</si>
  <si>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</si>
  <si>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</si>
  <si>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</si>
  <si>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</si>
  <si>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</si>
  <si>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</si>
  <si>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</si>
  <si>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</si>
  <si>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</si>
  <si>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</si>
  <si>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</si>
  <si>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</si>
  <si>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</si>
  <si>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</si>
  <si>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</si>
  <si>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</si>
  <si>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</si>
  <si>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</si>
  <si>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</si>
  <si>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</si>
  <si>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</si>
  <si>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</si>
  <si>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</si>
  <si>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</si>
  <si>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</si>
  <si>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</si>
  <si>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</si>
  <si>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</si>
  <si>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</si>
  <si>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</si>
  <si>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</si>
  <si>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Suscripción de convenios para subsidios</t>
  </si>
  <si>
    <t>Número</t>
  </si>
  <si>
    <t xml:space="preserve">Suscripción y legalización de convenios y/o contratos interadministrativos </t>
  </si>
  <si>
    <t>Interventoría para la adquisición de vehículos para los servicios de alcantarillado y aseo</t>
  </si>
  <si>
    <t>Adquisición de maquinaria para los servicios de acueducto y alcantarillado</t>
  </si>
  <si>
    <t>Interventoría para la adquisición de maquinaria para los servicios de acueducto y alcantarillado</t>
  </si>
  <si>
    <t>Adquisición de equipos para los servicios de acueducto y alcantarillado</t>
  </si>
  <si>
    <t>Interventoría para la adquisición de equipos para los servicios de acueducto y alcantarillado</t>
  </si>
  <si>
    <t>Implementación de los servicios complementarios de aseo</t>
  </si>
  <si>
    <t>Implementación de la optimización de rutas de recolección</t>
  </si>
  <si>
    <t>Catastro de usuarios del servicio de aseo</t>
  </si>
  <si>
    <t>Actualización del estudio tarifario del servicios de aseo de acuerdo a la normatividad vigente</t>
  </si>
  <si>
    <t>Mejoramiento en las frecuencias de barrido en la zona rural y urbana</t>
  </si>
  <si>
    <r>
      <t xml:space="preserve">Adquisición de vehículos para a prestación </t>
    </r>
    <r>
      <rPr>
        <sz val="8"/>
        <color rgb="FFFF0000"/>
        <rFont val="Arial"/>
        <family val="2"/>
      </rPr>
      <t>del servicio de aseo</t>
    </r>
  </si>
  <si>
    <t xml:space="preserve">Formulación y viabilización de proyectos para vehiculos compactadores a entes de nivel Nacional y/o Departamental </t>
  </si>
  <si>
    <t>Plan Departmental de Aguas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</si>
  <si>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</si>
  <si>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</si>
  <si>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</si>
  <si>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</si>
  <si>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</si>
  <si>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</si>
  <si>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</si>
  <si>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</si>
  <si>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</si>
  <si>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</si>
  <si>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</si>
  <si>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</si>
  <si>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</si>
  <si>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</si>
  <si>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</si>
  <si>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</si>
  <si>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</si>
  <si>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ELVA JEANNETTE CUEVAS BAUTISTA</t>
  </si>
  <si>
    <t xml:space="preserve">ELVA JEANNETTE CUEVAS BAUTISTA - GERENTE EMPRESA DE SERVICIOS PÚBLICOS </t>
  </si>
  <si>
    <t>Contrato 101 de 2019</t>
  </si>
  <si>
    <t>Empresa de Servicios Públicos de Tocancipá S.A ESP.</t>
  </si>
  <si>
    <t>100%
95%</t>
  </si>
  <si>
    <t>Convenio Interadministrativo 004 de 2019</t>
  </si>
  <si>
    <t>Alcaldia Municipal de Tocancipá S.A. ESP</t>
  </si>
  <si>
    <t>Empresa de Servicios Públicos de Tocancipá S.A. ESP</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</si>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</sst>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8"/>
      <color theme="3" tint="0.39997558519241921"/>
      <name val="Arial"/>
      <family val="2"/>
    </font>
    <font>
      <sz val="9"/>
      <color theme="3" tint="0.3999755851924192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6">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medium">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medium">
        <color indexed="64"/>
      </right>
      <top style="thin">
        <color indexed="64"/>
      </top>
      <bottom style="dotted">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83">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4" fillId="0" borderId="40" xfId="0" applyFont="1" applyFill="1" applyBorder="1" applyAlignment="1" applyProtection="1">
      <alignment horizontal="justify" vertical="center" wrapText="1"/>
    </xf>
    <xf numFmtId="0" fontId="64" fillId="0" borderId="40" xfId="0" applyFont="1" applyFill="1" applyBorder="1" applyAlignment="1" applyProtection="1">
      <alignment horizontal="center" vertical="center" wrapText="1"/>
    </xf>
    <xf numFmtId="0" fontId="65" fillId="0" borderId="40" xfId="1" applyNumberFormat="1" applyFont="1" applyFill="1" applyBorder="1" applyAlignment="1" applyProtection="1">
      <alignment horizontal="center" vertical="center" wrapText="1"/>
    </xf>
    <xf numFmtId="0" fontId="64" fillId="0" borderId="57" xfId="0" applyFont="1" applyFill="1" applyBorder="1" applyAlignment="1" applyProtection="1">
      <alignment horizontal="justify" vertical="center" wrapText="1"/>
    </xf>
    <xf numFmtId="0" fontId="64" fillId="0" borderId="57" xfId="0" applyFont="1" applyFill="1" applyBorder="1" applyAlignment="1" applyProtection="1">
      <alignment horizontal="center" vertical="center" wrapText="1"/>
    </xf>
    <xf numFmtId="0" fontId="65" fillId="0" borderId="57"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28" fillId="29" borderId="72" xfId="0" applyNumberFormat="1" applyFont="1" applyFill="1" applyBorder="1" applyAlignment="1" applyProtection="1">
      <alignment horizontal="center" vertical="center" wrapText="1"/>
      <protection locked="0"/>
    </xf>
    <xf numFmtId="0" fontId="28" fillId="7" borderId="33" xfId="0" applyNumberFormat="1" applyFont="1" applyFill="1" applyBorder="1" applyAlignment="1" applyProtection="1">
      <alignment horizontal="center" vertical="center" textRotation="90" wrapText="1"/>
      <protection locked="0"/>
    </xf>
    <xf numFmtId="3" fontId="28" fillId="7" borderId="72" xfId="0" applyNumberFormat="1" applyFont="1" applyFill="1" applyBorder="1" applyAlignment="1" applyProtection="1">
      <alignment horizontal="center" vertical="center" textRotation="90" wrapText="1"/>
    </xf>
    <xf numFmtId="0" fontId="35" fillId="27" borderId="33" xfId="0" applyNumberFormat="1" applyFont="1" applyFill="1" applyBorder="1" applyAlignment="1" applyProtection="1">
      <alignment horizontal="center" vertical="center" textRotation="90" wrapText="1"/>
    </xf>
    <xf numFmtId="37" fontId="4" fillId="7" borderId="140" xfId="1" applyNumberFormat="1" applyFont="1" applyFill="1" applyBorder="1" applyAlignment="1">
      <alignment horizontal="center" vertical="center"/>
    </xf>
    <xf numFmtId="0" fontId="4" fillId="7" borderId="140" xfId="0" applyFont="1" applyFill="1" applyBorder="1" applyAlignment="1">
      <alignment horizontal="center" vertical="center"/>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37" fontId="4" fillId="7" borderId="143" xfId="1" applyNumberFormat="1" applyFont="1" applyFill="1" applyBorder="1" applyAlignment="1">
      <alignment horizontal="center" vertical="center"/>
    </xf>
    <xf numFmtId="37" fontId="4" fillId="7" borderId="144" xfId="1" applyNumberFormat="1" applyFont="1" applyFill="1" applyBorder="1" applyAlignment="1">
      <alignment horizontal="center" vertical="center"/>
    </xf>
    <xf numFmtId="3" fontId="35" fillId="30" borderId="144" xfId="0" applyNumberFormat="1" applyFont="1" applyFill="1" applyBorder="1" applyAlignment="1" applyProtection="1">
      <alignment horizontal="center" vertical="center" wrapText="1"/>
    </xf>
    <xf numFmtId="3" fontId="28" fillId="29" borderId="144" xfId="0" applyNumberFormat="1" applyFont="1" applyFill="1" applyBorder="1" applyAlignment="1" applyProtection="1">
      <alignment horizontal="center" vertical="center" wrapText="1"/>
      <protection locked="0"/>
    </xf>
    <xf numFmtId="0" fontId="4" fillId="7" borderId="144" xfId="0" applyFont="1" applyFill="1" applyBorder="1" applyAlignment="1">
      <alignment horizontal="center" vertical="center"/>
    </xf>
    <xf numFmtId="0" fontId="28" fillId="7" borderId="144" xfId="0" applyNumberFormat="1" applyFont="1" applyFill="1" applyBorder="1" applyAlignment="1" applyProtection="1">
      <alignment horizontal="center" vertical="center" textRotation="90" wrapText="1"/>
      <protection locked="0"/>
    </xf>
    <xf numFmtId="0" fontId="28" fillId="7" borderId="145" xfId="0" applyNumberFormat="1" applyFont="1" applyFill="1" applyBorder="1" applyAlignment="1" applyProtection="1">
      <alignment horizontal="center" vertical="center" textRotation="90" wrapText="1"/>
      <protection locked="0"/>
    </xf>
    <xf numFmtId="37" fontId="4" fillId="7" borderId="131" xfId="1" applyNumberFormat="1" applyFont="1" applyFill="1" applyBorder="1" applyAlignment="1">
      <alignment horizontal="center"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7"/>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8.71093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140625" style="121" bestFit="1" customWidth="1"/>
    <col min="28" max="35" width="10.7109375" style="121" customWidth="1"/>
    <col min="36" max="37" width="10.7109375" style="197" customWidth="1"/>
    <col min="38" max="41" width="6.85546875" style="197" bestFit="1" customWidth="1"/>
    <col min="42" max="42" width="8" style="197" bestFit="1" customWidth="1"/>
    <col min="43" max="43" width="6.85546875" style="197" bestFit="1" customWidth="1"/>
    <col min="44" max="44" width="5.7109375" style="197" bestFit="1" customWidth="1"/>
    <col min="45" max="46" width="8.7109375" style="197" bestFit="1" customWidth="1"/>
    <col min="47" max="47" width="5.7109375" style="197" bestFit="1"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31" t="s">
        <v>2</v>
      </c>
      <c r="C2" s="932"/>
      <c r="D2" s="932"/>
      <c r="E2" s="932"/>
      <c r="F2" s="932"/>
      <c r="G2" s="932"/>
      <c r="H2" s="932"/>
      <c r="I2" s="932"/>
      <c r="J2" s="932"/>
      <c r="K2" s="932"/>
      <c r="L2" s="932"/>
      <c r="M2" s="932"/>
      <c r="N2" s="932"/>
      <c r="O2" s="932"/>
      <c r="P2" s="932"/>
      <c r="Q2" s="932"/>
      <c r="R2" s="932"/>
      <c r="S2" s="932"/>
      <c r="T2" s="932"/>
      <c r="U2" s="932"/>
      <c r="V2" s="932"/>
      <c r="W2" s="932"/>
      <c r="X2" s="932"/>
      <c r="Y2" s="932"/>
      <c r="Z2" s="932"/>
      <c r="AA2" s="932"/>
      <c r="AB2" s="932"/>
      <c r="AC2" s="932"/>
      <c r="AD2" s="932"/>
      <c r="AE2" s="932"/>
      <c r="AF2" s="932"/>
      <c r="AG2" s="932"/>
      <c r="AH2" s="932"/>
      <c r="AI2" s="932"/>
      <c r="AJ2" s="932"/>
      <c r="AK2" s="932"/>
      <c r="AL2" s="932"/>
      <c r="AM2" s="932"/>
      <c r="AN2" s="932"/>
      <c r="AO2" s="932"/>
      <c r="AP2" s="932"/>
      <c r="AQ2" s="932"/>
      <c r="AR2" s="932"/>
      <c r="AS2" s="932"/>
      <c r="AT2" s="932"/>
      <c r="AU2" s="932"/>
      <c r="AV2" s="932"/>
      <c r="AW2" s="932"/>
      <c r="AX2" s="932"/>
      <c r="AY2" s="932"/>
      <c r="AZ2" s="932"/>
      <c r="BA2" s="932"/>
      <c r="BB2" s="932"/>
      <c r="BC2" s="933"/>
      <c r="BE2" s="934"/>
      <c r="BF2" s="936" t="s">
        <v>1669</v>
      </c>
      <c r="BG2" s="937"/>
      <c r="BH2" s="937"/>
      <c r="BI2" s="937"/>
      <c r="BJ2" s="937"/>
      <c r="BK2" s="937"/>
      <c r="BL2" s="937"/>
    </row>
    <row r="3" spans="1:64" ht="15.75" x14ac:dyDescent="0.2">
      <c r="B3" s="938" t="s">
        <v>1670</v>
      </c>
      <c r="C3" s="939"/>
      <c r="D3" s="939"/>
      <c r="E3" s="939"/>
      <c r="F3" s="939"/>
      <c r="G3" s="939"/>
      <c r="H3" s="939"/>
      <c r="I3" s="939"/>
      <c r="J3" s="939"/>
      <c r="K3" s="939"/>
      <c r="L3" s="939"/>
      <c r="M3" s="939"/>
      <c r="N3" s="940">
        <v>2019</v>
      </c>
      <c r="O3" s="940"/>
      <c r="P3" s="940"/>
      <c r="Q3" s="125" t="e">
        <f>VLOOKUP(N3,#REF!,2,0)</f>
        <v>#REF!</v>
      </c>
      <c r="R3" s="125">
        <f>VLOOKUP(N3,$N$313:$O$317,2,0)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5"/>
      <c r="BF3" s="936"/>
      <c r="BG3" s="937"/>
      <c r="BH3" s="937"/>
      <c r="BI3" s="937"/>
      <c r="BJ3" s="937"/>
      <c r="BK3" s="937"/>
      <c r="BL3" s="93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41" t="str">
        <f>VLOOKUP($D$9,'CONSOLIDADO PLAN DESARROLLO'!$DT$9:$DZ$62,3,0)</f>
        <v>E3. - Infraestructura, Planeación, Ambiente y Servicios Públicos</v>
      </c>
      <c r="D5" s="941"/>
      <c r="E5" s="941"/>
      <c r="F5" s="941"/>
      <c r="G5" s="941"/>
      <c r="H5" s="941"/>
      <c r="I5" s="942"/>
      <c r="J5" s="943" t="s">
        <v>1672</v>
      </c>
      <c r="K5" s="944"/>
      <c r="L5" s="945" t="str">
        <f>VLOOKUP($D$9,'CONSOLIDADO PLAN DESARROLLO'!$DT$9:$DZ$62,5,0)</f>
        <v>Servicios Públicos</v>
      </c>
      <c r="M5" s="945"/>
      <c r="N5" s="945"/>
      <c r="O5" s="945"/>
      <c r="P5" s="945"/>
      <c r="Q5" s="945"/>
      <c r="R5" s="945"/>
      <c r="S5" s="945"/>
      <c r="T5" s="945"/>
      <c r="U5" s="946"/>
      <c r="V5" s="947" t="s">
        <v>1783</v>
      </c>
      <c r="W5" s="948"/>
      <c r="X5" s="948"/>
      <c r="Y5" s="916"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16"/>
      <c r="AA5" s="916"/>
      <c r="AB5" s="916"/>
      <c r="AC5" s="916"/>
      <c r="AD5" s="916"/>
      <c r="AE5" s="916"/>
      <c r="AF5" s="916"/>
      <c r="AG5" s="916"/>
      <c r="AH5" s="916"/>
      <c r="AI5" s="916"/>
      <c r="AJ5" s="916"/>
      <c r="AK5" s="916"/>
      <c r="AL5" s="916"/>
      <c r="AM5" s="916"/>
      <c r="AN5" s="916"/>
      <c r="AO5" s="916"/>
      <c r="AP5" s="916"/>
      <c r="AQ5" s="916"/>
      <c r="AR5" s="916"/>
      <c r="AS5" s="916"/>
      <c r="AT5" s="916"/>
      <c r="AU5" s="916"/>
      <c r="AV5" s="916"/>
      <c r="AW5" s="916"/>
      <c r="AX5" s="916"/>
      <c r="AY5" s="916"/>
      <c r="AZ5" s="916"/>
      <c r="BA5" s="916"/>
      <c r="BB5" s="916"/>
      <c r="BC5" s="949"/>
    </row>
    <row r="6" spans="1:64" ht="15" customHeight="1" thickBot="1" x14ac:dyDescent="0.25">
      <c r="B6" s="132" t="s">
        <v>1673</v>
      </c>
      <c r="C6" s="916" t="str">
        <f>VLOOKUP($D$9,'CONSOLIDADO PLAN DESARROLLO'!$DT$9:$DZ$62,6,0)</f>
        <v>E3.P_L - ACUEDUCTO, ALCANTARILLADO Y ASEO</v>
      </c>
      <c r="D6" s="916"/>
      <c r="E6" s="916"/>
      <c r="F6" s="917"/>
      <c r="G6" s="1018" t="s">
        <v>1785</v>
      </c>
      <c r="H6" s="1019"/>
      <c r="I6" s="1019"/>
      <c r="J6" s="1019"/>
      <c r="K6" s="1020" t="str">
        <f>VLOOKUP($D$9,'CONSOLIDADO PLAN DESARROLLO'!$DT$9:$DZ$62,7,0)</f>
        <v>Ampliar las coberturas los servicios públicos de Acueducto, Alcantarillado y Aseo</v>
      </c>
      <c r="L6" s="1020"/>
      <c r="M6" s="1020"/>
      <c r="N6" s="1020"/>
      <c r="O6" s="1020"/>
      <c r="P6" s="1020"/>
      <c r="Q6" s="1021"/>
      <c r="R6" s="918" t="s">
        <v>1958</v>
      </c>
      <c r="S6" s="919"/>
      <c r="T6" s="919"/>
      <c r="U6" s="919"/>
      <c r="V6" s="920"/>
      <c r="W6" s="920"/>
      <c r="X6" s="920"/>
      <c r="Y6" s="920"/>
      <c r="Z6" s="920"/>
      <c r="AA6" s="920"/>
      <c r="AB6" s="920"/>
      <c r="AC6" s="920"/>
      <c r="AD6" s="920"/>
      <c r="AE6" s="920"/>
      <c r="AF6" s="920"/>
      <c r="AG6" s="920"/>
      <c r="AH6" s="920"/>
      <c r="AI6" s="920"/>
      <c r="AJ6" s="920"/>
      <c r="AK6" s="921"/>
      <c r="AL6" s="922" t="s">
        <v>1674</v>
      </c>
      <c r="AM6" s="923"/>
      <c r="AN6" s="923"/>
      <c r="AO6" s="923"/>
      <c r="AP6" s="923"/>
      <c r="AQ6" s="923"/>
      <c r="AR6" s="923"/>
      <c r="AS6" s="923"/>
      <c r="AT6" s="923"/>
      <c r="AU6" s="923"/>
      <c r="AV6" s="923"/>
      <c r="AW6" s="923"/>
      <c r="AX6" s="923"/>
      <c r="AY6" s="923"/>
      <c r="AZ6" s="923"/>
      <c r="BA6" s="923"/>
      <c r="BB6" s="923"/>
      <c r="BC6" s="924"/>
    </row>
    <row r="7" spans="1:64" ht="36" customHeight="1" x14ac:dyDescent="0.2">
      <c r="B7" s="1022" t="s">
        <v>1675</v>
      </c>
      <c r="C7" s="1023"/>
      <c r="D7" s="925" t="s">
        <v>1676</v>
      </c>
      <c r="E7" s="1026" t="s">
        <v>1677</v>
      </c>
      <c r="F7" s="927" t="s">
        <v>1678</v>
      </c>
      <c r="G7" s="929" t="s">
        <v>1679</v>
      </c>
      <c r="H7" s="967" t="s">
        <v>1786</v>
      </c>
      <c r="I7" s="969" t="s">
        <v>1908</v>
      </c>
      <c r="J7" s="971">
        <f>+$N$3</f>
        <v>2019</v>
      </c>
      <c r="K7" s="973" t="s">
        <v>1681</v>
      </c>
      <c r="L7" s="975" t="s">
        <v>1949</v>
      </c>
      <c r="M7" s="133"/>
      <c r="N7" s="133"/>
      <c r="O7" s="133"/>
      <c r="P7" s="133"/>
      <c r="Q7" s="133"/>
      <c r="R7" s="977" t="s">
        <v>1910</v>
      </c>
      <c r="S7" s="978"/>
      <c r="T7" s="961" t="s">
        <v>1927</v>
      </c>
      <c r="U7" s="961"/>
      <c r="V7" s="961" t="s">
        <v>1911</v>
      </c>
      <c r="W7" s="961"/>
      <c r="X7" s="961" t="s">
        <v>1912</v>
      </c>
      <c r="Y7" s="961"/>
      <c r="Z7" s="966" t="s">
        <v>1909</v>
      </c>
      <c r="AA7" s="966"/>
      <c r="AB7" s="961" t="s">
        <v>36</v>
      </c>
      <c r="AC7" s="961"/>
      <c r="AD7" s="961" t="s">
        <v>1928</v>
      </c>
      <c r="AE7" s="961"/>
      <c r="AF7" s="961" t="s">
        <v>1913</v>
      </c>
      <c r="AG7" s="961"/>
      <c r="AH7" s="961" t="s">
        <v>1952</v>
      </c>
      <c r="AI7" s="961"/>
      <c r="AJ7" s="962" t="s">
        <v>1923</v>
      </c>
      <c r="AK7" s="963"/>
      <c r="AL7" s="964" t="s">
        <v>1682</v>
      </c>
      <c r="AM7" s="965"/>
      <c r="AN7" s="965"/>
      <c r="AO7" s="965"/>
      <c r="AP7" s="965"/>
      <c r="AQ7" s="965"/>
      <c r="AR7" s="965"/>
      <c r="AS7" s="965" t="s">
        <v>1683</v>
      </c>
      <c r="AT7" s="965"/>
      <c r="AU7" s="965"/>
      <c r="AV7" s="965" t="s">
        <v>1684</v>
      </c>
      <c r="AW7" s="965"/>
      <c r="AX7" s="965"/>
      <c r="AY7" s="965"/>
      <c r="AZ7" s="965"/>
      <c r="BA7" s="952" t="s">
        <v>1685</v>
      </c>
      <c r="BB7" s="950" t="s">
        <v>1953</v>
      </c>
      <c r="BC7" s="951" t="s">
        <v>1687</v>
      </c>
    </row>
    <row r="8" spans="1:64" ht="57" customHeight="1" x14ac:dyDescent="0.2">
      <c r="B8" s="1024"/>
      <c r="C8" s="1025"/>
      <c r="D8" s="926"/>
      <c r="E8" s="1027"/>
      <c r="F8" s="928"/>
      <c r="G8" s="930"/>
      <c r="H8" s="968"/>
      <c r="I8" s="970"/>
      <c r="J8" s="972"/>
      <c r="K8" s="974"/>
      <c r="L8" s="976"/>
      <c r="M8" s="133"/>
      <c r="N8" s="133"/>
      <c r="O8" s="133"/>
      <c r="P8" s="133"/>
      <c r="Q8" s="133"/>
      <c r="R8" s="27" t="s">
        <v>1954</v>
      </c>
      <c r="S8" s="28" t="s">
        <v>1955</v>
      </c>
      <c r="T8" s="29" t="s">
        <v>1954</v>
      </c>
      <c r="U8" s="28" t="s">
        <v>1955</v>
      </c>
      <c r="V8" s="29" t="s">
        <v>1954</v>
      </c>
      <c r="W8" s="28" t="s">
        <v>1955</v>
      </c>
      <c r="X8" s="29" t="s">
        <v>1954</v>
      </c>
      <c r="Y8" s="28" t="s">
        <v>1955</v>
      </c>
      <c r="Z8" s="29" t="s">
        <v>1954</v>
      </c>
      <c r="AA8" s="28" t="s">
        <v>1955</v>
      </c>
      <c r="AB8" s="29" t="s">
        <v>1954</v>
      </c>
      <c r="AC8" s="28" t="s">
        <v>1955</v>
      </c>
      <c r="AD8" s="29" t="s">
        <v>1954</v>
      </c>
      <c r="AE8" s="28" t="s">
        <v>1955</v>
      </c>
      <c r="AF8" s="29" t="s">
        <v>1954</v>
      </c>
      <c r="AG8" s="28" t="s">
        <v>1955</v>
      </c>
      <c r="AH8" s="29" t="s">
        <v>1954</v>
      </c>
      <c r="AI8" s="28" t="s">
        <v>1955</v>
      </c>
      <c r="AJ8" s="30" t="s">
        <v>1956</v>
      </c>
      <c r="AK8" s="31" t="s">
        <v>1957</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52"/>
      <c r="BB8" s="950"/>
      <c r="BC8" s="951"/>
    </row>
    <row r="9" spans="1:64" ht="78" customHeight="1" x14ac:dyDescent="0.2">
      <c r="B9" s="1028" t="s">
        <v>1963</v>
      </c>
      <c r="C9" s="1029"/>
      <c r="D9" s="894" t="s">
        <v>502</v>
      </c>
      <c r="E9" s="102" t="str">
        <f>VLOOKUP($D$9,'CONSOLIDADO PLAN DESARROLLO'!$EB$9:$EF$62,2,0)</f>
        <v xml:space="preserve">Mantener la cobertura de aseo en el área urbana y el área rural </v>
      </c>
      <c r="F9" s="37" t="str">
        <f>VLOOKUP($D$9,'CONSOLIDADO PLAN DESARROLLO'!$EB$9:$EF$62,3,0)</f>
        <v>% cobertura urbana
% cobertura rural</v>
      </c>
      <c r="G9" s="98" t="str">
        <f>VLOOKUP($D$9,'CONSOLIDADO PLAN DESARROLLO'!$EB$9:$EF$62,4,0)</f>
        <v>100%               95%</v>
      </c>
      <c r="H9" s="98" t="str">
        <f>VLOOKUP($D$9,'CONSOLIDADO PLAN DESARROLLO'!$EB$9:$EF$62,5,0)</f>
        <v>100%      
95%</v>
      </c>
      <c r="I9" s="953" t="s">
        <v>1966</v>
      </c>
      <c r="J9" s="954"/>
      <c r="K9" s="895" t="s">
        <v>1966</v>
      </c>
      <c r="L9" s="864" t="s">
        <v>1966</v>
      </c>
      <c r="M9" s="133"/>
      <c r="N9" s="133"/>
      <c r="O9" s="133"/>
      <c r="P9" s="133"/>
      <c r="Q9" s="133"/>
      <c r="R9" s="134">
        <f>+R12+R21+R33+R42+R51+R60+R69+R78+R87+R96+R105+R114+R123+R132+R141+R150+R159+R168+R177+R186+R195</f>
        <v>0</v>
      </c>
      <c r="S9" s="135">
        <f t="shared" ref="S9:AZ9" si="0">+S12+S21+S33+S42+S51+S60+S69+S78+S87+S96+S105+S114+S123+S132+S141+S150+S159+S168+S177+S186+S195</f>
        <v>0</v>
      </c>
      <c r="T9" s="136">
        <f t="shared" si="0"/>
        <v>0</v>
      </c>
      <c r="U9" s="135">
        <f t="shared" si="0"/>
        <v>0</v>
      </c>
      <c r="V9" s="136">
        <f t="shared" si="0"/>
        <v>0</v>
      </c>
      <c r="W9" s="135">
        <f t="shared" si="0"/>
        <v>0</v>
      </c>
      <c r="X9" s="136">
        <f t="shared" si="0"/>
        <v>0</v>
      </c>
      <c r="Y9" s="135">
        <f t="shared" si="0"/>
        <v>0</v>
      </c>
      <c r="Z9" s="136">
        <f t="shared" si="0"/>
        <v>25628032</v>
      </c>
      <c r="AA9" s="135">
        <f t="shared" si="0"/>
        <v>25628032</v>
      </c>
      <c r="AB9" s="136">
        <f t="shared" si="0"/>
        <v>27847837</v>
      </c>
      <c r="AC9" s="135">
        <f t="shared" si="0"/>
        <v>27847837</v>
      </c>
      <c r="AD9" s="136">
        <f t="shared" si="0"/>
        <v>0</v>
      </c>
      <c r="AE9" s="135">
        <f t="shared" si="0"/>
        <v>0</v>
      </c>
      <c r="AF9" s="136">
        <f t="shared" si="0"/>
        <v>0</v>
      </c>
      <c r="AG9" s="135">
        <f t="shared" si="0"/>
        <v>0</v>
      </c>
      <c r="AH9" s="136">
        <f t="shared" ref="AH9:AI9" si="1">+AH12+AH21+AH33+AH42+AH51+AH60+AH69+AH78+AH87+AH96+AH105+AH114+AH123+AH132+AH141+AH150+AH159+AH168+AH177+AH186+AH195</f>
        <v>268005094</v>
      </c>
      <c r="AI9" s="135">
        <f t="shared" si="1"/>
        <v>268005094.07999998</v>
      </c>
      <c r="AJ9" s="137">
        <f t="shared" si="0"/>
        <v>321480963</v>
      </c>
      <c r="AK9" s="138">
        <f t="shared" si="0"/>
        <v>321480963.07999998</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55" t="e">
        <f>VLOOKUP($D$9,#REF!,2,0)</f>
        <v>#REF!</v>
      </c>
      <c r="E10" s="956"/>
      <c r="F10" s="956"/>
      <c r="G10" s="956"/>
      <c r="H10" s="956"/>
      <c r="I10" s="956"/>
      <c r="J10" s="957"/>
      <c r="K10" s="38" t="e">
        <f>VLOOKUP($D$9,#REF!,3,0)</f>
        <v>#REF!</v>
      </c>
      <c r="L10" s="39" t="e">
        <f>VLOOKUP($D$9,#REF!,4,0)</f>
        <v>#REF!</v>
      </c>
      <c r="M10" s="40" t="e">
        <f>VLOOKUP($D$9,#REF!,5,0)</f>
        <v>#REF!</v>
      </c>
      <c r="N10" s="958" t="e">
        <f>VLOOKUP($D$9,#REF!,Q3,0)</f>
        <v>#REF!</v>
      </c>
      <c r="O10" s="95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0"/>
      <c r="O11" s="96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79">
        <v>1</v>
      </c>
      <c r="B12" s="161" t="s">
        <v>1705</v>
      </c>
      <c r="C12" s="162" t="s">
        <v>1706</v>
      </c>
      <c r="D12" s="163" t="s">
        <v>21</v>
      </c>
      <c r="E12" s="163" t="s">
        <v>1892</v>
      </c>
      <c r="F12" s="162" t="s">
        <v>1707</v>
      </c>
      <c r="G12" s="164" t="s">
        <v>1679</v>
      </c>
      <c r="H12" s="164" t="s">
        <v>1680</v>
      </c>
      <c r="I12" s="165" t="s">
        <v>1908</v>
      </c>
      <c r="J12" s="166">
        <f>+$N$3</f>
        <v>2019</v>
      </c>
      <c r="K12" s="164" t="s">
        <v>1925</v>
      </c>
      <c r="L12" s="165" t="s">
        <v>1950</v>
      </c>
      <c r="M12" s="162" t="s">
        <v>1708</v>
      </c>
      <c r="N12" s="162" t="s">
        <v>1709</v>
      </c>
      <c r="O12" s="162" t="s">
        <v>1710</v>
      </c>
      <c r="P12" s="162" t="s">
        <v>1959</v>
      </c>
      <c r="Q12" s="162" t="s">
        <v>1951</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25628032</v>
      </c>
      <c r="AA12" s="170">
        <f t="shared" si="2"/>
        <v>25628032</v>
      </c>
      <c r="AB12" s="169">
        <f t="shared" si="2"/>
        <v>27847837</v>
      </c>
      <c r="AC12" s="170">
        <f t="shared" si="2"/>
        <v>27847837</v>
      </c>
      <c r="AD12" s="169">
        <f t="shared" si="2"/>
        <v>0</v>
      </c>
      <c r="AE12" s="170">
        <f t="shared" si="2"/>
        <v>0</v>
      </c>
      <c r="AF12" s="169">
        <f t="shared" si="2"/>
        <v>0</v>
      </c>
      <c r="AG12" s="171">
        <f t="shared" si="2"/>
        <v>0</v>
      </c>
      <c r="AH12" s="169">
        <f t="shared" si="2"/>
        <v>0</v>
      </c>
      <c r="AI12" s="170">
        <f t="shared" si="2"/>
        <v>0</v>
      </c>
      <c r="AJ12" s="172">
        <f t="shared" si="2"/>
        <v>53475869</v>
      </c>
      <c r="AK12" s="173">
        <f t="shared" si="2"/>
        <v>53475869</v>
      </c>
      <c r="AL12" s="869"/>
      <c r="AM12" s="870"/>
      <c r="AN12" s="870"/>
      <c r="AO12" s="870"/>
      <c r="AP12" s="870"/>
      <c r="AQ12" s="870"/>
      <c r="AR12" s="871"/>
      <c r="AS12" s="872"/>
      <c r="AT12" s="870"/>
      <c r="AU12" s="871"/>
      <c r="AV12" s="872"/>
      <c r="AW12" s="870"/>
      <c r="AX12" s="870"/>
      <c r="AY12" s="870"/>
      <c r="AZ12" s="873"/>
      <c r="BA12" s="44" t="s">
        <v>1685</v>
      </c>
      <c r="BB12" s="44" t="s">
        <v>1953</v>
      </c>
      <c r="BC12" s="45" t="s">
        <v>1687</v>
      </c>
    </row>
    <row r="13" spans="1:64" ht="22.5" customHeight="1" x14ac:dyDescent="0.2">
      <c r="A13" s="980"/>
      <c r="B13" s="982" t="str">
        <f>VLOOKUP($D$9,'PROYECTOS REGISTRADOS'!$A$2:$D$82,4,0)</f>
        <v>Mejoramiento de la Cobertura del Aseo en el Área Urbana y Área Rural del Municipio de Tocancipá, Cundinamarca, Centro Oriente</v>
      </c>
      <c r="C13" s="985" t="str">
        <f>VLOOKUP($D$9,'PROYECTOS REGISTRADOS'!$A$2:$D$82,3,0)</f>
        <v>2016-25817-0034</v>
      </c>
      <c r="D13" s="988" t="s">
        <v>1426</v>
      </c>
      <c r="E13" s="994" t="str">
        <f>IF(D13=0,"0-0",(VLOOKUP(D13,'CONSOLIDADO PLAN DESARROLLO'!$EL$9:$ET$304,2,0)))</f>
        <v>Suscribir convenios para subsidiar los servicios público de Aseo</v>
      </c>
      <c r="F13" s="991" t="str">
        <f>IF(D13=0,"0-0",(VLOOKUP(D13,'CONSOLIDADO PLAN DESARROLLO'!$EL$9:$ET$304,3,0)))</f>
        <v xml:space="preserve">No. de convenios suscritos </v>
      </c>
      <c r="G13" s="1015">
        <f>IF(D13=0,"0-0",(VLOOKUP(D13,'CONSOLIDADO PLAN DESARROLLO'!$EL$9:$ET$304,4,0)))</f>
        <v>0</v>
      </c>
      <c r="H13" s="997">
        <f>IF(D13=0,"0-0",(VLOOKUP(D13,'CONSOLIDADO PLAN DESARROLLO'!$EL$9:$ET$304,5,0)))</f>
        <v>4</v>
      </c>
      <c r="I13" s="1000">
        <f>IF(D13=0,"0-0",(VLOOKUP(D13,'CONSOLIDADO PLAN DESARROLLO'!$EL$9:$ET$304,$R$3,0)))</f>
        <v>1</v>
      </c>
      <c r="J13" s="1001"/>
      <c r="K13" s="1006">
        <v>0.5</v>
      </c>
      <c r="L13" s="1011">
        <v>2.5</v>
      </c>
      <c r="M13" s="805" t="s">
        <v>1929</v>
      </c>
      <c r="N13" s="804" t="s">
        <v>1930</v>
      </c>
      <c r="O13" s="806">
        <v>4</v>
      </c>
      <c r="P13" s="47">
        <v>0.5</v>
      </c>
      <c r="Q13" s="47">
        <v>1</v>
      </c>
      <c r="R13" s="907">
        <f>VLOOKUP($D13,'[4]Tablero Logro Metas 2019'!$AK$7:$AS$302,3,0)</f>
        <v>0</v>
      </c>
      <c r="S13" s="48">
        <v>0</v>
      </c>
      <c r="T13" s="910">
        <f>VLOOKUP($D13,'[4]Tablero Logro Metas 2019'!$AK$7:$AS$302,4,0)</f>
        <v>0</v>
      </c>
      <c r="U13" s="49">
        <v>0</v>
      </c>
      <c r="V13" s="910">
        <f>VLOOKUP($D13,'[4]Tablero Logro Metas 2019'!$AK$7:$AS$302,5,0)</f>
        <v>0</v>
      </c>
      <c r="W13" s="49">
        <v>0</v>
      </c>
      <c r="X13" s="910">
        <f>VLOOKUP($D13,'[4]Tablero Logro Metas 2019'!$AK$7:$AS$302,6,0)</f>
        <v>0</v>
      </c>
      <c r="Y13" s="49">
        <v>0</v>
      </c>
      <c r="Z13" s="910">
        <f>VLOOKUP($D13,'[4]Tablero Logro Metas 2019'!$AK$7:$AS$302,7,0)</f>
        <v>25628032</v>
      </c>
      <c r="AA13" s="49">
        <f>+Z13</f>
        <v>25628032</v>
      </c>
      <c r="AB13" s="910">
        <f>VLOOKUP($D13,'[4]Tablero Logro Metas 2019'!$AK$7:$AS$302,8,0)</f>
        <v>27847837</v>
      </c>
      <c r="AC13" s="49">
        <f>+AB13</f>
        <v>27847837</v>
      </c>
      <c r="AD13" s="910">
        <f>VLOOKUP($D13,'[4]Tablero Logro Metas 2019'!$AK$7:$AS$302,9,0)</f>
        <v>0</v>
      </c>
      <c r="AE13" s="49">
        <v>0</v>
      </c>
      <c r="AF13" s="913"/>
      <c r="AG13" s="50">
        <v>0</v>
      </c>
      <c r="AH13" s="913"/>
      <c r="AI13" s="49">
        <v>0</v>
      </c>
      <c r="AJ13" s="904">
        <f>+R13+T13+V13+X13+Z13+AB13+AD13+AF13+AH13</f>
        <v>53475869</v>
      </c>
      <c r="AK13" s="103">
        <f>AC13+AE13+AG13+S13+U13+W13+Y13+AA13+AI13</f>
        <v>53475869</v>
      </c>
      <c r="AL13" s="903">
        <v>2444</v>
      </c>
      <c r="AM13" s="892">
        <v>3872</v>
      </c>
      <c r="AN13" s="892">
        <v>4033</v>
      </c>
      <c r="AO13" s="892">
        <v>7785</v>
      </c>
      <c r="AP13" s="892">
        <v>14556</v>
      </c>
      <c r="AQ13" s="892">
        <v>2316</v>
      </c>
      <c r="AR13" s="53">
        <f t="shared" ref="AR13" si="3">SUM(AL13:AQ13)</f>
        <v>35006</v>
      </c>
      <c r="AS13" s="892">
        <v>17977</v>
      </c>
      <c r="AT13" s="892">
        <v>17029</v>
      </c>
      <c r="AU13" s="53">
        <f t="shared" ref="AU13" si="4">SUM(AS13:AT13)</f>
        <v>35006</v>
      </c>
      <c r="AV13" s="54">
        <v>0</v>
      </c>
      <c r="AW13" s="52">
        <v>0</v>
      </c>
      <c r="AX13" s="893">
        <v>786</v>
      </c>
      <c r="AY13" s="52">
        <v>0</v>
      </c>
      <c r="AZ13" s="55">
        <v>0</v>
      </c>
      <c r="BA13" s="56" t="s">
        <v>1967</v>
      </c>
      <c r="BB13" s="56" t="s">
        <v>1968</v>
      </c>
      <c r="BC13" s="56" t="s">
        <v>1969</v>
      </c>
    </row>
    <row r="14" spans="1:64" ht="17.25" customHeight="1" x14ac:dyDescent="0.2">
      <c r="A14" s="980"/>
      <c r="B14" s="982"/>
      <c r="C14" s="985"/>
      <c r="D14" s="988"/>
      <c r="E14" s="995"/>
      <c r="F14" s="991"/>
      <c r="G14" s="1015"/>
      <c r="H14" s="997"/>
      <c r="I14" s="1002"/>
      <c r="J14" s="1003"/>
      <c r="K14" s="1006"/>
      <c r="L14" s="1012"/>
      <c r="M14" s="174"/>
      <c r="N14" s="175"/>
      <c r="O14" s="176"/>
      <c r="P14" s="47"/>
      <c r="Q14" s="47"/>
      <c r="R14" s="908"/>
      <c r="S14" s="48"/>
      <c r="T14" s="911"/>
      <c r="U14" s="49"/>
      <c r="V14" s="911"/>
      <c r="W14" s="49"/>
      <c r="X14" s="911"/>
      <c r="Y14" s="49"/>
      <c r="Z14" s="911"/>
      <c r="AA14" s="49"/>
      <c r="AB14" s="911"/>
      <c r="AC14" s="49"/>
      <c r="AD14" s="911"/>
      <c r="AE14" s="49"/>
      <c r="AF14" s="914"/>
      <c r="AG14" s="50"/>
      <c r="AH14" s="914"/>
      <c r="AI14" s="49"/>
      <c r="AJ14" s="905"/>
      <c r="AK14" s="103">
        <f t="shared" ref="AK14:AK18" si="5">AC14+AE14+AG14+S14+U14+W14+Y14+AA14+AI14</f>
        <v>0</v>
      </c>
      <c r="AL14" s="51"/>
      <c r="AM14" s="52"/>
      <c r="AN14" s="52"/>
      <c r="AO14" s="52"/>
      <c r="AP14" s="52"/>
      <c r="AQ14" s="52"/>
      <c r="AR14" s="53">
        <f t="shared" ref="AR14:AR18" si="6">SUM(AL14:AQ14)</f>
        <v>0</v>
      </c>
      <c r="AS14" s="54"/>
      <c r="AT14" s="52"/>
      <c r="AU14" s="53">
        <f t="shared" ref="AU14:AU18" si="7">SUM(AS14:AT14)</f>
        <v>0</v>
      </c>
      <c r="AV14" s="54"/>
      <c r="AW14" s="52"/>
      <c r="AX14" s="52"/>
      <c r="AY14" s="52"/>
      <c r="AZ14" s="55"/>
      <c r="BA14" s="56"/>
      <c r="BB14" s="56"/>
      <c r="BC14" s="57"/>
    </row>
    <row r="15" spans="1:64" ht="17.25" customHeight="1" x14ac:dyDescent="0.2">
      <c r="A15" s="980"/>
      <c r="B15" s="982"/>
      <c r="C15" s="985"/>
      <c r="D15" s="988"/>
      <c r="E15" s="995"/>
      <c r="F15" s="991"/>
      <c r="G15" s="1015"/>
      <c r="H15" s="997"/>
      <c r="I15" s="1002"/>
      <c r="J15" s="1003"/>
      <c r="K15" s="1006"/>
      <c r="L15" s="1012"/>
      <c r="M15" s="174"/>
      <c r="N15" s="175"/>
      <c r="O15" s="176"/>
      <c r="P15" s="47"/>
      <c r="Q15" s="47"/>
      <c r="R15" s="908"/>
      <c r="S15" s="48"/>
      <c r="T15" s="911"/>
      <c r="U15" s="49"/>
      <c r="V15" s="911"/>
      <c r="W15" s="49"/>
      <c r="X15" s="911"/>
      <c r="Y15" s="49"/>
      <c r="Z15" s="911"/>
      <c r="AA15" s="49"/>
      <c r="AB15" s="911"/>
      <c r="AC15" s="49"/>
      <c r="AD15" s="911"/>
      <c r="AE15" s="49"/>
      <c r="AF15" s="914"/>
      <c r="AG15" s="50"/>
      <c r="AH15" s="914"/>
      <c r="AI15" s="49"/>
      <c r="AJ15" s="905"/>
      <c r="AK15" s="103">
        <f t="shared" si="5"/>
        <v>0</v>
      </c>
      <c r="AL15" s="51"/>
      <c r="AM15" s="52"/>
      <c r="AN15" s="52"/>
      <c r="AO15" s="52"/>
      <c r="AP15" s="52"/>
      <c r="AQ15" s="52"/>
      <c r="AR15" s="53">
        <f t="shared" si="6"/>
        <v>0</v>
      </c>
      <c r="AS15" s="54"/>
      <c r="AT15" s="52"/>
      <c r="AU15" s="53">
        <f t="shared" si="7"/>
        <v>0</v>
      </c>
      <c r="AV15" s="54"/>
      <c r="AW15" s="52"/>
      <c r="AX15" s="52"/>
      <c r="AY15" s="52"/>
      <c r="AZ15" s="55"/>
      <c r="BA15" s="56"/>
      <c r="BB15" s="56"/>
      <c r="BC15" s="57"/>
    </row>
    <row r="16" spans="1:64" ht="17.25" customHeight="1" x14ac:dyDescent="0.2">
      <c r="A16" s="980"/>
      <c r="B16" s="982"/>
      <c r="C16" s="985"/>
      <c r="D16" s="988"/>
      <c r="E16" s="995"/>
      <c r="F16" s="991"/>
      <c r="G16" s="1015"/>
      <c r="H16" s="997"/>
      <c r="I16" s="1002"/>
      <c r="J16" s="1003"/>
      <c r="K16" s="1006"/>
      <c r="L16" s="1012"/>
      <c r="M16" s="174"/>
      <c r="N16" s="175"/>
      <c r="O16" s="176"/>
      <c r="P16" s="47"/>
      <c r="Q16" s="47"/>
      <c r="R16" s="908"/>
      <c r="S16" s="48"/>
      <c r="T16" s="911"/>
      <c r="U16" s="49"/>
      <c r="V16" s="911"/>
      <c r="W16" s="49"/>
      <c r="X16" s="911"/>
      <c r="Y16" s="49"/>
      <c r="Z16" s="911"/>
      <c r="AA16" s="49"/>
      <c r="AB16" s="911"/>
      <c r="AC16" s="49"/>
      <c r="AD16" s="911"/>
      <c r="AE16" s="49"/>
      <c r="AF16" s="914"/>
      <c r="AG16" s="50"/>
      <c r="AH16" s="914"/>
      <c r="AI16" s="49"/>
      <c r="AJ16" s="905"/>
      <c r="AK16" s="103">
        <f t="shared" si="5"/>
        <v>0</v>
      </c>
      <c r="AL16" s="51"/>
      <c r="AM16" s="52"/>
      <c r="AN16" s="52"/>
      <c r="AO16" s="52"/>
      <c r="AP16" s="52"/>
      <c r="AQ16" s="52"/>
      <c r="AR16" s="53">
        <f t="shared" si="6"/>
        <v>0</v>
      </c>
      <c r="AS16" s="54"/>
      <c r="AT16" s="52"/>
      <c r="AU16" s="53">
        <f t="shared" si="7"/>
        <v>0</v>
      </c>
      <c r="AV16" s="54"/>
      <c r="AW16" s="52"/>
      <c r="AX16" s="52"/>
      <c r="AY16" s="52"/>
      <c r="AZ16" s="55"/>
      <c r="BA16" s="56"/>
      <c r="BB16" s="56"/>
      <c r="BC16" s="57"/>
    </row>
    <row r="17" spans="1:55" ht="17.25" customHeight="1" x14ac:dyDescent="0.2">
      <c r="A17" s="980"/>
      <c r="B17" s="982"/>
      <c r="C17" s="985"/>
      <c r="D17" s="988"/>
      <c r="E17" s="995"/>
      <c r="F17" s="991"/>
      <c r="G17" s="1015"/>
      <c r="H17" s="997"/>
      <c r="I17" s="1002"/>
      <c r="J17" s="1003"/>
      <c r="K17" s="1006"/>
      <c r="L17" s="1012"/>
      <c r="M17" s="174"/>
      <c r="N17" s="175"/>
      <c r="O17" s="176"/>
      <c r="P17" s="47"/>
      <c r="Q17" s="47"/>
      <c r="R17" s="908"/>
      <c r="S17" s="48"/>
      <c r="T17" s="911"/>
      <c r="U17" s="49"/>
      <c r="V17" s="911"/>
      <c r="W17" s="49"/>
      <c r="X17" s="911"/>
      <c r="Y17" s="49"/>
      <c r="Z17" s="911"/>
      <c r="AA17" s="49"/>
      <c r="AB17" s="911"/>
      <c r="AC17" s="49"/>
      <c r="AD17" s="911"/>
      <c r="AE17" s="49"/>
      <c r="AF17" s="914"/>
      <c r="AG17" s="50"/>
      <c r="AH17" s="914"/>
      <c r="AI17" s="49"/>
      <c r="AJ17" s="905"/>
      <c r="AK17" s="103">
        <f t="shared" si="5"/>
        <v>0</v>
      </c>
      <c r="AL17" s="51"/>
      <c r="AM17" s="52"/>
      <c r="AN17" s="52"/>
      <c r="AO17" s="52"/>
      <c r="AP17" s="52"/>
      <c r="AQ17" s="52"/>
      <c r="AR17" s="53">
        <f t="shared" si="6"/>
        <v>0</v>
      </c>
      <c r="AS17" s="54"/>
      <c r="AT17" s="52"/>
      <c r="AU17" s="53">
        <f t="shared" si="7"/>
        <v>0</v>
      </c>
      <c r="AV17" s="54"/>
      <c r="AW17" s="52"/>
      <c r="AX17" s="52"/>
      <c r="AY17" s="52"/>
      <c r="AZ17" s="55"/>
      <c r="BA17" s="56"/>
      <c r="BB17" s="56"/>
      <c r="BC17" s="57"/>
    </row>
    <row r="18" spans="1:55" ht="17.25" customHeight="1" x14ac:dyDescent="0.2">
      <c r="A18" s="980"/>
      <c r="B18" s="983"/>
      <c r="C18" s="986"/>
      <c r="D18" s="989"/>
      <c r="E18" s="995"/>
      <c r="F18" s="992"/>
      <c r="G18" s="1016"/>
      <c r="H18" s="998"/>
      <c r="I18" s="1002"/>
      <c r="J18" s="1003"/>
      <c r="K18" s="1007"/>
      <c r="L18" s="1012"/>
      <c r="M18" s="177"/>
      <c r="N18" s="178"/>
      <c r="O18" s="179"/>
      <c r="P18" s="107"/>
      <c r="Q18" s="107"/>
      <c r="R18" s="908"/>
      <c r="S18" s="108"/>
      <c r="T18" s="911"/>
      <c r="U18" s="109"/>
      <c r="V18" s="911"/>
      <c r="W18" s="109"/>
      <c r="X18" s="911"/>
      <c r="Y18" s="109"/>
      <c r="Z18" s="911"/>
      <c r="AA18" s="109"/>
      <c r="AB18" s="911"/>
      <c r="AC18" s="109"/>
      <c r="AD18" s="911"/>
      <c r="AE18" s="109"/>
      <c r="AF18" s="914"/>
      <c r="AG18" s="110"/>
      <c r="AH18" s="914"/>
      <c r="AI18" s="109"/>
      <c r="AJ18" s="906"/>
      <c r="AK18" s="103">
        <f t="shared" si="5"/>
        <v>0</v>
      </c>
      <c r="AL18" s="51"/>
      <c r="AM18" s="52"/>
      <c r="AN18" s="52"/>
      <c r="AO18" s="52"/>
      <c r="AP18" s="52"/>
      <c r="AQ18" s="52"/>
      <c r="AR18" s="53">
        <f t="shared" si="6"/>
        <v>0</v>
      </c>
      <c r="AS18" s="54"/>
      <c r="AT18" s="52"/>
      <c r="AU18" s="53">
        <f t="shared" si="7"/>
        <v>0</v>
      </c>
      <c r="AV18" s="54"/>
      <c r="AW18" s="52"/>
      <c r="AX18" s="52"/>
      <c r="AY18" s="52"/>
      <c r="AZ18" s="55"/>
      <c r="BA18" s="56"/>
      <c r="BB18" s="56"/>
      <c r="BC18" s="57"/>
    </row>
    <row r="19" spans="1:55" ht="9.9499999999999993" customHeight="1" thickBot="1" x14ac:dyDescent="0.25">
      <c r="A19" s="981"/>
      <c r="B19" s="984"/>
      <c r="C19" s="987"/>
      <c r="D19" s="990"/>
      <c r="E19" s="996"/>
      <c r="F19" s="993"/>
      <c r="G19" s="1017"/>
      <c r="H19" s="999"/>
      <c r="I19" s="1004"/>
      <c r="J19" s="1005"/>
      <c r="K19" s="1008"/>
      <c r="L19" s="1013"/>
      <c r="M19" s="180"/>
      <c r="N19" s="181"/>
      <c r="O19" s="182"/>
      <c r="P19" s="117"/>
      <c r="Q19" s="117"/>
      <c r="R19" s="909"/>
      <c r="S19" s="183"/>
      <c r="T19" s="912"/>
      <c r="U19" s="184"/>
      <c r="V19" s="912"/>
      <c r="W19" s="184"/>
      <c r="X19" s="912"/>
      <c r="Y19" s="184"/>
      <c r="Z19" s="912"/>
      <c r="AA19" s="184"/>
      <c r="AB19" s="912"/>
      <c r="AC19" s="184"/>
      <c r="AD19" s="912"/>
      <c r="AE19" s="184"/>
      <c r="AF19" s="915"/>
      <c r="AG19" s="185"/>
      <c r="AH19" s="91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1014"/>
      <c r="J20" s="1014"/>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79">
        <v>2</v>
      </c>
      <c r="B21" s="161" t="s">
        <v>1705</v>
      </c>
      <c r="C21" s="162" t="s">
        <v>1706</v>
      </c>
      <c r="D21" s="163" t="s">
        <v>21</v>
      </c>
      <c r="E21" s="163" t="s">
        <v>1892</v>
      </c>
      <c r="F21" s="162" t="s">
        <v>1707</v>
      </c>
      <c r="G21" s="164" t="s">
        <v>1679</v>
      </c>
      <c r="H21" s="164" t="s">
        <v>1680</v>
      </c>
      <c r="I21" s="165" t="s">
        <v>1908</v>
      </c>
      <c r="J21" s="166">
        <f>+$N$3</f>
        <v>2019</v>
      </c>
      <c r="K21" s="164" t="s">
        <v>1925</v>
      </c>
      <c r="L21" s="165" t="s">
        <v>1950</v>
      </c>
      <c r="M21" s="162" t="s">
        <v>1708</v>
      </c>
      <c r="N21" s="162" t="s">
        <v>1709</v>
      </c>
      <c r="O21" s="162" t="s">
        <v>1710</v>
      </c>
      <c r="P21" s="162" t="s">
        <v>1959</v>
      </c>
      <c r="Q21" s="162" t="s">
        <v>1951</v>
      </c>
      <c r="R21" s="167">
        <f t="shared" ref="R21:AJ21" si="8">SUM(R22:R31)</f>
        <v>0</v>
      </c>
      <c r="S21" s="168">
        <f>SUM(S22:S31)</f>
        <v>0</v>
      </c>
      <c r="T21" s="169">
        <f t="shared" si="8"/>
        <v>0</v>
      </c>
      <c r="U21" s="170">
        <f t="shared" si="8"/>
        <v>0</v>
      </c>
      <c r="V21" s="169">
        <f t="shared" si="8"/>
        <v>0</v>
      </c>
      <c r="W21" s="170">
        <f t="shared" si="8"/>
        <v>0</v>
      </c>
      <c r="X21" s="169">
        <f t="shared" si="8"/>
        <v>0</v>
      </c>
      <c r="Y21" s="170">
        <f t="shared" si="8"/>
        <v>0</v>
      </c>
      <c r="Z21" s="169">
        <f t="shared" si="8"/>
        <v>0</v>
      </c>
      <c r="AA21" s="170">
        <f t="shared" si="8"/>
        <v>0</v>
      </c>
      <c r="AB21" s="169">
        <f t="shared" si="8"/>
        <v>0</v>
      </c>
      <c r="AC21" s="170">
        <f t="shared" si="8"/>
        <v>0</v>
      </c>
      <c r="AD21" s="169">
        <f t="shared" si="8"/>
        <v>0</v>
      </c>
      <c r="AE21" s="170">
        <f t="shared" si="8"/>
        <v>0</v>
      </c>
      <c r="AF21" s="169">
        <f t="shared" si="8"/>
        <v>0</v>
      </c>
      <c r="AG21" s="171">
        <f t="shared" si="8"/>
        <v>0</v>
      </c>
      <c r="AH21" s="169">
        <f t="shared" si="8"/>
        <v>223790000</v>
      </c>
      <c r="AI21" s="170">
        <f t="shared" si="8"/>
        <v>223790000</v>
      </c>
      <c r="AJ21" s="172">
        <f t="shared" si="8"/>
        <v>223790000</v>
      </c>
      <c r="AK21" s="173">
        <f>SUM(AK22:AK31)</f>
        <v>223790000</v>
      </c>
      <c r="AL21" s="869"/>
      <c r="AM21" s="870"/>
      <c r="AN21" s="870"/>
      <c r="AO21" s="870"/>
      <c r="AP21" s="870"/>
      <c r="AQ21" s="870"/>
      <c r="AR21" s="871"/>
      <c r="AS21" s="872"/>
      <c r="AT21" s="870"/>
      <c r="AU21" s="871"/>
      <c r="AV21" s="872"/>
      <c r="AW21" s="870"/>
      <c r="AX21" s="870"/>
      <c r="AY21" s="870"/>
      <c r="AZ21" s="873"/>
      <c r="BA21" s="44" t="s">
        <v>1685</v>
      </c>
      <c r="BB21" s="44" t="s">
        <v>1953</v>
      </c>
      <c r="BC21" s="45" t="s">
        <v>1687</v>
      </c>
    </row>
    <row r="22" spans="1:55" ht="33.75" x14ac:dyDescent="0.2">
      <c r="A22" s="980"/>
      <c r="B22" s="982" t="str">
        <f>VLOOKUP($D$9,'PROYECTOS REGISTRADOS'!$A$2:$D$82,4,0)</f>
        <v>Mejoramiento de la Cobertura del Aseo en el Área Urbana y Área Rural del Municipio de Tocancipá, Cundinamarca, Centro Oriente</v>
      </c>
      <c r="C22" s="985" t="str">
        <f>VLOOKUP($D$9,'PROYECTOS REGISTRADOS'!$A$2:$D$82,3,0)</f>
        <v>2016-25817-0034</v>
      </c>
      <c r="D22" s="988" t="s">
        <v>1430</v>
      </c>
      <c r="E22" s="994" t="str">
        <f>IF(D22=0,"0-0",(VLOOKUP(D22,'CONSOLIDADO PLAN DESARROLLO'!$EL$9:$ET$304,2,0)))</f>
        <v>Comprar vehículos,  Maquinaria y Equipos para la Empresa De Servicios Públicos</v>
      </c>
      <c r="F22" s="991" t="str">
        <f>IF(D22=0,"0-0",(VLOOKUP(D22,'CONSOLIDADO PLAN DESARROLLO'!$EL$9:$ET$304,3,0)))</f>
        <v>No. de vehículos, maquinaria y equipos  adquiridos</v>
      </c>
      <c r="G22" s="1015">
        <f>IF(D22=0,"0-0",(VLOOKUP(D22,'CONSOLIDADO PLAN DESARROLLO'!$EL$9:$ET$304,4,0)))</f>
        <v>7</v>
      </c>
      <c r="H22" s="997">
        <f>IF(D22=0,"0-0",(VLOOKUP(D22,'CONSOLIDADO PLAN DESARROLLO'!$EL$9:$ET$304,5,0)))</f>
        <v>3</v>
      </c>
      <c r="I22" s="1000">
        <f>IF(D22=0,"0-0",(VLOOKUP(D22,'CONSOLIDADO PLAN DESARROLLO'!$EL$9:$ET$304,$R$3,0)))</f>
        <v>0.5</v>
      </c>
      <c r="J22" s="1001"/>
      <c r="K22" s="1007">
        <v>0.5</v>
      </c>
      <c r="L22" s="1011">
        <v>3</v>
      </c>
      <c r="M22" s="805" t="s">
        <v>1931</v>
      </c>
      <c r="N22" s="804" t="s">
        <v>1930</v>
      </c>
      <c r="O22" s="806">
        <v>3</v>
      </c>
      <c r="P22" s="47">
        <v>0</v>
      </c>
      <c r="Q22" s="47">
        <v>0</v>
      </c>
      <c r="R22" s="907">
        <f>VLOOKUP($D22,'[4]Tablero Logro Metas 2019'!$AK$7:$AS$302,3,0)</f>
        <v>0</v>
      </c>
      <c r="S22" s="48">
        <v>0</v>
      </c>
      <c r="T22" s="910">
        <f>VLOOKUP($D22,'[4]Tablero Logro Metas 2019'!$AK$7:$AS$302,3,0)</f>
        <v>0</v>
      </c>
      <c r="U22" s="48">
        <v>0</v>
      </c>
      <c r="V22" s="910">
        <f>VLOOKUP($D22,'[4]Tablero Logro Metas 2019'!$AK$7:$AS$302,5,0)</f>
        <v>0</v>
      </c>
      <c r="W22" s="48">
        <v>0</v>
      </c>
      <c r="X22" s="910">
        <f>VLOOKUP($D22,'[4]Tablero Logro Metas 2019'!$AK$7:$AS$302,6,0)</f>
        <v>0</v>
      </c>
      <c r="Y22" s="48">
        <v>0</v>
      </c>
      <c r="Z22" s="910">
        <f>VLOOKUP($D22,'[4]Tablero Logro Metas 2019'!$AK$7:$AS$302,7,0)</f>
        <v>0</v>
      </c>
      <c r="AA22" s="48">
        <v>0</v>
      </c>
      <c r="AB22" s="910">
        <f>VLOOKUP($D22,'[4]Tablero Logro Metas 2019'!$AK$7:$AS$302,8,0)</f>
        <v>0</v>
      </c>
      <c r="AC22" s="48">
        <v>0</v>
      </c>
      <c r="AD22" s="910">
        <f>VLOOKUP($D22,'[4]Tablero Logro Metas 2019'!$AK$7:$AS$302,9,0)</f>
        <v>0</v>
      </c>
      <c r="AE22" s="48">
        <v>0</v>
      </c>
      <c r="AF22" s="913"/>
      <c r="AG22" s="48">
        <v>0</v>
      </c>
      <c r="AH22" s="913">
        <f>+AI25</f>
        <v>223790000</v>
      </c>
      <c r="AI22" s="49">
        <v>0</v>
      </c>
      <c r="AJ22" s="904">
        <f>+R22+T22+V22+X22+Z22+AB22+AD22+AF22+AH22</f>
        <v>223790000</v>
      </c>
      <c r="AK22" s="103">
        <f>AC22+AE22+AG22+S22+U22+W22+Y22+AA22+AI22</f>
        <v>0</v>
      </c>
      <c r="AL22" s="888">
        <v>0</v>
      </c>
      <c r="AM22" s="52">
        <v>0</v>
      </c>
      <c r="AN22" s="52">
        <v>0</v>
      </c>
      <c r="AO22" s="52">
        <v>0</v>
      </c>
      <c r="AP22" s="52">
        <v>0</v>
      </c>
      <c r="AQ22" s="52">
        <v>0</v>
      </c>
      <c r="AR22" s="53">
        <v>0</v>
      </c>
      <c r="AS22" s="54">
        <v>0</v>
      </c>
      <c r="AT22" s="52">
        <v>0</v>
      </c>
      <c r="AU22" s="53">
        <v>0</v>
      </c>
      <c r="AV22" s="54">
        <v>0</v>
      </c>
      <c r="AW22" s="52">
        <v>0</v>
      </c>
      <c r="AX22" s="52">
        <v>0</v>
      </c>
      <c r="AY22" s="52">
        <v>0</v>
      </c>
      <c r="AZ22" s="55">
        <v>0</v>
      </c>
      <c r="BA22" s="56" t="s">
        <v>1970</v>
      </c>
      <c r="BB22" s="56" t="s">
        <v>1970</v>
      </c>
      <c r="BC22" s="889" t="s">
        <v>1970</v>
      </c>
    </row>
    <row r="23" spans="1:55" ht="22.5" x14ac:dyDescent="0.2">
      <c r="A23" s="980"/>
      <c r="B23" s="982"/>
      <c r="C23" s="985"/>
      <c r="D23" s="988"/>
      <c r="E23" s="995"/>
      <c r="F23" s="991"/>
      <c r="G23" s="1015"/>
      <c r="H23" s="997"/>
      <c r="I23" s="1002"/>
      <c r="J23" s="1003"/>
      <c r="K23" s="1009"/>
      <c r="L23" s="1012"/>
      <c r="M23" s="805" t="s">
        <v>1942</v>
      </c>
      <c r="N23" s="804" t="s">
        <v>1930</v>
      </c>
      <c r="O23" s="806">
        <v>2</v>
      </c>
      <c r="P23" s="47">
        <v>0</v>
      </c>
      <c r="Q23" s="47">
        <v>0</v>
      </c>
      <c r="R23" s="908"/>
      <c r="S23" s="48">
        <v>0</v>
      </c>
      <c r="T23" s="911"/>
      <c r="U23" s="48">
        <v>0</v>
      </c>
      <c r="V23" s="911"/>
      <c r="W23" s="48">
        <v>0</v>
      </c>
      <c r="X23" s="911"/>
      <c r="Y23" s="48">
        <v>0</v>
      </c>
      <c r="Z23" s="911"/>
      <c r="AA23" s="48">
        <v>0</v>
      </c>
      <c r="AB23" s="911"/>
      <c r="AC23" s="48">
        <v>0</v>
      </c>
      <c r="AD23" s="911"/>
      <c r="AE23" s="48">
        <v>0</v>
      </c>
      <c r="AF23" s="914"/>
      <c r="AG23" s="48">
        <v>0</v>
      </c>
      <c r="AH23" s="914"/>
      <c r="AI23" s="49">
        <v>0</v>
      </c>
      <c r="AJ23" s="905"/>
      <c r="AK23" s="103">
        <f t="shared" ref="AK23:AK30" si="9">AC23+AE23+AG23+S23+U23+W23+Y23+AA23+AI23</f>
        <v>0</v>
      </c>
      <c r="AL23" s="888">
        <v>0</v>
      </c>
      <c r="AM23" s="52">
        <v>0</v>
      </c>
      <c r="AN23" s="52">
        <v>0</v>
      </c>
      <c r="AO23" s="52">
        <v>0</v>
      </c>
      <c r="AP23" s="52">
        <v>0</v>
      </c>
      <c r="AQ23" s="52">
        <v>0</v>
      </c>
      <c r="AR23" s="53">
        <v>0</v>
      </c>
      <c r="AS23" s="54">
        <v>0</v>
      </c>
      <c r="AT23" s="52">
        <v>0</v>
      </c>
      <c r="AU23" s="53">
        <v>0</v>
      </c>
      <c r="AV23" s="54">
        <v>0</v>
      </c>
      <c r="AW23" s="52">
        <v>0</v>
      </c>
      <c r="AX23" s="52">
        <v>0</v>
      </c>
      <c r="AY23" s="52">
        <v>0</v>
      </c>
      <c r="AZ23" s="55">
        <v>0</v>
      </c>
      <c r="BA23" s="56" t="s">
        <v>1970</v>
      </c>
      <c r="BB23" s="56" t="s">
        <v>1970</v>
      </c>
      <c r="BC23" s="889" t="s">
        <v>1970</v>
      </c>
    </row>
    <row r="24" spans="1:55" ht="33.75" x14ac:dyDescent="0.2">
      <c r="A24" s="980"/>
      <c r="B24" s="982"/>
      <c r="C24" s="985"/>
      <c r="D24" s="988"/>
      <c r="E24" s="995"/>
      <c r="F24" s="991"/>
      <c r="G24" s="1015"/>
      <c r="H24" s="997"/>
      <c r="I24" s="1002"/>
      <c r="J24" s="1003"/>
      <c r="K24" s="1009"/>
      <c r="L24" s="1012"/>
      <c r="M24" s="820" t="s">
        <v>1932</v>
      </c>
      <c r="N24" s="821" t="s">
        <v>1930</v>
      </c>
      <c r="O24" s="822">
        <v>2</v>
      </c>
      <c r="P24" s="47">
        <v>0</v>
      </c>
      <c r="Q24" s="47">
        <v>0</v>
      </c>
      <c r="R24" s="908"/>
      <c r="S24" s="48">
        <v>0</v>
      </c>
      <c r="T24" s="911"/>
      <c r="U24" s="48">
        <v>0</v>
      </c>
      <c r="V24" s="911"/>
      <c r="W24" s="48">
        <v>0</v>
      </c>
      <c r="X24" s="911"/>
      <c r="Y24" s="48">
        <v>0</v>
      </c>
      <c r="Z24" s="911"/>
      <c r="AA24" s="48">
        <v>0</v>
      </c>
      <c r="AB24" s="911"/>
      <c r="AC24" s="48">
        <v>0</v>
      </c>
      <c r="AD24" s="911"/>
      <c r="AE24" s="48">
        <v>0</v>
      </c>
      <c r="AF24" s="914"/>
      <c r="AG24" s="48">
        <v>0</v>
      </c>
      <c r="AH24" s="914"/>
      <c r="AI24" s="49">
        <v>0</v>
      </c>
      <c r="AJ24" s="905"/>
      <c r="AK24" s="103">
        <f t="shared" si="9"/>
        <v>0</v>
      </c>
      <c r="AL24" s="888">
        <v>0</v>
      </c>
      <c r="AM24" s="52">
        <v>0</v>
      </c>
      <c r="AN24" s="52">
        <v>0</v>
      </c>
      <c r="AO24" s="52">
        <v>0</v>
      </c>
      <c r="AP24" s="52">
        <v>0</v>
      </c>
      <c r="AQ24" s="52">
        <v>0</v>
      </c>
      <c r="AR24" s="53">
        <v>0</v>
      </c>
      <c r="AS24" s="54">
        <v>0</v>
      </c>
      <c r="AT24" s="52">
        <v>0</v>
      </c>
      <c r="AU24" s="53">
        <v>0</v>
      </c>
      <c r="AV24" s="54">
        <v>0</v>
      </c>
      <c r="AW24" s="52">
        <v>0</v>
      </c>
      <c r="AX24" s="52">
        <v>0</v>
      </c>
      <c r="AY24" s="52">
        <v>0</v>
      </c>
      <c r="AZ24" s="55">
        <v>0</v>
      </c>
      <c r="BA24" s="56" t="s">
        <v>1970</v>
      </c>
      <c r="BB24" s="56" t="s">
        <v>1970</v>
      </c>
      <c r="BC24" s="889" t="s">
        <v>1970</v>
      </c>
    </row>
    <row r="25" spans="1:55" ht="48" x14ac:dyDescent="0.2">
      <c r="A25" s="980"/>
      <c r="B25" s="982"/>
      <c r="C25" s="985"/>
      <c r="D25" s="988"/>
      <c r="E25" s="995"/>
      <c r="F25" s="991"/>
      <c r="G25" s="1015"/>
      <c r="H25" s="997"/>
      <c r="I25" s="1002"/>
      <c r="J25" s="1003"/>
      <c r="K25" s="1009"/>
      <c r="L25" s="1012"/>
      <c r="M25" s="805" t="s">
        <v>1933</v>
      </c>
      <c r="N25" s="804" t="s">
        <v>1930</v>
      </c>
      <c r="O25" s="806">
        <v>2</v>
      </c>
      <c r="P25" s="47">
        <v>0.5</v>
      </c>
      <c r="Q25" s="47">
        <v>1</v>
      </c>
      <c r="R25" s="908"/>
      <c r="S25" s="48">
        <v>0</v>
      </c>
      <c r="T25" s="911"/>
      <c r="U25" s="48">
        <v>0</v>
      </c>
      <c r="V25" s="911"/>
      <c r="W25" s="48">
        <v>0</v>
      </c>
      <c r="X25" s="911"/>
      <c r="Y25" s="48">
        <v>0</v>
      </c>
      <c r="Z25" s="911"/>
      <c r="AA25" s="48">
        <v>0</v>
      </c>
      <c r="AB25" s="911"/>
      <c r="AC25" s="48">
        <v>0</v>
      </c>
      <c r="AD25" s="911"/>
      <c r="AE25" s="48">
        <v>0</v>
      </c>
      <c r="AF25" s="914"/>
      <c r="AG25" s="48">
        <v>0</v>
      </c>
      <c r="AH25" s="914"/>
      <c r="AI25" s="49">
        <v>223790000</v>
      </c>
      <c r="AJ25" s="905"/>
      <c r="AK25" s="103">
        <f t="shared" si="9"/>
        <v>223790000</v>
      </c>
      <c r="AL25" s="896">
        <v>2444</v>
      </c>
      <c r="AM25" s="897">
        <v>3872</v>
      </c>
      <c r="AN25" s="897">
        <v>4033</v>
      </c>
      <c r="AO25" s="897">
        <v>7785</v>
      </c>
      <c r="AP25" s="897">
        <v>14556</v>
      </c>
      <c r="AQ25" s="897">
        <v>2316</v>
      </c>
      <c r="AR25" s="898">
        <f t="shared" ref="AR25" si="10">SUM(AL25:AQ25)</f>
        <v>35006</v>
      </c>
      <c r="AS25" s="897">
        <v>17977</v>
      </c>
      <c r="AT25" s="897">
        <v>17029</v>
      </c>
      <c r="AU25" s="898">
        <f t="shared" ref="AU25" si="11">SUM(AS25:AT25)</f>
        <v>35006</v>
      </c>
      <c r="AV25" s="899"/>
      <c r="AW25" s="899"/>
      <c r="AX25" s="900">
        <v>786</v>
      </c>
      <c r="AY25" s="899"/>
      <c r="AZ25" s="899"/>
      <c r="BA25" s="901" t="s">
        <v>1964</v>
      </c>
      <c r="BB25" s="902" t="s">
        <v>1965</v>
      </c>
      <c r="BC25" s="902" t="s">
        <v>1965</v>
      </c>
    </row>
    <row r="26" spans="1:55" ht="33.75" x14ac:dyDescent="0.2">
      <c r="A26" s="980"/>
      <c r="B26" s="982"/>
      <c r="C26" s="985"/>
      <c r="D26" s="988"/>
      <c r="E26" s="995"/>
      <c r="F26" s="991"/>
      <c r="G26" s="1015"/>
      <c r="H26" s="997"/>
      <c r="I26" s="1002"/>
      <c r="J26" s="1003"/>
      <c r="K26" s="1009"/>
      <c r="L26" s="1012"/>
      <c r="M26" s="820" t="s">
        <v>1934</v>
      </c>
      <c r="N26" s="821" t="s">
        <v>1930</v>
      </c>
      <c r="O26" s="822">
        <v>2</v>
      </c>
      <c r="P26" s="47">
        <v>0</v>
      </c>
      <c r="Q26" s="47">
        <v>0</v>
      </c>
      <c r="R26" s="908"/>
      <c r="S26" s="48">
        <v>0</v>
      </c>
      <c r="T26" s="911"/>
      <c r="U26" s="48">
        <v>0</v>
      </c>
      <c r="V26" s="911"/>
      <c r="W26" s="48">
        <v>0</v>
      </c>
      <c r="X26" s="911"/>
      <c r="Y26" s="48">
        <v>0</v>
      </c>
      <c r="Z26" s="911"/>
      <c r="AA26" s="48">
        <v>0</v>
      </c>
      <c r="AB26" s="911"/>
      <c r="AC26" s="48">
        <v>0</v>
      </c>
      <c r="AD26" s="911"/>
      <c r="AE26" s="48">
        <v>0</v>
      </c>
      <c r="AF26" s="914"/>
      <c r="AG26" s="48">
        <v>0</v>
      </c>
      <c r="AH26" s="914"/>
      <c r="AI26" s="49">
        <v>0</v>
      </c>
      <c r="AJ26" s="905"/>
      <c r="AK26" s="103">
        <f t="shared" si="9"/>
        <v>0</v>
      </c>
      <c r="AL26" s="888">
        <v>0</v>
      </c>
      <c r="AM26" s="52">
        <v>0</v>
      </c>
      <c r="AN26" s="52">
        <v>0</v>
      </c>
      <c r="AO26" s="52">
        <v>0</v>
      </c>
      <c r="AP26" s="52">
        <v>0</v>
      </c>
      <c r="AQ26" s="52">
        <v>0</v>
      </c>
      <c r="AR26" s="53">
        <v>0</v>
      </c>
      <c r="AS26" s="54">
        <v>0</v>
      </c>
      <c r="AT26" s="52">
        <v>0</v>
      </c>
      <c r="AU26" s="53">
        <v>0</v>
      </c>
      <c r="AV26" s="54">
        <v>0</v>
      </c>
      <c r="AW26" s="52">
        <v>0</v>
      </c>
      <c r="AX26" s="52">
        <v>0</v>
      </c>
      <c r="AY26" s="52">
        <v>0</v>
      </c>
      <c r="AZ26" s="55">
        <v>0</v>
      </c>
      <c r="BA26" s="56" t="s">
        <v>1970</v>
      </c>
      <c r="BB26" s="56" t="s">
        <v>1970</v>
      </c>
      <c r="BC26" s="889" t="s">
        <v>1970</v>
      </c>
    </row>
    <row r="27" spans="1:55" ht="33.75" x14ac:dyDescent="0.2">
      <c r="A27" s="980"/>
      <c r="B27" s="982"/>
      <c r="C27" s="985"/>
      <c r="D27" s="988"/>
      <c r="E27" s="995"/>
      <c r="F27" s="991"/>
      <c r="G27" s="1015"/>
      <c r="H27" s="997"/>
      <c r="I27" s="1002"/>
      <c r="J27" s="1003"/>
      <c r="K27" s="1009"/>
      <c r="L27" s="1012"/>
      <c r="M27" s="805" t="s">
        <v>1935</v>
      </c>
      <c r="N27" s="804" t="s">
        <v>1930</v>
      </c>
      <c r="O27" s="806">
        <v>1</v>
      </c>
      <c r="P27" s="107">
        <v>0</v>
      </c>
      <c r="Q27" s="107">
        <v>0</v>
      </c>
      <c r="R27" s="908"/>
      <c r="S27" s="108">
        <v>0</v>
      </c>
      <c r="T27" s="911"/>
      <c r="U27" s="108">
        <v>0</v>
      </c>
      <c r="V27" s="911"/>
      <c r="W27" s="108">
        <v>0</v>
      </c>
      <c r="X27" s="911"/>
      <c r="Y27" s="108">
        <v>0</v>
      </c>
      <c r="Z27" s="911"/>
      <c r="AA27" s="108">
        <v>0</v>
      </c>
      <c r="AB27" s="911"/>
      <c r="AC27" s="108">
        <v>0</v>
      </c>
      <c r="AD27" s="911"/>
      <c r="AE27" s="108">
        <v>0</v>
      </c>
      <c r="AF27" s="914"/>
      <c r="AG27" s="108">
        <v>0</v>
      </c>
      <c r="AH27" s="914"/>
      <c r="AI27" s="109">
        <v>0</v>
      </c>
      <c r="AJ27" s="905"/>
      <c r="AK27" s="103">
        <f t="shared" si="9"/>
        <v>0</v>
      </c>
      <c r="AL27" s="888">
        <v>0</v>
      </c>
      <c r="AM27" s="52">
        <v>0</v>
      </c>
      <c r="AN27" s="52">
        <v>0</v>
      </c>
      <c r="AO27" s="52">
        <v>0</v>
      </c>
      <c r="AP27" s="52">
        <v>0</v>
      </c>
      <c r="AQ27" s="52">
        <v>0</v>
      </c>
      <c r="AR27" s="53">
        <v>0</v>
      </c>
      <c r="AS27" s="54">
        <v>0</v>
      </c>
      <c r="AT27" s="52">
        <v>0</v>
      </c>
      <c r="AU27" s="53">
        <v>0</v>
      </c>
      <c r="AV27" s="54">
        <v>0</v>
      </c>
      <c r="AW27" s="52">
        <v>0</v>
      </c>
      <c r="AX27" s="52">
        <v>0</v>
      </c>
      <c r="AY27" s="52">
        <v>0</v>
      </c>
      <c r="AZ27" s="55">
        <v>0</v>
      </c>
      <c r="BA27" s="56" t="s">
        <v>1970</v>
      </c>
      <c r="BB27" s="56" t="s">
        <v>1970</v>
      </c>
      <c r="BC27" s="889" t="s">
        <v>1970</v>
      </c>
    </row>
    <row r="28" spans="1:55" ht="33.75" x14ac:dyDescent="0.2">
      <c r="A28" s="980"/>
      <c r="B28" s="983"/>
      <c r="C28" s="986"/>
      <c r="D28" s="989"/>
      <c r="E28" s="995"/>
      <c r="F28" s="992"/>
      <c r="G28" s="1016"/>
      <c r="H28" s="998"/>
      <c r="I28" s="1002"/>
      <c r="J28" s="1003"/>
      <c r="K28" s="1009"/>
      <c r="L28" s="1012"/>
      <c r="M28" s="823" t="s">
        <v>1936</v>
      </c>
      <c r="N28" s="824" t="s">
        <v>1930</v>
      </c>
      <c r="O28" s="825">
        <v>1</v>
      </c>
      <c r="P28" s="47">
        <v>0</v>
      </c>
      <c r="Q28" s="47">
        <v>0</v>
      </c>
      <c r="R28" s="908"/>
      <c r="S28" s="48">
        <v>0</v>
      </c>
      <c r="T28" s="911"/>
      <c r="U28" s="48">
        <v>0</v>
      </c>
      <c r="V28" s="911"/>
      <c r="W28" s="48">
        <v>0</v>
      </c>
      <c r="X28" s="911"/>
      <c r="Y28" s="48">
        <v>0</v>
      </c>
      <c r="Z28" s="911"/>
      <c r="AA28" s="48">
        <v>0</v>
      </c>
      <c r="AB28" s="911"/>
      <c r="AC28" s="48">
        <v>0</v>
      </c>
      <c r="AD28" s="911"/>
      <c r="AE28" s="48">
        <v>0</v>
      </c>
      <c r="AF28" s="914"/>
      <c r="AG28" s="48">
        <v>0</v>
      </c>
      <c r="AH28" s="914"/>
      <c r="AI28" s="49">
        <v>0</v>
      </c>
      <c r="AJ28" s="905"/>
      <c r="AK28" s="103">
        <f t="shared" si="9"/>
        <v>0</v>
      </c>
      <c r="AL28" s="888">
        <v>0</v>
      </c>
      <c r="AM28" s="52">
        <v>0</v>
      </c>
      <c r="AN28" s="52">
        <v>0</v>
      </c>
      <c r="AO28" s="52">
        <v>0</v>
      </c>
      <c r="AP28" s="52">
        <v>0</v>
      </c>
      <c r="AQ28" s="52">
        <v>0</v>
      </c>
      <c r="AR28" s="53">
        <v>0</v>
      </c>
      <c r="AS28" s="54">
        <v>0</v>
      </c>
      <c r="AT28" s="52">
        <v>0</v>
      </c>
      <c r="AU28" s="53">
        <v>0</v>
      </c>
      <c r="AV28" s="54">
        <v>0</v>
      </c>
      <c r="AW28" s="52">
        <v>0</v>
      </c>
      <c r="AX28" s="52">
        <v>0</v>
      </c>
      <c r="AY28" s="52">
        <v>0</v>
      </c>
      <c r="AZ28" s="55">
        <v>0</v>
      </c>
      <c r="BA28" s="56" t="s">
        <v>1970</v>
      </c>
      <c r="BB28" s="56" t="s">
        <v>1970</v>
      </c>
      <c r="BC28" s="889" t="s">
        <v>1970</v>
      </c>
    </row>
    <row r="29" spans="1:55" ht="45" x14ac:dyDescent="0.2">
      <c r="A29" s="980"/>
      <c r="B29" s="983"/>
      <c r="C29" s="986"/>
      <c r="D29" s="989"/>
      <c r="E29" s="995"/>
      <c r="F29" s="992"/>
      <c r="G29" s="1016"/>
      <c r="H29" s="998"/>
      <c r="I29" s="1002"/>
      <c r="J29" s="1003"/>
      <c r="K29" s="1009"/>
      <c r="L29" s="1012"/>
      <c r="M29" s="826" t="s">
        <v>1943</v>
      </c>
      <c r="N29" s="178" t="s">
        <v>1930</v>
      </c>
      <c r="O29" s="827">
        <v>1</v>
      </c>
      <c r="P29" s="47">
        <v>0</v>
      </c>
      <c r="Q29" s="47">
        <v>0</v>
      </c>
      <c r="R29" s="908"/>
      <c r="S29" s="108">
        <v>0</v>
      </c>
      <c r="T29" s="911"/>
      <c r="U29" s="108">
        <v>0</v>
      </c>
      <c r="V29" s="911"/>
      <c r="W29" s="108">
        <v>0</v>
      </c>
      <c r="X29" s="911"/>
      <c r="Y29" s="108">
        <v>0</v>
      </c>
      <c r="Z29" s="911"/>
      <c r="AA29" s="108">
        <v>0</v>
      </c>
      <c r="AB29" s="911"/>
      <c r="AC29" s="108">
        <v>0</v>
      </c>
      <c r="AD29" s="911"/>
      <c r="AE29" s="108">
        <v>0</v>
      </c>
      <c r="AF29" s="914"/>
      <c r="AG29" s="108">
        <v>0</v>
      </c>
      <c r="AH29" s="914"/>
      <c r="AI29" s="109">
        <v>0</v>
      </c>
      <c r="AJ29" s="905"/>
      <c r="AK29" s="103">
        <f t="shared" si="9"/>
        <v>0</v>
      </c>
      <c r="AL29" s="888">
        <v>0</v>
      </c>
      <c r="AM29" s="52">
        <v>0</v>
      </c>
      <c r="AN29" s="52">
        <v>0</v>
      </c>
      <c r="AO29" s="52">
        <v>0</v>
      </c>
      <c r="AP29" s="52">
        <v>0</v>
      </c>
      <c r="AQ29" s="52">
        <v>0</v>
      </c>
      <c r="AR29" s="53">
        <v>0</v>
      </c>
      <c r="AS29" s="54">
        <v>0</v>
      </c>
      <c r="AT29" s="52">
        <v>0</v>
      </c>
      <c r="AU29" s="53">
        <v>0</v>
      </c>
      <c r="AV29" s="54">
        <v>0</v>
      </c>
      <c r="AW29" s="52">
        <v>0</v>
      </c>
      <c r="AX29" s="52">
        <v>0</v>
      </c>
      <c r="AY29" s="52">
        <v>0</v>
      </c>
      <c r="AZ29" s="55">
        <v>0</v>
      </c>
      <c r="BA29" s="56" t="s">
        <v>1970</v>
      </c>
      <c r="BB29" s="56" t="s">
        <v>1970</v>
      </c>
      <c r="BC29" s="889" t="s">
        <v>1970</v>
      </c>
    </row>
    <row r="30" spans="1:55" ht="24.75" customHeight="1" x14ac:dyDescent="0.2">
      <c r="A30" s="980"/>
      <c r="B30" s="983"/>
      <c r="C30" s="986"/>
      <c r="D30" s="989"/>
      <c r="E30" s="995"/>
      <c r="F30" s="992"/>
      <c r="G30" s="1016"/>
      <c r="H30" s="998"/>
      <c r="I30" s="1002"/>
      <c r="J30" s="1003"/>
      <c r="K30" s="1009"/>
      <c r="L30" s="1012"/>
      <c r="M30" s="826" t="s">
        <v>1944</v>
      </c>
      <c r="N30" s="178" t="s">
        <v>1930</v>
      </c>
      <c r="O30" s="827"/>
      <c r="P30" s="47">
        <v>0</v>
      </c>
      <c r="Q30" s="47">
        <v>0</v>
      </c>
      <c r="R30" s="908"/>
      <c r="S30" s="108">
        <v>0</v>
      </c>
      <c r="T30" s="911"/>
      <c r="U30" s="108">
        <v>0</v>
      </c>
      <c r="V30" s="911"/>
      <c r="W30" s="108">
        <v>0</v>
      </c>
      <c r="X30" s="911"/>
      <c r="Y30" s="108">
        <v>0</v>
      </c>
      <c r="Z30" s="911"/>
      <c r="AA30" s="108">
        <v>0</v>
      </c>
      <c r="AB30" s="911"/>
      <c r="AC30" s="108">
        <v>0</v>
      </c>
      <c r="AD30" s="911"/>
      <c r="AE30" s="108">
        <v>0</v>
      </c>
      <c r="AF30" s="914"/>
      <c r="AG30" s="108">
        <v>0</v>
      </c>
      <c r="AH30" s="914"/>
      <c r="AI30" s="109">
        <v>0</v>
      </c>
      <c r="AJ30" s="906"/>
      <c r="AK30" s="103">
        <f t="shared" si="9"/>
        <v>0</v>
      </c>
      <c r="AL30" s="888">
        <v>0</v>
      </c>
      <c r="AM30" s="52">
        <v>0</v>
      </c>
      <c r="AN30" s="52">
        <v>0</v>
      </c>
      <c r="AO30" s="52">
        <v>0</v>
      </c>
      <c r="AP30" s="52">
        <v>0</v>
      </c>
      <c r="AQ30" s="52">
        <v>0</v>
      </c>
      <c r="AR30" s="53">
        <v>0</v>
      </c>
      <c r="AS30" s="54">
        <v>0</v>
      </c>
      <c r="AT30" s="52">
        <v>0</v>
      </c>
      <c r="AU30" s="53">
        <v>0</v>
      </c>
      <c r="AV30" s="54">
        <v>0</v>
      </c>
      <c r="AW30" s="52">
        <v>0</v>
      </c>
      <c r="AX30" s="52">
        <v>0</v>
      </c>
      <c r="AY30" s="52">
        <v>0</v>
      </c>
      <c r="AZ30" s="55">
        <v>0</v>
      </c>
      <c r="BA30" s="56" t="s">
        <v>1970</v>
      </c>
      <c r="BB30" s="56" t="s">
        <v>1970</v>
      </c>
      <c r="BC30" s="889" t="s">
        <v>1970</v>
      </c>
    </row>
    <row r="31" spans="1:55" ht="9.9499999999999993" customHeight="1" thickBot="1" x14ac:dyDescent="0.25">
      <c r="A31" s="981"/>
      <c r="B31" s="984"/>
      <c r="C31" s="987"/>
      <c r="D31" s="990"/>
      <c r="E31" s="996"/>
      <c r="F31" s="993"/>
      <c r="G31" s="1017"/>
      <c r="H31" s="999"/>
      <c r="I31" s="1004"/>
      <c r="J31" s="1005"/>
      <c r="K31" s="1010"/>
      <c r="L31" s="1013"/>
      <c r="M31" s="180"/>
      <c r="N31" s="181"/>
      <c r="O31" s="182"/>
      <c r="P31" s="117"/>
      <c r="Q31" s="117"/>
      <c r="R31" s="909"/>
      <c r="S31" s="183"/>
      <c r="T31" s="912"/>
      <c r="U31" s="184"/>
      <c r="V31" s="912"/>
      <c r="W31" s="184"/>
      <c r="X31" s="912"/>
      <c r="Y31" s="184"/>
      <c r="Z31" s="912"/>
      <c r="AA31" s="184"/>
      <c r="AB31" s="912"/>
      <c r="AC31" s="184"/>
      <c r="AD31" s="912"/>
      <c r="AE31" s="184"/>
      <c r="AF31" s="915"/>
      <c r="AG31" s="185"/>
      <c r="AH31" s="915"/>
      <c r="AI31" s="184"/>
      <c r="AJ31" s="118"/>
      <c r="AK31" s="119"/>
      <c r="AL31" s="186"/>
      <c r="AM31" s="187"/>
      <c r="AN31" s="187"/>
      <c r="AO31" s="187"/>
      <c r="AP31" s="187"/>
      <c r="AQ31" s="187"/>
      <c r="AR31" s="120"/>
      <c r="AS31" s="188"/>
      <c r="AT31" s="187"/>
      <c r="AU31" s="120"/>
      <c r="AV31" s="188"/>
      <c r="AW31" s="187"/>
      <c r="AX31" s="187"/>
      <c r="AY31" s="187"/>
      <c r="AZ31" s="189"/>
      <c r="BA31" s="190"/>
      <c r="BB31" s="190"/>
      <c r="BC31" s="191"/>
    </row>
    <row r="32" spans="1:55" ht="6" customHeight="1" x14ac:dyDescent="0.2">
      <c r="A32" s="156"/>
      <c r="B32" s="192"/>
      <c r="C32" s="192"/>
      <c r="D32" s="192"/>
      <c r="E32" s="192"/>
      <c r="F32" s="192"/>
      <c r="G32" s="192"/>
      <c r="H32" s="192"/>
      <c r="I32" s="1014"/>
      <c r="J32" s="1014"/>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2"/>
      <c r="AK32" s="193"/>
      <c r="AL32" s="193"/>
      <c r="AM32" s="193"/>
      <c r="AN32" s="193"/>
      <c r="AO32" s="193"/>
      <c r="AP32" s="193"/>
      <c r="AQ32" s="194"/>
      <c r="AR32" s="193"/>
      <c r="AS32" s="193"/>
      <c r="AT32" s="193"/>
      <c r="AU32" s="193"/>
      <c r="AV32" s="193"/>
      <c r="AW32" s="193"/>
      <c r="AX32" s="193"/>
      <c r="AY32" s="193"/>
      <c r="AZ32" s="193"/>
      <c r="BA32" s="193"/>
      <c r="BB32" s="193"/>
      <c r="BC32" s="156"/>
    </row>
    <row r="33" spans="1:55" ht="72" customHeight="1" x14ac:dyDescent="0.2">
      <c r="A33" s="979">
        <v>3</v>
      </c>
      <c r="B33" s="161" t="s">
        <v>1705</v>
      </c>
      <c r="C33" s="162" t="s">
        <v>1706</v>
      </c>
      <c r="D33" s="163" t="s">
        <v>21</v>
      </c>
      <c r="E33" s="163" t="s">
        <v>1892</v>
      </c>
      <c r="F33" s="162" t="s">
        <v>1707</v>
      </c>
      <c r="G33" s="164" t="s">
        <v>1679</v>
      </c>
      <c r="H33" s="164" t="s">
        <v>1680</v>
      </c>
      <c r="I33" s="165" t="s">
        <v>1908</v>
      </c>
      <c r="J33" s="166">
        <f>+$N$3</f>
        <v>2019</v>
      </c>
      <c r="K33" s="164" t="s">
        <v>1925</v>
      </c>
      <c r="L33" s="165" t="s">
        <v>1950</v>
      </c>
      <c r="M33" s="162" t="s">
        <v>1708</v>
      </c>
      <c r="N33" s="162" t="s">
        <v>1709</v>
      </c>
      <c r="O33" s="162" t="s">
        <v>1710</v>
      </c>
      <c r="P33" s="162" t="s">
        <v>1959</v>
      </c>
      <c r="Q33" s="162" t="s">
        <v>1951</v>
      </c>
      <c r="R33" s="167">
        <f>SUM(R34:R40)</f>
        <v>0</v>
      </c>
      <c r="S33" s="168">
        <f t="shared" ref="S33:AJ33" si="12">SUM(S34:S40)</f>
        <v>0</v>
      </c>
      <c r="T33" s="169">
        <f t="shared" si="12"/>
        <v>0</v>
      </c>
      <c r="U33" s="170">
        <f t="shared" si="12"/>
        <v>0</v>
      </c>
      <c r="V33" s="169">
        <f t="shared" si="12"/>
        <v>0</v>
      </c>
      <c r="W33" s="170">
        <f t="shared" si="12"/>
        <v>0</v>
      </c>
      <c r="X33" s="169">
        <f t="shared" si="12"/>
        <v>0</v>
      </c>
      <c r="Y33" s="170">
        <f t="shared" si="12"/>
        <v>0</v>
      </c>
      <c r="Z33" s="169">
        <f t="shared" si="12"/>
        <v>0</v>
      </c>
      <c r="AA33" s="170">
        <f t="shared" si="12"/>
        <v>0</v>
      </c>
      <c r="AB33" s="169">
        <f t="shared" si="12"/>
        <v>0</v>
      </c>
      <c r="AC33" s="170">
        <f t="shared" si="12"/>
        <v>0</v>
      </c>
      <c r="AD33" s="169">
        <f t="shared" si="12"/>
        <v>0</v>
      </c>
      <c r="AE33" s="170">
        <f t="shared" si="12"/>
        <v>0</v>
      </c>
      <c r="AF33" s="169">
        <f t="shared" si="12"/>
        <v>0</v>
      </c>
      <c r="AG33" s="171">
        <f t="shared" si="12"/>
        <v>0</v>
      </c>
      <c r="AH33" s="169">
        <f t="shared" si="12"/>
        <v>44215094</v>
      </c>
      <c r="AI33" s="170">
        <f t="shared" si="12"/>
        <v>44215094.079999998</v>
      </c>
      <c r="AJ33" s="172">
        <f t="shared" si="12"/>
        <v>44215094</v>
      </c>
      <c r="AK33" s="173">
        <f>SUM(AK34:AK40)</f>
        <v>44215094.079999998</v>
      </c>
      <c r="AL33" s="890"/>
      <c r="AM33" s="870"/>
      <c r="AN33" s="870"/>
      <c r="AO33" s="870"/>
      <c r="AP33" s="870"/>
      <c r="AQ33" s="870"/>
      <c r="AR33" s="871"/>
      <c r="AS33" s="872"/>
      <c r="AT33" s="870"/>
      <c r="AU33" s="871"/>
      <c r="AV33" s="872"/>
      <c r="AW33" s="870"/>
      <c r="AX33" s="870"/>
      <c r="AY33" s="870"/>
      <c r="AZ33" s="873"/>
      <c r="BA33" s="44" t="s">
        <v>1685</v>
      </c>
      <c r="BB33" s="44" t="s">
        <v>1953</v>
      </c>
      <c r="BC33" s="891" t="s">
        <v>1687</v>
      </c>
    </row>
    <row r="34" spans="1:55" ht="33.75" customHeight="1" x14ac:dyDescent="0.2">
      <c r="A34" s="980"/>
      <c r="B34" s="982" t="str">
        <f>VLOOKUP($D$9,'PROYECTOS REGISTRADOS'!$A$2:$D$82,4,0)</f>
        <v>Mejoramiento de la Cobertura del Aseo en el Área Urbana y Área Rural del Municipio de Tocancipá, Cundinamarca, Centro Oriente</v>
      </c>
      <c r="C34" s="985" t="str">
        <f>VLOOKUP($D$9,'PROYECTOS REGISTRADOS'!$A$2:$D$82,3,0)</f>
        <v>2016-25817-0034</v>
      </c>
      <c r="D34" s="988" t="s">
        <v>1434</v>
      </c>
      <c r="E34" s="994" t="str">
        <f>IF(D34=0,"0-0",(VLOOKUP(D34,'CONSOLIDADO PLAN DESARROLLO'!$EL$9:$ET$304,2,0)))</f>
        <v>Implementar los servicios complementarios de acuerdo a la normatividad vigente</v>
      </c>
      <c r="F34" s="991" t="str">
        <f>IF(D34=0,"0-0",(VLOOKUP(D34,'CONSOLIDADO PLAN DESARROLLO'!$EL$9:$ET$304,3,0)))</f>
        <v>No. de servicios complementarios implementados</v>
      </c>
      <c r="G34" s="1015">
        <f>IF(D34=0,"0-0",(VLOOKUP(D34,'CONSOLIDADO PLAN DESARROLLO'!$EL$9:$ET$304,4,0)))</f>
        <v>0</v>
      </c>
      <c r="H34" s="997">
        <f>IF(D34=0,"0-0",(VLOOKUP(D34,'CONSOLIDADO PLAN DESARROLLO'!$EL$9:$ET$304,5,0)))</f>
        <v>2</v>
      </c>
      <c r="I34" s="1000">
        <f>IF(D34=0,"0-0",(VLOOKUP(D34,'CONSOLIDADO PLAN DESARROLLO'!$EL$9:$ET$304,$R$3,0)))</f>
        <v>0</v>
      </c>
      <c r="J34" s="1001"/>
      <c r="K34" s="1006">
        <v>0</v>
      </c>
      <c r="L34" s="1011">
        <v>2</v>
      </c>
      <c r="M34" s="805" t="s">
        <v>1931</v>
      </c>
      <c r="N34" s="804" t="s">
        <v>1930</v>
      </c>
      <c r="O34" s="806">
        <v>1</v>
      </c>
      <c r="P34" s="47">
        <v>0</v>
      </c>
      <c r="Q34" s="47">
        <v>0</v>
      </c>
      <c r="R34" s="907">
        <f>VLOOKUP($D34,'[4]Tablero Logro Metas 2019'!$AK$7:$AS$302,3,0)</f>
        <v>0</v>
      </c>
      <c r="S34" s="47">
        <v>0</v>
      </c>
      <c r="T34" s="910">
        <f>VLOOKUP($D34,'[4]Tablero Logro Metas 2019'!$AK$7:$AS$302,4,0)</f>
        <v>0</v>
      </c>
      <c r="U34" s="47">
        <v>0</v>
      </c>
      <c r="V34" s="910">
        <f>VLOOKUP($D34,'[4]Tablero Logro Metas 2019'!$AK$7:$AS$302,5,0)</f>
        <v>0</v>
      </c>
      <c r="W34" s="47">
        <v>0</v>
      </c>
      <c r="X34" s="910">
        <f>VLOOKUP($D34,'[4]Tablero Logro Metas 2019'!$AK$7:$AS$302,6,0)</f>
        <v>0</v>
      </c>
      <c r="Y34" s="47">
        <v>0</v>
      </c>
      <c r="Z34" s="910">
        <f>VLOOKUP($D34,'[4]Tablero Logro Metas 2019'!$AK$7:$AS$302,7,0)</f>
        <v>0</v>
      </c>
      <c r="AA34" s="47">
        <v>0</v>
      </c>
      <c r="AB34" s="910">
        <f>VLOOKUP($D34,'[4]Tablero Logro Metas 2019'!$AK$7:$AS$302,8,0)</f>
        <v>0</v>
      </c>
      <c r="AC34" s="47">
        <v>0</v>
      </c>
      <c r="AD34" s="910">
        <f>VLOOKUP($D34,'[4]Tablero Logro Metas 2019'!$AK$7:$AS$302,9,0)</f>
        <v>0</v>
      </c>
      <c r="AE34" s="47">
        <v>0</v>
      </c>
      <c r="AF34" s="913"/>
      <c r="AG34" s="47">
        <v>0</v>
      </c>
      <c r="AH34" s="913">
        <v>44215094</v>
      </c>
      <c r="AI34" s="47">
        <v>0</v>
      </c>
      <c r="AJ34" s="904">
        <f>+R34+T34+V34+X34+Z34+AB34+AD34+AF34+AH34</f>
        <v>44215094</v>
      </c>
      <c r="AK34" s="103">
        <f>AC34+AE34+AG34+S34+U34+W34+Y34+AA34+AI34</f>
        <v>0</v>
      </c>
      <c r="AL34" s="888">
        <v>0</v>
      </c>
      <c r="AM34" s="52">
        <v>0</v>
      </c>
      <c r="AN34" s="52">
        <v>0</v>
      </c>
      <c r="AO34" s="52">
        <v>0</v>
      </c>
      <c r="AP34" s="52">
        <v>0</v>
      </c>
      <c r="AQ34" s="52">
        <v>0</v>
      </c>
      <c r="AR34" s="53">
        <v>0</v>
      </c>
      <c r="AS34" s="54">
        <v>0</v>
      </c>
      <c r="AT34" s="52">
        <v>0</v>
      </c>
      <c r="AU34" s="53">
        <v>0</v>
      </c>
      <c r="AV34" s="54">
        <v>0</v>
      </c>
      <c r="AW34" s="52">
        <v>0</v>
      </c>
      <c r="AX34" s="52">
        <v>0</v>
      </c>
      <c r="AY34" s="52">
        <v>0</v>
      </c>
      <c r="AZ34" s="55">
        <v>0</v>
      </c>
      <c r="BA34" s="56" t="s">
        <v>1970</v>
      </c>
      <c r="BB34" s="56" t="s">
        <v>1970</v>
      </c>
      <c r="BC34" s="889" t="s">
        <v>1970</v>
      </c>
    </row>
    <row r="35" spans="1:55" ht="57" customHeight="1" x14ac:dyDescent="0.2">
      <c r="A35" s="980"/>
      <c r="B35" s="982"/>
      <c r="C35" s="985"/>
      <c r="D35" s="988"/>
      <c r="E35" s="995"/>
      <c r="F35" s="991"/>
      <c r="G35" s="1015"/>
      <c r="H35" s="997"/>
      <c r="I35" s="1002"/>
      <c r="J35" s="1003"/>
      <c r="K35" s="1006"/>
      <c r="L35" s="1012"/>
      <c r="M35" s="805" t="s">
        <v>1937</v>
      </c>
      <c r="N35" s="804" t="s">
        <v>1930</v>
      </c>
      <c r="O35" s="806">
        <v>1</v>
      </c>
      <c r="P35" s="47">
        <v>0</v>
      </c>
      <c r="Q35" s="47">
        <v>1</v>
      </c>
      <c r="R35" s="908"/>
      <c r="S35" s="47">
        <v>0</v>
      </c>
      <c r="T35" s="911"/>
      <c r="U35" s="47">
        <v>0</v>
      </c>
      <c r="V35" s="911"/>
      <c r="W35" s="47">
        <v>0</v>
      </c>
      <c r="X35" s="911"/>
      <c r="Y35" s="47">
        <v>0</v>
      </c>
      <c r="Z35" s="911"/>
      <c r="AA35" s="47">
        <v>0</v>
      </c>
      <c r="AB35" s="911"/>
      <c r="AC35" s="47">
        <v>0</v>
      </c>
      <c r="AD35" s="911"/>
      <c r="AE35" s="47">
        <v>0</v>
      </c>
      <c r="AF35" s="914"/>
      <c r="AG35" s="47">
        <v>0</v>
      </c>
      <c r="AH35" s="914"/>
      <c r="AI35" s="47">
        <v>7257994.0800000001</v>
      </c>
      <c r="AJ35" s="905"/>
      <c r="AK35" s="103">
        <f t="shared" ref="AK35:AK39" si="13">AC35+AE35+AG35+S35+U35+W35+Y35+AA35+AI35</f>
        <v>7257994.0800000001</v>
      </c>
      <c r="AL35" s="888">
        <v>0</v>
      </c>
      <c r="AM35" s="52">
        <v>0</v>
      </c>
      <c r="AN35" s="52">
        <v>0</v>
      </c>
      <c r="AO35" s="52">
        <v>0</v>
      </c>
      <c r="AP35" s="52">
        <v>0</v>
      </c>
      <c r="AQ35" s="52">
        <v>0</v>
      </c>
      <c r="AR35" s="53">
        <v>0</v>
      </c>
      <c r="AS35" s="54">
        <v>0</v>
      </c>
      <c r="AT35" s="52">
        <v>0</v>
      </c>
      <c r="AU35" s="53">
        <v>0</v>
      </c>
      <c r="AV35" s="54">
        <v>0</v>
      </c>
      <c r="AW35" s="52">
        <v>0</v>
      </c>
      <c r="AX35" s="52">
        <v>0</v>
      </c>
      <c r="AY35" s="52">
        <v>0</v>
      </c>
      <c r="AZ35" s="55">
        <v>0</v>
      </c>
      <c r="BA35" s="56" t="s">
        <v>1970</v>
      </c>
      <c r="BB35" s="56" t="s">
        <v>1970</v>
      </c>
      <c r="BC35" s="889" t="s">
        <v>1970</v>
      </c>
    </row>
    <row r="36" spans="1:55" ht="22.5" x14ac:dyDescent="0.2">
      <c r="A36" s="980"/>
      <c r="B36" s="982"/>
      <c r="C36" s="985"/>
      <c r="D36" s="988"/>
      <c r="E36" s="995"/>
      <c r="F36" s="991"/>
      <c r="G36" s="1015"/>
      <c r="H36" s="997"/>
      <c r="I36" s="1002"/>
      <c r="J36" s="1003"/>
      <c r="K36" s="1006"/>
      <c r="L36" s="1012"/>
      <c r="M36" s="805" t="s">
        <v>1938</v>
      </c>
      <c r="N36" s="804" t="s">
        <v>1930</v>
      </c>
      <c r="O36" s="806">
        <v>1</v>
      </c>
      <c r="P36" s="47">
        <v>0</v>
      </c>
      <c r="Q36" s="47">
        <v>1</v>
      </c>
      <c r="R36" s="908"/>
      <c r="S36" s="47">
        <v>0</v>
      </c>
      <c r="T36" s="911"/>
      <c r="U36" s="47">
        <v>0</v>
      </c>
      <c r="V36" s="911"/>
      <c r="W36" s="47">
        <v>0</v>
      </c>
      <c r="X36" s="911"/>
      <c r="Y36" s="47">
        <v>0</v>
      </c>
      <c r="Z36" s="911"/>
      <c r="AA36" s="47">
        <v>0</v>
      </c>
      <c r="AB36" s="911"/>
      <c r="AC36" s="47">
        <v>0</v>
      </c>
      <c r="AD36" s="911"/>
      <c r="AE36" s="47">
        <v>0</v>
      </c>
      <c r="AF36" s="914"/>
      <c r="AG36" s="47">
        <v>0</v>
      </c>
      <c r="AH36" s="914"/>
      <c r="AI36" s="47">
        <v>10685216.5</v>
      </c>
      <c r="AJ36" s="905"/>
      <c r="AK36" s="103">
        <f t="shared" si="13"/>
        <v>10685216.5</v>
      </c>
      <c r="AL36" s="888">
        <v>0</v>
      </c>
      <c r="AM36" s="52">
        <v>0</v>
      </c>
      <c r="AN36" s="52">
        <v>0</v>
      </c>
      <c r="AO36" s="52">
        <v>0</v>
      </c>
      <c r="AP36" s="52">
        <v>0</v>
      </c>
      <c r="AQ36" s="52">
        <v>0</v>
      </c>
      <c r="AR36" s="53">
        <v>0</v>
      </c>
      <c r="AS36" s="54">
        <v>0</v>
      </c>
      <c r="AT36" s="52">
        <v>0</v>
      </c>
      <c r="AU36" s="53">
        <v>0</v>
      </c>
      <c r="AV36" s="54">
        <v>0</v>
      </c>
      <c r="AW36" s="52">
        <v>0</v>
      </c>
      <c r="AX36" s="52">
        <v>0</v>
      </c>
      <c r="AY36" s="52">
        <v>0</v>
      </c>
      <c r="AZ36" s="55">
        <v>0</v>
      </c>
      <c r="BA36" s="56" t="s">
        <v>1970</v>
      </c>
      <c r="BB36" s="56" t="s">
        <v>1970</v>
      </c>
      <c r="BC36" s="889" t="s">
        <v>1970</v>
      </c>
    </row>
    <row r="37" spans="1:55" ht="72.75" customHeight="1" x14ac:dyDescent="0.2">
      <c r="A37" s="980"/>
      <c r="B37" s="982"/>
      <c r="C37" s="985"/>
      <c r="D37" s="988"/>
      <c r="E37" s="995"/>
      <c r="F37" s="991"/>
      <c r="G37" s="1015"/>
      <c r="H37" s="997"/>
      <c r="I37" s="1002"/>
      <c r="J37" s="1003"/>
      <c r="K37" s="1006"/>
      <c r="L37" s="1012"/>
      <c r="M37" s="805" t="s">
        <v>1939</v>
      </c>
      <c r="N37" s="804" t="s">
        <v>1930</v>
      </c>
      <c r="O37" s="806">
        <v>1</v>
      </c>
      <c r="P37" s="47">
        <v>0</v>
      </c>
      <c r="Q37" s="47">
        <v>1</v>
      </c>
      <c r="R37" s="908"/>
      <c r="S37" s="47">
        <v>0</v>
      </c>
      <c r="T37" s="911"/>
      <c r="U37" s="47">
        <v>0</v>
      </c>
      <c r="V37" s="911"/>
      <c r="W37" s="47">
        <v>0</v>
      </c>
      <c r="X37" s="911"/>
      <c r="Y37" s="47">
        <v>0</v>
      </c>
      <c r="Z37" s="911"/>
      <c r="AA37" s="47">
        <v>0</v>
      </c>
      <c r="AB37" s="911"/>
      <c r="AC37" s="47">
        <v>0</v>
      </c>
      <c r="AD37" s="911"/>
      <c r="AE37" s="47">
        <v>0</v>
      </c>
      <c r="AF37" s="914"/>
      <c r="AG37" s="47">
        <v>0</v>
      </c>
      <c r="AH37" s="914"/>
      <c r="AI37" s="47">
        <v>15586667</v>
      </c>
      <c r="AJ37" s="905"/>
      <c r="AK37" s="103">
        <f t="shared" si="13"/>
        <v>15586667</v>
      </c>
      <c r="AL37" s="888">
        <v>0</v>
      </c>
      <c r="AM37" s="52">
        <v>0</v>
      </c>
      <c r="AN37" s="52">
        <v>0</v>
      </c>
      <c r="AO37" s="52">
        <v>0</v>
      </c>
      <c r="AP37" s="52">
        <v>0</v>
      </c>
      <c r="AQ37" s="52">
        <v>0</v>
      </c>
      <c r="AR37" s="53">
        <v>0</v>
      </c>
      <c r="AS37" s="54">
        <v>0</v>
      </c>
      <c r="AT37" s="52">
        <v>0</v>
      </c>
      <c r="AU37" s="53">
        <v>0</v>
      </c>
      <c r="AV37" s="54">
        <v>0</v>
      </c>
      <c r="AW37" s="52">
        <v>0</v>
      </c>
      <c r="AX37" s="52">
        <v>0</v>
      </c>
      <c r="AY37" s="52">
        <v>0</v>
      </c>
      <c r="AZ37" s="55">
        <v>0</v>
      </c>
      <c r="BA37" s="56" t="s">
        <v>1970</v>
      </c>
      <c r="BB37" s="56" t="s">
        <v>1970</v>
      </c>
      <c r="BC37" s="889" t="s">
        <v>1970</v>
      </c>
    </row>
    <row r="38" spans="1:55" ht="33.75" x14ac:dyDescent="0.2">
      <c r="A38" s="980"/>
      <c r="B38" s="982"/>
      <c r="C38" s="985"/>
      <c r="D38" s="988"/>
      <c r="E38" s="995"/>
      <c r="F38" s="991"/>
      <c r="G38" s="1015"/>
      <c r="H38" s="997"/>
      <c r="I38" s="1002"/>
      <c r="J38" s="1003"/>
      <c r="K38" s="1006"/>
      <c r="L38" s="1012"/>
      <c r="M38" s="805" t="s">
        <v>1940</v>
      </c>
      <c r="N38" s="804" t="s">
        <v>1930</v>
      </c>
      <c r="O38" s="806">
        <v>1</v>
      </c>
      <c r="P38" s="47">
        <v>0</v>
      </c>
      <c r="Q38" s="47">
        <v>0</v>
      </c>
      <c r="R38" s="908"/>
      <c r="S38" s="47">
        <v>0</v>
      </c>
      <c r="T38" s="911"/>
      <c r="U38" s="47">
        <v>0</v>
      </c>
      <c r="V38" s="911"/>
      <c r="W38" s="47">
        <v>0</v>
      </c>
      <c r="X38" s="911"/>
      <c r="Y38" s="47">
        <v>0</v>
      </c>
      <c r="Z38" s="911"/>
      <c r="AA38" s="47">
        <v>0</v>
      </c>
      <c r="AB38" s="911"/>
      <c r="AC38" s="47">
        <v>0</v>
      </c>
      <c r="AD38" s="911"/>
      <c r="AE38" s="47">
        <v>0</v>
      </c>
      <c r="AF38" s="914"/>
      <c r="AG38" s="47">
        <v>0</v>
      </c>
      <c r="AH38" s="914"/>
      <c r="AI38" s="47">
        <v>0</v>
      </c>
      <c r="AJ38" s="905"/>
      <c r="AK38" s="103">
        <f t="shared" si="13"/>
        <v>0</v>
      </c>
      <c r="AL38" s="888">
        <v>0</v>
      </c>
      <c r="AM38" s="52">
        <v>0</v>
      </c>
      <c r="AN38" s="52">
        <v>0</v>
      </c>
      <c r="AO38" s="52">
        <v>0</v>
      </c>
      <c r="AP38" s="52">
        <v>0</v>
      </c>
      <c r="AQ38" s="52">
        <v>0</v>
      </c>
      <c r="AR38" s="53">
        <v>0</v>
      </c>
      <c r="AS38" s="54">
        <v>0</v>
      </c>
      <c r="AT38" s="52">
        <v>0</v>
      </c>
      <c r="AU38" s="53">
        <v>0</v>
      </c>
      <c r="AV38" s="54">
        <v>0</v>
      </c>
      <c r="AW38" s="52">
        <v>0</v>
      </c>
      <c r="AX38" s="52">
        <v>0</v>
      </c>
      <c r="AY38" s="52">
        <v>0</v>
      </c>
      <c r="AZ38" s="55">
        <v>0</v>
      </c>
      <c r="BA38" s="56" t="s">
        <v>1970</v>
      </c>
      <c r="BB38" s="56" t="s">
        <v>1970</v>
      </c>
      <c r="BC38" s="889" t="s">
        <v>1970</v>
      </c>
    </row>
    <row r="39" spans="1:55" ht="22.5" x14ac:dyDescent="0.2">
      <c r="A39" s="980"/>
      <c r="B39" s="983"/>
      <c r="C39" s="986"/>
      <c r="D39" s="989"/>
      <c r="E39" s="995"/>
      <c r="F39" s="992"/>
      <c r="G39" s="1016"/>
      <c r="H39" s="998"/>
      <c r="I39" s="1002"/>
      <c r="J39" s="1003"/>
      <c r="K39" s="1007"/>
      <c r="L39" s="1012"/>
      <c r="M39" s="808" t="s">
        <v>1941</v>
      </c>
      <c r="N39" s="807" t="s">
        <v>1930</v>
      </c>
      <c r="O39" s="809">
        <v>1</v>
      </c>
      <c r="P39" s="107">
        <v>0</v>
      </c>
      <c r="Q39" s="107">
        <v>1</v>
      </c>
      <c r="R39" s="908"/>
      <c r="S39" s="107">
        <v>0</v>
      </c>
      <c r="T39" s="911"/>
      <c r="U39" s="107">
        <v>0</v>
      </c>
      <c r="V39" s="911"/>
      <c r="W39" s="107">
        <v>0</v>
      </c>
      <c r="X39" s="911"/>
      <c r="Y39" s="107">
        <v>0</v>
      </c>
      <c r="Z39" s="911"/>
      <c r="AA39" s="107">
        <v>0</v>
      </c>
      <c r="AB39" s="911"/>
      <c r="AC39" s="107">
        <v>0</v>
      </c>
      <c r="AD39" s="911"/>
      <c r="AE39" s="107">
        <v>0</v>
      </c>
      <c r="AF39" s="914"/>
      <c r="AG39" s="107">
        <v>0</v>
      </c>
      <c r="AH39" s="914"/>
      <c r="AI39" s="107">
        <v>10685216.5</v>
      </c>
      <c r="AJ39" s="906"/>
      <c r="AK39" s="103">
        <f t="shared" si="13"/>
        <v>10685216.5</v>
      </c>
      <c r="AL39" s="888">
        <v>0</v>
      </c>
      <c r="AM39" s="52">
        <v>0</v>
      </c>
      <c r="AN39" s="52">
        <v>0</v>
      </c>
      <c r="AO39" s="52">
        <v>0</v>
      </c>
      <c r="AP39" s="52">
        <v>0</v>
      </c>
      <c r="AQ39" s="52">
        <v>0</v>
      </c>
      <c r="AR39" s="53">
        <v>0</v>
      </c>
      <c r="AS39" s="54">
        <v>0</v>
      </c>
      <c r="AT39" s="52">
        <v>0</v>
      </c>
      <c r="AU39" s="53">
        <v>0</v>
      </c>
      <c r="AV39" s="54">
        <v>0</v>
      </c>
      <c r="AW39" s="52">
        <v>0</v>
      </c>
      <c r="AX39" s="52">
        <v>0</v>
      </c>
      <c r="AY39" s="52">
        <v>0</v>
      </c>
      <c r="AZ39" s="55">
        <v>0</v>
      </c>
      <c r="BA39" s="56" t="s">
        <v>1970</v>
      </c>
      <c r="BB39" s="56" t="s">
        <v>1970</v>
      </c>
      <c r="BC39" s="889" t="s">
        <v>1970</v>
      </c>
    </row>
    <row r="40" spans="1:55" ht="9.9499999999999993" customHeight="1" thickBot="1" x14ac:dyDescent="0.25">
      <c r="A40" s="981"/>
      <c r="B40" s="984"/>
      <c r="C40" s="987"/>
      <c r="D40" s="990"/>
      <c r="E40" s="996"/>
      <c r="F40" s="993"/>
      <c r="G40" s="1017"/>
      <c r="H40" s="999"/>
      <c r="I40" s="1004"/>
      <c r="J40" s="1005"/>
      <c r="K40" s="1008"/>
      <c r="L40" s="1013"/>
      <c r="M40" s="180"/>
      <c r="N40" s="181"/>
      <c r="O40" s="182"/>
      <c r="P40" s="117"/>
      <c r="Q40" s="117"/>
      <c r="R40" s="909"/>
      <c r="S40" s="183"/>
      <c r="T40" s="912"/>
      <c r="U40" s="184"/>
      <c r="V40" s="912"/>
      <c r="W40" s="184"/>
      <c r="X40" s="912"/>
      <c r="Y40" s="184"/>
      <c r="Z40" s="912"/>
      <c r="AA40" s="184"/>
      <c r="AB40" s="912"/>
      <c r="AC40" s="184"/>
      <c r="AD40" s="912"/>
      <c r="AE40" s="184"/>
      <c r="AF40" s="915"/>
      <c r="AG40" s="185"/>
      <c r="AH40" s="915"/>
      <c r="AI40" s="184"/>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customHeight="1" x14ac:dyDescent="0.2">
      <c r="A41" s="156"/>
      <c r="B41" s="192"/>
      <c r="C41" s="192"/>
      <c r="D41" s="192"/>
      <c r="E41" s="192"/>
      <c r="F41" s="192"/>
      <c r="G41" s="192"/>
      <c r="H41" s="192"/>
      <c r="I41" s="1014"/>
      <c r="J41" s="1014"/>
      <c r="K41" s="192"/>
      <c r="L41" s="192"/>
      <c r="M41" s="192"/>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hidden="1" customHeight="1" x14ac:dyDescent="0.2">
      <c r="A42" s="979">
        <v>4</v>
      </c>
      <c r="B42" s="161" t="s">
        <v>1705</v>
      </c>
      <c r="C42" s="162" t="s">
        <v>1706</v>
      </c>
      <c r="D42" s="163" t="s">
        <v>21</v>
      </c>
      <c r="E42" s="163" t="s">
        <v>1892</v>
      </c>
      <c r="F42" s="162" t="s">
        <v>1707</v>
      </c>
      <c r="G42" s="164" t="s">
        <v>1679</v>
      </c>
      <c r="H42" s="164" t="s">
        <v>1680</v>
      </c>
      <c r="I42" s="165" t="s">
        <v>1908</v>
      </c>
      <c r="J42" s="166">
        <f>+$N$3</f>
        <v>2019</v>
      </c>
      <c r="K42" s="164" t="s">
        <v>1925</v>
      </c>
      <c r="L42" s="165" t="s">
        <v>1926</v>
      </c>
      <c r="M42" s="162" t="s">
        <v>1708</v>
      </c>
      <c r="N42" s="162" t="s">
        <v>1709</v>
      </c>
      <c r="O42" s="162" t="s">
        <v>1710</v>
      </c>
      <c r="P42" s="162" t="s">
        <v>1711</v>
      </c>
      <c r="Q42" s="162" t="s">
        <v>1712</v>
      </c>
      <c r="R42" s="167">
        <f t="shared" ref="R42" si="14">SUM(R43:R49)</f>
        <v>0</v>
      </c>
      <c r="S42" s="168">
        <f t="shared" ref="S42" si="15">SUM(S43:S49)</f>
        <v>0</v>
      </c>
      <c r="T42" s="169">
        <f t="shared" ref="T42" si="16">SUM(T43:T49)</f>
        <v>0</v>
      </c>
      <c r="U42" s="170">
        <f t="shared" ref="U42" si="17">SUM(U43:U49)</f>
        <v>0</v>
      </c>
      <c r="V42" s="169">
        <f t="shared" ref="V42" si="18">SUM(V43:V49)</f>
        <v>0</v>
      </c>
      <c r="W42" s="170">
        <f t="shared" ref="W42" si="19">SUM(W43:W49)</f>
        <v>0</v>
      </c>
      <c r="X42" s="169">
        <f t="shared" ref="X42" si="20">SUM(X43:X49)</f>
        <v>0</v>
      </c>
      <c r="Y42" s="170">
        <f t="shared" ref="Y42" si="21">SUM(Y43:Y49)</f>
        <v>0</v>
      </c>
      <c r="Z42" s="169">
        <f t="shared" ref="Z42" si="22">SUM(Z43:Z49)</f>
        <v>0</v>
      </c>
      <c r="AA42" s="170">
        <f t="shared" ref="AA42" si="23">SUM(AA43:AA49)</f>
        <v>0</v>
      </c>
      <c r="AB42" s="169">
        <f t="shared" ref="AB42" si="24">SUM(AB43:AB49)</f>
        <v>0</v>
      </c>
      <c r="AC42" s="170">
        <f t="shared" ref="AC42" si="25">SUM(AC43:AC49)</f>
        <v>0</v>
      </c>
      <c r="AD42" s="169">
        <f t="shared" ref="AD42" si="26">SUM(AD43:AD49)</f>
        <v>0</v>
      </c>
      <c r="AE42" s="170">
        <f t="shared" ref="AE42" si="27">SUM(AE43:AE49)</f>
        <v>0</v>
      </c>
      <c r="AF42" s="169">
        <f t="shared" ref="AF42" si="28">SUM(AF43:AF49)</f>
        <v>0</v>
      </c>
      <c r="AG42" s="171">
        <f t="shared" ref="AG42" si="29">SUM(AG43:AG49)</f>
        <v>0</v>
      </c>
      <c r="AH42" s="865"/>
      <c r="AI42" s="865"/>
      <c r="AJ42" s="172">
        <f t="shared" ref="AJ42" si="30">SUM(AJ43:AJ49)</f>
        <v>0</v>
      </c>
      <c r="AK42" s="173">
        <f t="shared" ref="AK42" si="31">SUM(AK43:AK49)</f>
        <v>0</v>
      </c>
      <c r="AL42" s="41">
        <f t="shared" ref="AL42" si="32">SUM(AL43:AL49)</f>
        <v>0</v>
      </c>
      <c r="AM42" s="42">
        <f t="shared" ref="AM42" si="33">SUM(AM43:AM49)</f>
        <v>0</v>
      </c>
      <c r="AN42" s="42">
        <f t="shared" ref="AN42" si="34">SUM(AN43:AN49)</f>
        <v>0</v>
      </c>
      <c r="AO42" s="42">
        <f t="shared" ref="AO42" si="35">SUM(AO43:AO49)</f>
        <v>0</v>
      </c>
      <c r="AP42" s="42">
        <f t="shared" ref="AP42" si="36">SUM(AP43:AP49)</f>
        <v>0</v>
      </c>
      <c r="AQ42" s="42">
        <f t="shared" ref="AQ42" si="37">SUM(AQ43:AQ49)</f>
        <v>0</v>
      </c>
      <c r="AR42" s="43">
        <f t="shared" ref="AR42" si="38">SUM(AR43:AR49)</f>
        <v>0</v>
      </c>
      <c r="AS42" s="104">
        <f t="shared" ref="AS42" si="39">SUM(AS43:AS49)</f>
        <v>0</v>
      </c>
      <c r="AT42" s="42">
        <f t="shared" ref="AT42" si="40">SUM(AT43:AT49)</f>
        <v>0</v>
      </c>
      <c r="AU42" s="43">
        <f t="shared" ref="AU42" si="41">SUM(AU43:AU49)</f>
        <v>0</v>
      </c>
      <c r="AV42" s="104">
        <f t="shared" ref="AV42" si="42">SUM(AV43:AV49)</f>
        <v>0</v>
      </c>
      <c r="AW42" s="42">
        <f t="shared" ref="AW42" si="43">SUM(AW43:AW49)</f>
        <v>0</v>
      </c>
      <c r="AX42" s="42">
        <f t="shared" ref="AX42" si="44">SUM(AX43:AX49)</f>
        <v>0</v>
      </c>
      <c r="AY42" s="42">
        <f t="shared" ref="AY42" si="45">SUM(AY43:AY49)</f>
        <v>0</v>
      </c>
      <c r="AZ42" s="105">
        <f t="shared" ref="AZ42" si="46">SUM(AZ43:AZ49)</f>
        <v>0</v>
      </c>
      <c r="BA42" s="44" t="s">
        <v>1685</v>
      </c>
      <c r="BB42" s="44" t="s">
        <v>1686</v>
      </c>
      <c r="BC42" s="45" t="s">
        <v>1687</v>
      </c>
    </row>
    <row r="43" spans="1:55" ht="17.25" hidden="1" customHeight="1" x14ac:dyDescent="0.2">
      <c r="A43" s="980"/>
      <c r="B43" s="982" t="str">
        <f>VLOOKUP($D$9,'PROYECTOS REGISTRADOS'!$A$2:$D$82,4,0)</f>
        <v>Mejoramiento de la Cobertura del Aseo en el Área Urbana y Área Rural del Municipio de Tocancipá, Cundinamarca, Centro Oriente</v>
      </c>
      <c r="C43" s="985" t="str">
        <f>VLOOKUP($D$9,'PROYECTOS REGISTRADOS'!$A$2:$D$82,3,0)</f>
        <v>2016-25817-0034</v>
      </c>
      <c r="D43" s="1030"/>
      <c r="E43" s="994" t="str">
        <f>IF(D43=0,"0-0",(VLOOKUP(D43,'CONSOLIDADO PLAN DESARROLLO'!$EL$9:$ET$304,2,0)))</f>
        <v>0-0</v>
      </c>
      <c r="F43" s="991" t="str">
        <f>IF(D43=0,"0-0",(VLOOKUP(D43,'CONSOLIDADO PLAN DESARROLLO'!$EL$9:$ET$304,3,0)))</f>
        <v>0-0</v>
      </c>
      <c r="G43" s="1015" t="str">
        <f>IF(D43=0,"0-0",(VLOOKUP(D43,'CONSOLIDADO PLAN DESARROLLO'!$EL$9:$ET$304,4,0)))</f>
        <v>0-0</v>
      </c>
      <c r="H43" s="997" t="str">
        <f>IF(D43=0,"0-0",(VLOOKUP(D43,'CONSOLIDADO PLAN DESARROLLO'!$EL$9:$ET$304,5,0)))</f>
        <v>0-0</v>
      </c>
      <c r="I43" s="1000" t="str">
        <f>IF(D43=0,"0-0",(VLOOKUP(D43,'CONSOLIDADO PLAN DESARROLLO'!$EL$9:$ET$304,$R$3,0)))</f>
        <v>0-0</v>
      </c>
      <c r="J43" s="1001"/>
      <c r="K43" s="1033"/>
      <c r="L43" s="1011"/>
      <c r="M43" s="174"/>
      <c r="N43" s="175"/>
      <c r="O43" s="176"/>
      <c r="P43" s="46"/>
      <c r="Q43" s="47"/>
      <c r="R43" s="1036"/>
      <c r="S43" s="48"/>
      <c r="T43" s="913"/>
      <c r="U43" s="49"/>
      <c r="V43" s="913"/>
      <c r="W43" s="49"/>
      <c r="X43" s="913"/>
      <c r="Y43" s="49"/>
      <c r="Z43" s="913"/>
      <c r="AA43" s="49"/>
      <c r="AB43" s="913"/>
      <c r="AC43" s="49"/>
      <c r="AD43" s="913"/>
      <c r="AE43" s="49"/>
      <c r="AF43" s="913"/>
      <c r="AG43" s="50"/>
      <c r="AH43" s="866"/>
      <c r="AI43" s="866"/>
      <c r="AJ43" s="904">
        <f>+R43+T43+V43+X43+Z43+AB43+AD43+AF43</f>
        <v>0</v>
      </c>
      <c r="AK43" s="103">
        <f t="shared" ref="AK43:AK48" si="47">AC43+AE43+AG43+S43+U43+W43+Y43+AA43</f>
        <v>0</v>
      </c>
      <c r="AL43" s="51"/>
      <c r="AM43" s="52"/>
      <c r="AN43" s="52"/>
      <c r="AO43" s="52"/>
      <c r="AP43" s="52"/>
      <c r="AQ43" s="52"/>
      <c r="AR43" s="53">
        <f t="shared" ref="AR43:AR48" si="48">SUM(AL43:AQ43)</f>
        <v>0</v>
      </c>
      <c r="AS43" s="54"/>
      <c r="AT43" s="52"/>
      <c r="AU43" s="53">
        <f t="shared" ref="AU43:AU47" si="49">SUM(AS43:AT43)</f>
        <v>0</v>
      </c>
      <c r="AV43" s="54"/>
      <c r="AW43" s="52"/>
      <c r="AX43" s="52"/>
      <c r="AY43" s="52"/>
      <c r="AZ43" s="55"/>
      <c r="BA43" s="56"/>
      <c r="BB43" s="56"/>
      <c r="BC43" s="57"/>
    </row>
    <row r="44" spans="1:55" ht="17.25" hidden="1" customHeight="1" x14ac:dyDescent="0.2">
      <c r="A44" s="980"/>
      <c r="B44" s="982"/>
      <c r="C44" s="985"/>
      <c r="D44" s="1030"/>
      <c r="E44" s="995"/>
      <c r="F44" s="991"/>
      <c r="G44" s="1015"/>
      <c r="H44" s="997"/>
      <c r="I44" s="1002"/>
      <c r="J44" s="1003"/>
      <c r="K44" s="1033"/>
      <c r="L44" s="1012"/>
      <c r="M44" s="174"/>
      <c r="N44" s="175"/>
      <c r="O44" s="176"/>
      <c r="P44" s="46"/>
      <c r="Q44" s="47"/>
      <c r="R44" s="1037"/>
      <c r="S44" s="48"/>
      <c r="T44" s="914"/>
      <c r="U44" s="49"/>
      <c r="V44" s="914"/>
      <c r="W44" s="49"/>
      <c r="X44" s="914"/>
      <c r="Y44" s="49"/>
      <c r="Z44" s="914"/>
      <c r="AA44" s="49"/>
      <c r="AB44" s="914"/>
      <c r="AC44" s="49"/>
      <c r="AD44" s="914"/>
      <c r="AE44" s="49"/>
      <c r="AF44" s="914"/>
      <c r="AG44" s="50"/>
      <c r="AH44" s="867"/>
      <c r="AI44" s="867"/>
      <c r="AJ44" s="905"/>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980"/>
      <c r="B45" s="982"/>
      <c r="C45" s="985"/>
      <c r="D45" s="1030"/>
      <c r="E45" s="995"/>
      <c r="F45" s="991"/>
      <c r="G45" s="1015"/>
      <c r="H45" s="997"/>
      <c r="I45" s="1002"/>
      <c r="J45" s="1003"/>
      <c r="K45" s="1033"/>
      <c r="L45" s="1012"/>
      <c r="M45" s="174"/>
      <c r="N45" s="175"/>
      <c r="O45" s="176"/>
      <c r="P45" s="46"/>
      <c r="Q45" s="47"/>
      <c r="R45" s="1037"/>
      <c r="S45" s="48"/>
      <c r="T45" s="914"/>
      <c r="U45" s="49"/>
      <c r="V45" s="914"/>
      <c r="W45" s="49"/>
      <c r="X45" s="914"/>
      <c r="Y45" s="49"/>
      <c r="Z45" s="914"/>
      <c r="AA45" s="49"/>
      <c r="AB45" s="914"/>
      <c r="AC45" s="49"/>
      <c r="AD45" s="914"/>
      <c r="AE45" s="49"/>
      <c r="AF45" s="914"/>
      <c r="AG45" s="50"/>
      <c r="AH45" s="867"/>
      <c r="AI45" s="867"/>
      <c r="AJ45" s="905"/>
      <c r="AK45" s="103">
        <f t="shared" si="47"/>
        <v>0</v>
      </c>
      <c r="AL45" s="51"/>
      <c r="AM45" s="52"/>
      <c r="AN45" s="52"/>
      <c r="AO45" s="52"/>
      <c r="AP45" s="52"/>
      <c r="AQ45" s="52"/>
      <c r="AR45" s="53">
        <f t="shared" si="48"/>
        <v>0</v>
      </c>
      <c r="AS45" s="54"/>
      <c r="AT45" s="52"/>
      <c r="AU45" s="53">
        <f t="shared" si="49"/>
        <v>0</v>
      </c>
      <c r="AV45" s="54"/>
      <c r="AW45" s="52"/>
      <c r="AX45" s="52"/>
      <c r="AY45" s="52"/>
      <c r="AZ45" s="55"/>
      <c r="BA45" s="56"/>
      <c r="BB45" s="56"/>
      <c r="BC45" s="57"/>
    </row>
    <row r="46" spans="1:55" ht="17.25" hidden="1" customHeight="1" x14ac:dyDescent="0.2">
      <c r="A46" s="980"/>
      <c r="B46" s="982"/>
      <c r="C46" s="985"/>
      <c r="D46" s="1030"/>
      <c r="E46" s="995"/>
      <c r="F46" s="991"/>
      <c r="G46" s="1015"/>
      <c r="H46" s="997"/>
      <c r="I46" s="1002"/>
      <c r="J46" s="1003"/>
      <c r="K46" s="1033"/>
      <c r="L46" s="1012"/>
      <c r="M46" s="174"/>
      <c r="N46" s="175"/>
      <c r="O46" s="176"/>
      <c r="P46" s="46"/>
      <c r="Q46" s="47"/>
      <c r="R46" s="1037"/>
      <c r="S46" s="48"/>
      <c r="T46" s="914"/>
      <c r="U46" s="49"/>
      <c r="V46" s="914"/>
      <c r="W46" s="49"/>
      <c r="X46" s="914"/>
      <c r="Y46" s="49"/>
      <c r="Z46" s="914"/>
      <c r="AA46" s="49"/>
      <c r="AB46" s="914"/>
      <c r="AC46" s="49"/>
      <c r="AD46" s="914"/>
      <c r="AE46" s="49"/>
      <c r="AF46" s="914"/>
      <c r="AG46" s="50"/>
      <c r="AH46" s="867"/>
      <c r="AI46" s="867"/>
      <c r="AJ46" s="905"/>
      <c r="AK46" s="103">
        <f t="shared" si="47"/>
        <v>0</v>
      </c>
      <c r="AL46" s="51"/>
      <c r="AM46" s="52"/>
      <c r="AN46" s="52"/>
      <c r="AO46" s="52"/>
      <c r="AP46" s="52"/>
      <c r="AQ46" s="52"/>
      <c r="AR46" s="53">
        <f t="shared" si="48"/>
        <v>0</v>
      </c>
      <c r="AS46" s="54"/>
      <c r="AT46" s="52"/>
      <c r="AU46" s="53">
        <f t="shared" si="49"/>
        <v>0</v>
      </c>
      <c r="AV46" s="54"/>
      <c r="AW46" s="52"/>
      <c r="AX46" s="52"/>
      <c r="AY46" s="52"/>
      <c r="AZ46" s="55"/>
      <c r="BA46" s="56"/>
      <c r="BB46" s="56"/>
      <c r="BC46" s="57"/>
    </row>
    <row r="47" spans="1:55" ht="17.25" hidden="1" customHeight="1" x14ac:dyDescent="0.2">
      <c r="A47" s="980"/>
      <c r="B47" s="982"/>
      <c r="C47" s="985"/>
      <c r="D47" s="1030"/>
      <c r="E47" s="995"/>
      <c r="F47" s="991"/>
      <c r="G47" s="1015"/>
      <c r="H47" s="997"/>
      <c r="I47" s="1002"/>
      <c r="J47" s="1003"/>
      <c r="K47" s="1033"/>
      <c r="L47" s="1012"/>
      <c r="M47" s="174"/>
      <c r="N47" s="175"/>
      <c r="O47" s="176"/>
      <c r="P47" s="46"/>
      <c r="Q47" s="47"/>
      <c r="R47" s="1037"/>
      <c r="S47" s="48"/>
      <c r="T47" s="914"/>
      <c r="U47" s="49"/>
      <c r="V47" s="914"/>
      <c r="W47" s="49"/>
      <c r="X47" s="914"/>
      <c r="Y47" s="49"/>
      <c r="Z47" s="914"/>
      <c r="AA47" s="49"/>
      <c r="AB47" s="914"/>
      <c r="AC47" s="49"/>
      <c r="AD47" s="914"/>
      <c r="AE47" s="49"/>
      <c r="AF47" s="914"/>
      <c r="AG47" s="50"/>
      <c r="AH47" s="867"/>
      <c r="AI47" s="867"/>
      <c r="AJ47" s="905"/>
      <c r="AK47" s="103">
        <f t="shared" si="47"/>
        <v>0</v>
      </c>
      <c r="AL47" s="51"/>
      <c r="AM47" s="52"/>
      <c r="AN47" s="52"/>
      <c r="AO47" s="52"/>
      <c r="AP47" s="52"/>
      <c r="AQ47" s="52"/>
      <c r="AR47" s="53">
        <f t="shared" si="48"/>
        <v>0</v>
      </c>
      <c r="AS47" s="54"/>
      <c r="AT47" s="52"/>
      <c r="AU47" s="53">
        <f t="shared" si="49"/>
        <v>0</v>
      </c>
      <c r="AV47" s="54"/>
      <c r="AW47" s="52"/>
      <c r="AX47" s="52"/>
      <c r="AY47" s="52"/>
      <c r="AZ47" s="55"/>
      <c r="BA47" s="56"/>
      <c r="BB47" s="56"/>
      <c r="BC47" s="57"/>
    </row>
    <row r="48" spans="1:55" ht="17.25" hidden="1" customHeight="1" x14ac:dyDescent="0.2">
      <c r="A48" s="980"/>
      <c r="B48" s="983"/>
      <c r="C48" s="986"/>
      <c r="D48" s="1031"/>
      <c r="E48" s="995"/>
      <c r="F48" s="992"/>
      <c r="G48" s="1016"/>
      <c r="H48" s="998"/>
      <c r="I48" s="1002"/>
      <c r="J48" s="1003"/>
      <c r="K48" s="1034"/>
      <c r="L48" s="1012"/>
      <c r="M48" s="177"/>
      <c r="N48" s="178"/>
      <c r="O48" s="179"/>
      <c r="P48" s="106"/>
      <c r="Q48" s="107"/>
      <c r="R48" s="1037"/>
      <c r="S48" s="108"/>
      <c r="T48" s="914"/>
      <c r="U48" s="109"/>
      <c r="V48" s="914"/>
      <c r="W48" s="109"/>
      <c r="X48" s="914"/>
      <c r="Y48" s="109"/>
      <c r="Z48" s="914"/>
      <c r="AA48" s="109"/>
      <c r="AB48" s="914"/>
      <c r="AC48" s="109"/>
      <c r="AD48" s="914"/>
      <c r="AE48" s="109"/>
      <c r="AF48" s="914"/>
      <c r="AG48" s="110"/>
      <c r="AH48" s="867"/>
      <c r="AI48" s="867"/>
      <c r="AJ48" s="906"/>
      <c r="AK48" s="103">
        <f t="shared" si="47"/>
        <v>0</v>
      </c>
      <c r="AL48" s="111"/>
      <c r="AM48" s="112"/>
      <c r="AN48" s="112"/>
      <c r="AO48" s="112"/>
      <c r="AP48" s="112"/>
      <c r="AQ48" s="112"/>
      <c r="AR48" s="53">
        <f t="shared" si="48"/>
        <v>0</v>
      </c>
      <c r="AS48" s="113"/>
      <c r="AT48" s="112"/>
      <c r="AU48" s="53">
        <f>SUM(AS48:AT48)</f>
        <v>0</v>
      </c>
      <c r="AV48" s="113"/>
      <c r="AW48" s="112"/>
      <c r="AX48" s="112"/>
      <c r="AY48" s="112"/>
      <c r="AZ48" s="114"/>
      <c r="BA48" s="115"/>
      <c r="BB48" s="115"/>
      <c r="BC48" s="116"/>
    </row>
    <row r="49" spans="1:55" ht="9.9499999999999993" hidden="1" customHeight="1" thickBot="1" x14ac:dyDescent="0.25">
      <c r="A49" s="981"/>
      <c r="B49" s="984"/>
      <c r="C49" s="987"/>
      <c r="D49" s="1032"/>
      <c r="E49" s="996"/>
      <c r="F49" s="993"/>
      <c r="G49" s="1017"/>
      <c r="H49" s="999"/>
      <c r="I49" s="1004"/>
      <c r="J49" s="1005"/>
      <c r="K49" s="1035"/>
      <c r="L49" s="1013"/>
      <c r="M49" s="180"/>
      <c r="N49" s="181"/>
      <c r="O49" s="182"/>
      <c r="P49" s="117"/>
      <c r="Q49" s="117"/>
      <c r="R49" s="1038"/>
      <c r="S49" s="183"/>
      <c r="T49" s="915"/>
      <c r="U49" s="184"/>
      <c r="V49" s="915"/>
      <c r="W49" s="184"/>
      <c r="X49" s="915"/>
      <c r="Y49" s="184"/>
      <c r="Z49" s="915"/>
      <c r="AA49" s="184"/>
      <c r="AB49" s="915"/>
      <c r="AC49" s="184"/>
      <c r="AD49" s="915"/>
      <c r="AE49" s="184"/>
      <c r="AF49" s="915"/>
      <c r="AG49" s="185"/>
      <c r="AH49" s="868"/>
      <c r="AI49" s="868"/>
      <c r="AJ49" s="118"/>
      <c r="AK49" s="119"/>
      <c r="AL49" s="186"/>
      <c r="AM49" s="187"/>
      <c r="AN49" s="187"/>
      <c r="AO49" s="187"/>
      <c r="AP49" s="187"/>
      <c r="AQ49" s="187"/>
      <c r="AR49" s="120"/>
      <c r="AS49" s="188"/>
      <c r="AT49" s="187"/>
      <c r="AU49" s="120"/>
      <c r="AV49" s="188"/>
      <c r="AW49" s="187"/>
      <c r="AX49" s="187"/>
      <c r="AY49" s="187"/>
      <c r="AZ49" s="189"/>
      <c r="BA49" s="190"/>
      <c r="BB49" s="190"/>
      <c r="BC49" s="191"/>
    </row>
    <row r="50" spans="1:55" ht="6" hidden="1" customHeight="1" x14ac:dyDescent="0.2">
      <c r="A50" s="156"/>
      <c r="B50" s="192"/>
      <c r="C50" s="192"/>
      <c r="D50" s="192"/>
      <c r="E50" s="192"/>
      <c r="F50" s="192"/>
      <c r="G50" s="192"/>
      <c r="H50" s="192"/>
      <c r="I50" s="1014"/>
      <c r="J50" s="1014"/>
      <c r="K50" s="192"/>
      <c r="L50" s="192"/>
      <c r="M50" s="192"/>
      <c r="N50" s="192"/>
      <c r="O50" s="192"/>
      <c r="P50" s="192"/>
      <c r="Q50" s="192"/>
      <c r="R50" s="192"/>
      <c r="S50" s="192"/>
      <c r="T50" s="192"/>
      <c r="U50" s="192"/>
      <c r="V50" s="192"/>
      <c r="W50" s="192"/>
      <c r="X50" s="192"/>
      <c r="Y50" s="192"/>
      <c r="Z50" s="192"/>
      <c r="AA50" s="192"/>
      <c r="AB50" s="192"/>
      <c r="AC50" s="192"/>
      <c r="AD50" s="192"/>
      <c r="AE50" s="192"/>
      <c r="AF50" s="192"/>
      <c r="AG50" s="192"/>
      <c r="AH50" s="192"/>
      <c r="AI50" s="192"/>
      <c r="AJ50" s="192"/>
      <c r="AK50" s="193"/>
      <c r="AL50" s="193"/>
      <c r="AM50" s="193"/>
      <c r="AN50" s="193"/>
      <c r="AO50" s="193"/>
      <c r="AP50" s="193"/>
      <c r="AQ50" s="194"/>
      <c r="AR50" s="193"/>
      <c r="AS50" s="193"/>
      <c r="AT50" s="193"/>
      <c r="AU50" s="193"/>
      <c r="AV50" s="193"/>
      <c r="AW50" s="193"/>
      <c r="AX50" s="193"/>
      <c r="AY50" s="193"/>
      <c r="AZ50" s="193"/>
      <c r="BA50" s="193"/>
      <c r="BB50" s="193"/>
      <c r="BC50" s="156"/>
    </row>
    <row r="51" spans="1:55" ht="72" hidden="1" customHeight="1" x14ac:dyDescent="0.2">
      <c r="A51" s="979">
        <v>5</v>
      </c>
      <c r="B51" s="161" t="s">
        <v>1705</v>
      </c>
      <c r="C51" s="162" t="s">
        <v>1706</v>
      </c>
      <c r="D51" s="163" t="s">
        <v>21</v>
      </c>
      <c r="E51" s="163" t="s">
        <v>1892</v>
      </c>
      <c r="F51" s="162" t="s">
        <v>1707</v>
      </c>
      <c r="G51" s="164" t="s">
        <v>1679</v>
      </c>
      <c r="H51" s="164" t="s">
        <v>1680</v>
      </c>
      <c r="I51" s="165" t="s">
        <v>1908</v>
      </c>
      <c r="J51" s="166">
        <f>+$N$3</f>
        <v>2019</v>
      </c>
      <c r="K51" s="164" t="s">
        <v>1925</v>
      </c>
      <c r="L51" s="165" t="s">
        <v>1926</v>
      </c>
      <c r="M51" s="162" t="s">
        <v>1708</v>
      </c>
      <c r="N51" s="162" t="s">
        <v>1709</v>
      </c>
      <c r="O51" s="162" t="s">
        <v>1710</v>
      </c>
      <c r="P51" s="162" t="s">
        <v>1711</v>
      </c>
      <c r="Q51" s="162" t="s">
        <v>1712</v>
      </c>
      <c r="R51" s="167">
        <f t="shared" ref="R51" si="50">SUM(R52:R58)</f>
        <v>0</v>
      </c>
      <c r="S51" s="168">
        <f t="shared" ref="S51" si="51">SUM(S52:S58)</f>
        <v>0</v>
      </c>
      <c r="T51" s="169">
        <f t="shared" ref="T51" si="52">SUM(T52:T58)</f>
        <v>0</v>
      </c>
      <c r="U51" s="170">
        <f t="shared" ref="U51" si="53">SUM(U52:U58)</f>
        <v>0</v>
      </c>
      <c r="V51" s="169">
        <f t="shared" ref="V51" si="54">SUM(V52:V58)</f>
        <v>0</v>
      </c>
      <c r="W51" s="170">
        <f t="shared" ref="W51" si="55">SUM(W52:W58)</f>
        <v>0</v>
      </c>
      <c r="X51" s="169">
        <f t="shared" ref="X51" si="56">SUM(X52:X58)</f>
        <v>0</v>
      </c>
      <c r="Y51" s="170">
        <f t="shared" ref="Y51" si="57">SUM(Y52:Y58)</f>
        <v>0</v>
      </c>
      <c r="Z51" s="169">
        <f t="shared" ref="Z51" si="58">SUM(Z52:Z58)</f>
        <v>0</v>
      </c>
      <c r="AA51" s="170">
        <f t="shared" ref="AA51" si="59">SUM(AA52:AA58)</f>
        <v>0</v>
      </c>
      <c r="AB51" s="169">
        <f t="shared" ref="AB51" si="60">SUM(AB52:AB58)</f>
        <v>0</v>
      </c>
      <c r="AC51" s="170">
        <f t="shared" ref="AC51" si="61">SUM(AC52:AC58)</f>
        <v>0</v>
      </c>
      <c r="AD51" s="169">
        <f t="shared" ref="AD51" si="62">SUM(AD52:AD58)</f>
        <v>0</v>
      </c>
      <c r="AE51" s="170">
        <f t="shared" ref="AE51" si="63">SUM(AE52:AE58)</f>
        <v>0</v>
      </c>
      <c r="AF51" s="169">
        <f t="shared" ref="AF51" si="64">SUM(AF52:AF58)</f>
        <v>0</v>
      </c>
      <c r="AG51" s="171">
        <f t="shared" ref="AG51" si="65">SUM(AG52:AG58)</f>
        <v>0</v>
      </c>
      <c r="AH51" s="865"/>
      <c r="AI51" s="865"/>
      <c r="AJ51" s="172">
        <f t="shared" ref="AJ51" si="66">SUM(AJ52:AJ58)</f>
        <v>0</v>
      </c>
      <c r="AK51" s="173">
        <f t="shared" ref="AK51" si="67">SUM(AK52:AK58)</f>
        <v>0</v>
      </c>
      <c r="AL51" s="41">
        <f t="shared" ref="AL51" si="68">SUM(AL52:AL58)</f>
        <v>0</v>
      </c>
      <c r="AM51" s="42">
        <f t="shared" ref="AM51" si="69">SUM(AM52:AM58)</f>
        <v>0</v>
      </c>
      <c r="AN51" s="42">
        <f t="shared" ref="AN51" si="70">SUM(AN52:AN58)</f>
        <v>0</v>
      </c>
      <c r="AO51" s="42">
        <f t="shared" ref="AO51" si="71">SUM(AO52:AO58)</f>
        <v>0</v>
      </c>
      <c r="AP51" s="42">
        <f t="shared" ref="AP51" si="72">SUM(AP52:AP58)</f>
        <v>0</v>
      </c>
      <c r="AQ51" s="42">
        <f t="shared" ref="AQ51" si="73">SUM(AQ52:AQ58)</f>
        <v>0</v>
      </c>
      <c r="AR51" s="43">
        <f t="shared" ref="AR51" si="74">SUM(AR52:AR58)</f>
        <v>0</v>
      </c>
      <c r="AS51" s="104">
        <f t="shared" ref="AS51" si="75">SUM(AS52:AS58)</f>
        <v>0</v>
      </c>
      <c r="AT51" s="42">
        <f t="shared" ref="AT51" si="76">SUM(AT52:AT58)</f>
        <v>0</v>
      </c>
      <c r="AU51" s="43">
        <f t="shared" ref="AU51" si="77">SUM(AU52:AU58)</f>
        <v>0</v>
      </c>
      <c r="AV51" s="104">
        <f t="shared" ref="AV51" si="78">SUM(AV52:AV58)</f>
        <v>0</v>
      </c>
      <c r="AW51" s="42">
        <f t="shared" ref="AW51" si="79">SUM(AW52:AW58)</f>
        <v>0</v>
      </c>
      <c r="AX51" s="42">
        <f t="shared" ref="AX51" si="80">SUM(AX52:AX58)</f>
        <v>0</v>
      </c>
      <c r="AY51" s="42">
        <f t="shared" ref="AY51" si="81">SUM(AY52:AY58)</f>
        <v>0</v>
      </c>
      <c r="AZ51" s="105">
        <f t="shared" ref="AZ51" si="82">SUM(AZ52:AZ58)</f>
        <v>0</v>
      </c>
      <c r="BA51" s="44" t="s">
        <v>1685</v>
      </c>
      <c r="BB51" s="44" t="s">
        <v>1686</v>
      </c>
      <c r="BC51" s="45" t="s">
        <v>1687</v>
      </c>
    </row>
    <row r="52" spans="1:55" ht="17.25" hidden="1" customHeight="1" x14ac:dyDescent="0.2">
      <c r="A52" s="980"/>
      <c r="B52" s="982" t="str">
        <f>VLOOKUP($D$9,'PROYECTOS REGISTRADOS'!$A$2:$D$82,4,0)</f>
        <v>Mejoramiento de la Cobertura del Aseo en el Área Urbana y Área Rural del Municipio de Tocancipá, Cundinamarca, Centro Oriente</v>
      </c>
      <c r="C52" s="985" t="str">
        <f>VLOOKUP($D$9,'PROYECTOS REGISTRADOS'!$A$2:$D$82,3,0)</f>
        <v>2016-25817-0034</v>
      </c>
      <c r="D52" s="1030"/>
      <c r="E52" s="994" t="str">
        <f>IF(D52=0,"0-0",(VLOOKUP(D52,'CONSOLIDADO PLAN DESARROLLO'!$EL$9:$ET$304,2,0)))</f>
        <v>0-0</v>
      </c>
      <c r="F52" s="991" t="str">
        <f>IF(D52=0,"0-0",(VLOOKUP(D52,'CONSOLIDADO PLAN DESARROLLO'!$EL$9:$ET$304,3,0)))</f>
        <v>0-0</v>
      </c>
      <c r="G52" s="1015" t="str">
        <f>IF(D52=0,"0-0",(VLOOKUP(D52,'CONSOLIDADO PLAN DESARROLLO'!$EL$9:$ET$304,4,0)))</f>
        <v>0-0</v>
      </c>
      <c r="H52" s="997" t="str">
        <f>IF(D52=0,"0-0",(VLOOKUP(D52,'CONSOLIDADO PLAN DESARROLLO'!$EL$9:$ET$304,5,0)))</f>
        <v>0-0</v>
      </c>
      <c r="I52" s="1000" t="str">
        <f>IF(D52=0,"0-0",(VLOOKUP(D52,'CONSOLIDADO PLAN DESARROLLO'!$EL$9:$ET$304,$R$3,0)))</f>
        <v>0-0</v>
      </c>
      <c r="J52" s="1001"/>
      <c r="K52" s="1033"/>
      <c r="L52" s="1011"/>
      <c r="M52" s="174"/>
      <c r="N52" s="175"/>
      <c r="O52" s="176"/>
      <c r="P52" s="46"/>
      <c r="Q52" s="47"/>
      <c r="R52" s="1036"/>
      <c r="S52" s="48"/>
      <c r="T52" s="913"/>
      <c r="U52" s="49"/>
      <c r="V52" s="913"/>
      <c r="W52" s="49"/>
      <c r="X52" s="913"/>
      <c r="Y52" s="49"/>
      <c r="Z52" s="913"/>
      <c r="AA52" s="49"/>
      <c r="AB52" s="913"/>
      <c r="AC52" s="49"/>
      <c r="AD52" s="913"/>
      <c r="AE52" s="49"/>
      <c r="AF52" s="913"/>
      <c r="AG52" s="50"/>
      <c r="AH52" s="866"/>
      <c r="AI52" s="866"/>
      <c r="AJ52" s="904">
        <f>+R52+T52+V52+X52+Z52+AB52+AD52+AF52</f>
        <v>0</v>
      </c>
      <c r="AK52" s="103">
        <f t="shared" ref="AK52:AK57" si="83">AC52+AE52+AG52+S52+U52+W52+Y52+AA52</f>
        <v>0</v>
      </c>
      <c r="AL52" s="51"/>
      <c r="AM52" s="52"/>
      <c r="AN52" s="52"/>
      <c r="AO52" s="52"/>
      <c r="AP52" s="52"/>
      <c r="AQ52" s="52"/>
      <c r="AR52" s="53">
        <f t="shared" ref="AR52:AR57" si="84">SUM(AL52:AQ52)</f>
        <v>0</v>
      </c>
      <c r="AS52" s="54"/>
      <c r="AT52" s="52"/>
      <c r="AU52" s="53">
        <f t="shared" ref="AU52:AU56" si="85">SUM(AS52:AT52)</f>
        <v>0</v>
      </c>
      <c r="AV52" s="54"/>
      <c r="AW52" s="52"/>
      <c r="AX52" s="52"/>
      <c r="AY52" s="52"/>
      <c r="AZ52" s="55"/>
      <c r="BA52" s="56"/>
      <c r="BB52" s="56"/>
      <c r="BC52" s="57"/>
    </row>
    <row r="53" spans="1:55" ht="17.25" hidden="1" customHeight="1" x14ac:dyDescent="0.2">
      <c r="A53" s="980"/>
      <c r="B53" s="982"/>
      <c r="C53" s="985"/>
      <c r="D53" s="1030"/>
      <c r="E53" s="995"/>
      <c r="F53" s="991"/>
      <c r="G53" s="1015"/>
      <c r="H53" s="997"/>
      <c r="I53" s="1002"/>
      <c r="J53" s="1003"/>
      <c r="K53" s="1033"/>
      <c r="L53" s="1012"/>
      <c r="M53" s="174"/>
      <c r="N53" s="175"/>
      <c r="O53" s="176"/>
      <c r="P53" s="46"/>
      <c r="Q53" s="47"/>
      <c r="R53" s="1037"/>
      <c r="S53" s="48"/>
      <c r="T53" s="914"/>
      <c r="U53" s="49"/>
      <c r="V53" s="914"/>
      <c r="W53" s="49"/>
      <c r="X53" s="914"/>
      <c r="Y53" s="49"/>
      <c r="Z53" s="914"/>
      <c r="AA53" s="49"/>
      <c r="AB53" s="914"/>
      <c r="AC53" s="49"/>
      <c r="AD53" s="914"/>
      <c r="AE53" s="49"/>
      <c r="AF53" s="914"/>
      <c r="AG53" s="50"/>
      <c r="AH53" s="867"/>
      <c r="AI53" s="867"/>
      <c r="AJ53" s="905"/>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980"/>
      <c r="B54" s="982"/>
      <c r="C54" s="985"/>
      <c r="D54" s="1030"/>
      <c r="E54" s="995"/>
      <c r="F54" s="991"/>
      <c r="G54" s="1015"/>
      <c r="H54" s="997"/>
      <c r="I54" s="1002"/>
      <c r="J54" s="1003"/>
      <c r="K54" s="1033"/>
      <c r="L54" s="1012"/>
      <c r="M54" s="174"/>
      <c r="N54" s="175"/>
      <c r="O54" s="176"/>
      <c r="P54" s="46"/>
      <c r="Q54" s="47"/>
      <c r="R54" s="1037"/>
      <c r="S54" s="48"/>
      <c r="T54" s="914"/>
      <c r="U54" s="49"/>
      <c r="V54" s="914"/>
      <c r="W54" s="49"/>
      <c r="X54" s="914"/>
      <c r="Y54" s="49"/>
      <c r="Z54" s="914"/>
      <c r="AA54" s="49"/>
      <c r="AB54" s="914"/>
      <c r="AC54" s="49"/>
      <c r="AD54" s="914"/>
      <c r="AE54" s="49"/>
      <c r="AF54" s="914"/>
      <c r="AG54" s="50"/>
      <c r="AH54" s="867"/>
      <c r="AI54" s="867"/>
      <c r="AJ54" s="905"/>
      <c r="AK54" s="103">
        <f t="shared" si="83"/>
        <v>0</v>
      </c>
      <c r="AL54" s="51"/>
      <c r="AM54" s="52"/>
      <c r="AN54" s="52"/>
      <c r="AO54" s="52"/>
      <c r="AP54" s="52"/>
      <c r="AQ54" s="52"/>
      <c r="AR54" s="53">
        <f t="shared" si="84"/>
        <v>0</v>
      </c>
      <c r="AS54" s="54"/>
      <c r="AT54" s="52"/>
      <c r="AU54" s="53">
        <f t="shared" si="85"/>
        <v>0</v>
      </c>
      <c r="AV54" s="54"/>
      <c r="AW54" s="52"/>
      <c r="AX54" s="52"/>
      <c r="AY54" s="52"/>
      <c r="AZ54" s="55"/>
      <c r="BA54" s="56"/>
      <c r="BB54" s="56"/>
      <c r="BC54" s="57"/>
    </row>
    <row r="55" spans="1:55" ht="17.25" hidden="1" customHeight="1" x14ac:dyDescent="0.2">
      <c r="A55" s="980"/>
      <c r="B55" s="982"/>
      <c r="C55" s="985"/>
      <c r="D55" s="1030"/>
      <c r="E55" s="995"/>
      <c r="F55" s="991"/>
      <c r="G55" s="1015"/>
      <c r="H55" s="997"/>
      <c r="I55" s="1002"/>
      <c r="J55" s="1003"/>
      <c r="K55" s="1033"/>
      <c r="L55" s="1012"/>
      <c r="M55" s="174"/>
      <c r="N55" s="175"/>
      <c r="O55" s="176"/>
      <c r="P55" s="46"/>
      <c r="Q55" s="47"/>
      <c r="R55" s="1037"/>
      <c r="S55" s="48"/>
      <c r="T55" s="914"/>
      <c r="U55" s="49"/>
      <c r="V55" s="914"/>
      <c r="W55" s="49"/>
      <c r="X55" s="914"/>
      <c r="Y55" s="49"/>
      <c r="Z55" s="914"/>
      <c r="AA55" s="49"/>
      <c r="AB55" s="914"/>
      <c r="AC55" s="49"/>
      <c r="AD55" s="914"/>
      <c r="AE55" s="49"/>
      <c r="AF55" s="914"/>
      <c r="AG55" s="50"/>
      <c r="AH55" s="867"/>
      <c r="AI55" s="867"/>
      <c r="AJ55" s="905"/>
      <c r="AK55" s="103">
        <f t="shared" si="83"/>
        <v>0</v>
      </c>
      <c r="AL55" s="51"/>
      <c r="AM55" s="52"/>
      <c r="AN55" s="52"/>
      <c r="AO55" s="52"/>
      <c r="AP55" s="52"/>
      <c r="AQ55" s="52"/>
      <c r="AR55" s="53">
        <f t="shared" si="84"/>
        <v>0</v>
      </c>
      <c r="AS55" s="54"/>
      <c r="AT55" s="52"/>
      <c r="AU55" s="53">
        <f t="shared" si="85"/>
        <v>0</v>
      </c>
      <c r="AV55" s="54"/>
      <c r="AW55" s="52"/>
      <c r="AX55" s="52"/>
      <c r="AY55" s="52"/>
      <c r="AZ55" s="55"/>
      <c r="BA55" s="56"/>
      <c r="BB55" s="56"/>
      <c r="BC55" s="57"/>
    </row>
    <row r="56" spans="1:55" ht="17.25" hidden="1" customHeight="1" x14ac:dyDescent="0.2">
      <c r="A56" s="980"/>
      <c r="B56" s="982"/>
      <c r="C56" s="985"/>
      <c r="D56" s="1030"/>
      <c r="E56" s="995"/>
      <c r="F56" s="991"/>
      <c r="G56" s="1015"/>
      <c r="H56" s="997"/>
      <c r="I56" s="1002"/>
      <c r="J56" s="1003"/>
      <c r="K56" s="1033"/>
      <c r="L56" s="1012"/>
      <c r="M56" s="174"/>
      <c r="N56" s="175"/>
      <c r="O56" s="176"/>
      <c r="P56" s="46"/>
      <c r="Q56" s="47"/>
      <c r="R56" s="1037"/>
      <c r="S56" s="48"/>
      <c r="T56" s="914"/>
      <c r="U56" s="49"/>
      <c r="V56" s="914"/>
      <c r="W56" s="49"/>
      <c r="X56" s="914"/>
      <c r="Y56" s="49"/>
      <c r="Z56" s="914"/>
      <c r="AA56" s="49"/>
      <c r="AB56" s="914"/>
      <c r="AC56" s="49"/>
      <c r="AD56" s="914"/>
      <c r="AE56" s="49"/>
      <c r="AF56" s="914"/>
      <c r="AG56" s="50"/>
      <c r="AH56" s="867"/>
      <c r="AI56" s="867"/>
      <c r="AJ56" s="905"/>
      <c r="AK56" s="103">
        <f t="shared" si="83"/>
        <v>0</v>
      </c>
      <c r="AL56" s="51"/>
      <c r="AM56" s="52"/>
      <c r="AN56" s="52"/>
      <c r="AO56" s="52"/>
      <c r="AP56" s="52"/>
      <c r="AQ56" s="52"/>
      <c r="AR56" s="53">
        <f t="shared" si="84"/>
        <v>0</v>
      </c>
      <c r="AS56" s="54"/>
      <c r="AT56" s="52"/>
      <c r="AU56" s="53">
        <f t="shared" si="85"/>
        <v>0</v>
      </c>
      <c r="AV56" s="54"/>
      <c r="AW56" s="52"/>
      <c r="AX56" s="52"/>
      <c r="AY56" s="52"/>
      <c r="AZ56" s="55"/>
      <c r="BA56" s="56"/>
      <c r="BB56" s="56"/>
      <c r="BC56" s="57"/>
    </row>
    <row r="57" spans="1:55" ht="17.25" hidden="1" customHeight="1" x14ac:dyDescent="0.2">
      <c r="A57" s="980"/>
      <c r="B57" s="983"/>
      <c r="C57" s="986"/>
      <c r="D57" s="1031"/>
      <c r="E57" s="995"/>
      <c r="F57" s="992"/>
      <c r="G57" s="1016"/>
      <c r="H57" s="998"/>
      <c r="I57" s="1002"/>
      <c r="J57" s="1003"/>
      <c r="K57" s="1034"/>
      <c r="L57" s="1012"/>
      <c r="M57" s="177"/>
      <c r="N57" s="178"/>
      <c r="O57" s="179"/>
      <c r="P57" s="106"/>
      <c r="Q57" s="107"/>
      <c r="R57" s="1037"/>
      <c r="S57" s="108"/>
      <c r="T57" s="914"/>
      <c r="U57" s="109"/>
      <c r="V57" s="914"/>
      <c r="W57" s="109"/>
      <c r="X57" s="914"/>
      <c r="Y57" s="109"/>
      <c r="Z57" s="914"/>
      <c r="AA57" s="109"/>
      <c r="AB57" s="914"/>
      <c r="AC57" s="109"/>
      <c r="AD57" s="914"/>
      <c r="AE57" s="109"/>
      <c r="AF57" s="914"/>
      <c r="AG57" s="110"/>
      <c r="AH57" s="867"/>
      <c r="AI57" s="867"/>
      <c r="AJ57" s="906"/>
      <c r="AK57" s="103">
        <f t="shared" si="83"/>
        <v>0</v>
      </c>
      <c r="AL57" s="111"/>
      <c r="AM57" s="112"/>
      <c r="AN57" s="112"/>
      <c r="AO57" s="112"/>
      <c r="AP57" s="112"/>
      <c r="AQ57" s="112"/>
      <c r="AR57" s="53">
        <f t="shared" si="84"/>
        <v>0</v>
      </c>
      <c r="AS57" s="113"/>
      <c r="AT57" s="112"/>
      <c r="AU57" s="53">
        <f>SUM(AS57:AT57)</f>
        <v>0</v>
      </c>
      <c r="AV57" s="113"/>
      <c r="AW57" s="112"/>
      <c r="AX57" s="112"/>
      <c r="AY57" s="112"/>
      <c r="AZ57" s="114"/>
      <c r="BA57" s="115"/>
      <c r="BB57" s="115"/>
      <c r="BC57" s="116"/>
    </row>
    <row r="58" spans="1:55" ht="9.9499999999999993" hidden="1" customHeight="1" thickBot="1" x14ac:dyDescent="0.25">
      <c r="A58" s="981"/>
      <c r="B58" s="984"/>
      <c r="C58" s="987"/>
      <c r="D58" s="1032"/>
      <c r="E58" s="996"/>
      <c r="F58" s="993"/>
      <c r="G58" s="1017"/>
      <c r="H58" s="999"/>
      <c r="I58" s="1004"/>
      <c r="J58" s="1005"/>
      <c r="K58" s="1035"/>
      <c r="L58" s="1013"/>
      <c r="M58" s="180"/>
      <c r="N58" s="181"/>
      <c r="O58" s="182"/>
      <c r="P58" s="117"/>
      <c r="Q58" s="117"/>
      <c r="R58" s="1038"/>
      <c r="S58" s="183"/>
      <c r="T58" s="915"/>
      <c r="U58" s="184"/>
      <c r="V58" s="915"/>
      <c r="W58" s="184"/>
      <c r="X58" s="915"/>
      <c r="Y58" s="184"/>
      <c r="Z58" s="915"/>
      <c r="AA58" s="184"/>
      <c r="AB58" s="915"/>
      <c r="AC58" s="184"/>
      <c r="AD58" s="915"/>
      <c r="AE58" s="184"/>
      <c r="AF58" s="915"/>
      <c r="AG58" s="185"/>
      <c r="AH58" s="868"/>
      <c r="AI58" s="868"/>
      <c r="AJ58" s="118"/>
      <c r="AK58" s="119"/>
      <c r="AL58" s="186"/>
      <c r="AM58" s="187"/>
      <c r="AN58" s="187"/>
      <c r="AO58" s="187"/>
      <c r="AP58" s="187"/>
      <c r="AQ58" s="187"/>
      <c r="AR58" s="120"/>
      <c r="AS58" s="188"/>
      <c r="AT58" s="187"/>
      <c r="AU58" s="120"/>
      <c r="AV58" s="188"/>
      <c r="AW58" s="187"/>
      <c r="AX58" s="187"/>
      <c r="AY58" s="187"/>
      <c r="AZ58" s="189"/>
      <c r="BA58" s="190"/>
      <c r="BB58" s="190"/>
      <c r="BC58" s="191"/>
    </row>
    <row r="59" spans="1:55" ht="6" hidden="1" customHeight="1" x14ac:dyDescent="0.2">
      <c r="A59" s="156"/>
      <c r="B59" s="192"/>
      <c r="C59" s="192"/>
      <c r="D59" s="192"/>
      <c r="E59" s="192"/>
      <c r="F59" s="192"/>
      <c r="G59" s="192"/>
      <c r="H59" s="192"/>
      <c r="I59" s="1014"/>
      <c r="J59" s="1014"/>
      <c r="K59" s="192"/>
      <c r="L59" s="192"/>
      <c r="M59" s="192"/>
      <c r="N59" s="192"/>
      <c r="O59" s="192"/>
      <c r="P59" s="192"/>
      <c r="Q59" s="192"/>
      <c r="R59" s="192"/>
      <c r="S59" s="192"/>
      <c r="T59" s="192"/>
      <c r="U59" s="192"/>
      <c r="V59" s="192"/>
      <c r="W59" s="192"/>
      <c r="X59" s="192"/>
      <c r="Y59" s="192"/>
      <c r="Z59" s="192"/>
      <c r="AA59" s="192"/>
      <c r="AB59" s="192"/>
      <c r="AC59" s="192"/>
      <c r="AD59" s="192"/>
      <c r="AE59" s="192"/>
      <c r="AF59" s="192"/>
      <c r="AG59" s="192"/>
      <c r="AH59" s="192"/>
      <c r="AI59" s="192"/>
      <c r="AJ59" s="192"/>
      <c r="AK59" s="193"/>
      <c r="AL59" s="193"/>
      <c r="AM59" s="193"/>
      <c r="AN59" s="193"/>
      <c r="AO59" s="193"/>
      <c r="AP59" s="193"/>
      <c r="AQ59" s="194"/>
      <c r="AR59" s="193"/>
      <c r="AS59" s="193"/>
      <c r="AT59" s="193"/>
      <c r="AU59" s="193"/>
      <c r="AV59" s="193"/>
      <c r="AW59" s="193"/>
      <c r="AX59" s="193"/>
      <c r="AY59" s="193"/>
      <c r="AZ59" s="193"/>
      <c r="BA59" s="193"/>
      <c r="BB59" s="193"/>
      <c r="BC59" s="156"/>
    </row>
    <row r="60" spans="1:55" ht="72" hidden="1" customHeight="1" x14ac:dyDescent="0.2">
      <c r="A60" s="979">
        <v>6</v>
      </c>
      <c r="B60" s="161" t="s">
        <v>1705</v>
      </c>
      <c r="C60" s="162" t="s">
        <v>1706</v>
      </c>
      <c r="D60" s="163" t="s">
        <v>21</v>
      </c>
      <c r="E60" s="163" t="s">
        <v>1892</v>
      </c>
      <c r="F60" s="162" t="s">
        <v>1707</v>
      </c>
      <c r="G60" s="164" t="s">
        <v>1679</v>
      </c>
      <c r="H60" s="164" t="s">
        <v>1680</v>
      </c>
      <c r="I60" s="165" t="s">
        <v>1908</v>
      </c>
      <c r="J60" s="166">
        <f>+$N$3</f>
        <v>2019</v>
      </c>
      <c r="K60" s="164" t="s">
        <v>1925</v>
      </c>
      <c r="L60" s="165" t="s">
        <v>1926</v>
      </c>
      <c r="M60" s="162" t="s">
        <v>1708</v>
      </c>
      <c r="N60" s="162" t="s">
        <v>1709</v>
      </c>
      <c r="O60" s="162" t="s">
        <v>1710</v>
      </c>
      <c r="P60" s="162" t="s">
        <v>1711</v>
      </c>
      <c r="Q60" s="162" t="s">
        <v>1712</v>
      </c>
      <c r="R60" s="167">
        <f t="shared" ref="R60" si="86">SUM(R61:R67)</f>
        <v>0</v>
      </c>
      <c r="S60" s="168">
        <f t="shared" ref="S60" si="87">SUM(S61:S67)</f>
        <v>0</v>
      </c>
      <c r="T60" s="169">
        <f t="shared" ref="T60" si="88">SUM(T61:T67)</f>
        <v>0</v>
      </c>
      <c r="U60" s="170">
        <f t="shared" ref="U60" si="89">SUM(U61:U67)</f>
        <v>0</v>
      </c>
      <c r="V60" s="169">
        <f t="shared" ref="V60" si="90">SUM(V61:V67)</f>
        <v>0</v>
      </c>
      <c r="W60" s="170">
        <f t="shared" ref="W60" si="91">SUM(W61:W67)</f>
        <v>0</v>
      </c>
      <c r="X60" s="169">
        <f t="shared" ref="X60" si="92">SUM(X61:X67)</f>
        <v>0</v>
      </c>
      <c r="Y60" s="170">
        <f t="shared" ref="Y60" si="93">SUM(Y61:Y67)</f>
        <v>0</v>
      </c>
      <c r="Z60" s="169">
        <f t="shared" ref="Z60" si="94">SUM(Z61:Z67)</f>
        <v>0</v>
      </c>
      <c r="AA60" s="170">
        <f t="shared" ref="AA60" si="95">SUM(AA61:AA67)</f>
        <v>0</v>
      </c>
      <c r="AB60" s="169">
        <f t="shared" ref="AB60" si="96">SUM(AB61:AB67)</f>
        <v>0</v>
      </c>
      <c r="AC60" s="170">
        <f t="shared" ref="AC60" si="97">SUM(AC61:AC67)</f>
        <v>0</v>
      </c>
      <c r="AD60" s="169">
        <f t="shared" ref="AD60" si="98">SUM(AD61:AD67)</f>
        <v>0</v>
      </c>
      <c r="AE60" s="170">
        <f t="shared" ref="AE60" si="99">SUM(AE61:AE67)</f>
        <v>0</v>
      </c>
      <c r="AF60" s="169">
        <f t="shared" ref="AF60" si="100">SUM(AF61:AF67)</f>
        <v>0</v>
      </c>
      <c r="AG60" s="171">
        <f t="shared" ref="AG60" si="101">SUM(AG61:AG67)</f>
        <v>0</v>
      </c>
      <c r="AH60" s="865"/>
      <c r="AI60" s="865"/>
      <c r="AJ60" s="172">
        <f t="shared" ref="AJ60" si="102">SUM(AJ61:AJ67)</f>
        <v>0</v>
      </c>
      <c r="AK60" s="173">
        <f t="shared" ref="AK60" si="103">SUM(AK61:AK67)</f>
        <v>0</v>
      </c>
      <c r="AL60" s="41">
        <f t="shared" ref="AL60" si="104">SUM(AL61:AL67)</f>
        <v>0</v>
      </c>
      <c r="AM60" s="42">
        <f t="shared" ref="AM60" si="105">SUM(AM61:AM67)</f>
        <v>0</v>
      </c>
      <c r="AN60" s="42">
        <f t="shared" ref="AN60" si="106">SUM(AN61:AN67)</f>
        <v>0</v>
      </c>
      <c r="AO60" s="42">
        <f t="shared" ref="AO60" si="107">SUM(AO61:AO67)</f>
        <v>0</v>
      </c>
      <c r="AP60" s="42">
        <f t="shared" ref="AP60" si="108">SUM(AP61:AP67)</f>
        <v>0</v>
      </c>
      <c r="AQ60" s="42">
        <f t="shared" ref="AQ60" si="109">SUM(AQ61:AQ67)</f>
        <v>0</v>
      </c>
      <c r="AR60" s="43">
        <f t="shared" ref="AR60" si="110">SUM(AR61:AR67)</f>
        <v>0</v>
      </c>
      <c r="AS60" s="104">
        <f t="shared" ref="AS60" si="111">SUM(AS61:AS67)</f>
        <v>0</v>
      </c>
      <c r="AT60" s="42">
        <f t="shared" ref="AT60" si="112">SUM(AT61:AT67)</f>
        <v>0</v>
      </c>
      <c r="AU60" s="43">
        <f t="shared" ref="AU60" si="113">SUM(AU61:AU67)</f>
        <v>0</v>
      </c>
      <c r="AV60" s="104">
        <f t="shared" ref="AV60" si="114">SUM(AV61:AV67)</f>
        <v>0</v>
      </c>
      <c r="AW60" s="42">
        <f t="shared" ref="AW60" si="115">SUM(AW61:AW67)</f>
        <v>0</v>
      </c>
      <c r="AX60" s="42">
        <f t="shared" ref="AX60" si="116">SUM(AX61:AX67)</f>
        <v>0</v>
      </c>
      <c r="AY60" s="42">
        <f t="shared" ref="AY60" si="117">SUM(AY61:AY67)</f>
        <v>0</v>
      </c>
      <c r="AZ60" s="105">
        <f t="shared" ref="AZ60" si="118">SUM(AZ61:AZ67)</f>
        <v>0</v>
      </c>
      <c r="BA60" s="44" t="s">
        <v>1685</v>
      </c>
      <c r="BB60" s="44" t="s">
        <v>1686</v>
      </c>
      <c r="BC60" s="45" t="s">
        <v>1687</v>
      </c>
    </row>
    <row r="61" spans="1:55" ht="17.25" hidden="1" customHeight="1" x14ac:dyDescent="0.2">
      <c r="A61" s="980"/>
      <c r="B61" s="982" t="str">
        <f>VLOOKUP($D$9,'PROYECTOS REGISTRADOS'!$A$2:$D$82,4,0)</f>
        <v>Mejoramiento de la Cobertura del Aseo en el Área Urbana y Área Rural del Municipio de Tocancipá, Cundinamarca, Centro Oriente</v>
      </c>
      <c r="C61" s="985" t="str">
        <f>VLOOKUP($D$9,'PROYECTOS REGISTRADOS'!$A$2:$D$82,3,0)</f>
        <v>2016-25817-0034</v>
      </c>
      <c r="D61" s="1030"/>
      <c r="E61" s="994" t="str">
        <f>IF(D61=0,"0-0",(VLOOKUP(D61,'CONSOLIDADO PLAN DESARROLLO'!$EL$9:$ET$304,2,0)))</f>
        <v>0-0</v>
      </c>
      <c r="F61" s="991" t="str">
        <f>IF(D61=0,"0-0",(VLOOKUP(D61,'CONSOLIDADO PLAN DESARROLLO'!$EL$9:$ET$304,3,0)))</f>
        <v>0-0</v>
      </c>
      <c r="G61" s="1015" t="str">
        <f>IF(D61=0,"0-0",(VLOOKUP(D61,'CONSOLIDADO PLAN DESARROLLO'!$EL$9:$ET$304,4,0)))</f>
        <v>0-0</v>
      </c>
      <c r="H61" s="997" t="str">
        <f>IF(D61=0,"0-0",(VLOOKUP(D61,'CONSOLIDADO PLAN DESARROLLO'!$EL$9:$ET$304,5,0)))</f>
        <v>0-0</v>
      </c>
      <c r="I61" s="1000" t="str">
        <f>IF(D61=0,"0-0",(VLOOKUP(D61,'CONSOLIDADO PLAN DESARROLLO'!$EL$9:$ET$304,$R$3,0)))</f>
        <v>0-0</v>
      </c>
      <c r="J61" s="1001"/>
      <c r="K61" s="1033"/>
      <c r="L61" s="1011"/>
      <c r="M61" s="174"/>
      <c r="N61" s="175"/>
      <c r="O61" s="176"/>
      <c r="P61" s="46"/>
      <c r="Q61" s="47"/>
      <c r="R61" s="1036"/>
      <c r="S61" s="48"/>
      <c r="T61" s="913"/>
      <c r="U61" s="49"/>
      <c r="V61" s="913"/>
      <c r="W61" s="49"/>
      <c r="X61" s="913"/>
      <c r="Y61" s="49"/>
      <c r="Z61" s="913"/>
      <c r="AA61" s="49"/>
      <c r="AB61" s="913"/>
      <c r="AC61" s="49"/>
      <c r="AD61" s="913"/>
      <c r="AE61" s="49"/>
      <c r="AF61" s="913"/>
      <c r="AG61" s="50"/>
      <c r="AH61" s="866"/>
      <c r="AI61" s="866"/>
      <c r="AJ61" s="904">
        <f>+R61+T61+V61+X61+Z61+AB61+AD61+AF61</f>
        <v>0</v>
      </c>
      <c r="AK61" s="103">
        <f t="shared" ref="AK61:AK66" si="119">AC61+AE61+AG61+S61+U61+W61+Y61+AA61</f>
        <v>0</v>
      </c>
      <c r="AL61" s="51"/>
      <c r="AM61" s="52"/>
      <c r="AN61" s="52"/>
      <c r="AO61" s="52"/>
      <c r="AP61" s="52"/>
      <c r="AQ61" s="52"/>
      <c r="AR61" s="53">
        <f t="shared" ref="AR61:AR66" si="120">SUM(AL61:AQ61)</f>
        <v>0</v>
      </c>
      <c r="AS61" s="54"/>
      <c r="AT61" s="52"/>
      <c r="AU61" s="53">
        <f t="shared" ref="AU61:AU65" si="121">SUM(AS61:AT61)</f>
        <v>0</v>
      </c>
      <c r="AV61" s="54"/>
      <c r="AW61" s="52"/>
      <c r="AX61" s="52"/>
      <c r="AY61" s="52"/>
      <c r="AZ61" s="55"/>
      <c r="BA61" s="56"/>
      <c r="BB61" s="56"/>
      <c r="BC61" s="57"/>
    </row>
    <row r="62" spans="1:55" ht="17.25" hidden="1" customHeight="1" x14ac:dyDescent="0.2">
      <c r="A62" s="980"/>
      <c r="B62" s="982"/>
      <c r="C62" s="985"/>
      <c r="D62" s="1030"/>
      <c r="E62" s="995"/>
      <c r="F62" s="991"/>
      <c r="G62" s="1015"/>
      <c r="H62" s="997"/>
      <c r="I62" s="1002"/>
      <c r="J62" s="1003"/>
      <c r="K62" s="1033"/>
      <c r="L62" s="1012"/>
      <c r="M62" s="174"/>
      <c r="N62" s="175"/>
      <c r="O62" s="176"/>
      <c r="P62" s="46"/>
      <c r="Q62" s="47"/>
      <c r="R62" s="1037"/>
      <c r="S62" s="48"/>
      <c r="T62" s="914"/>
      <c r="U62" s="49"/>
      <c r="V62" s="914"/>
      <c r="W62" s="49"/>
      <c r="X62" s="914"/>
      <c r="Y62" s="49"/>
      <c r="Z62" s="914"/>
      <c r="AA62" s="49"/>
      <c r="AB62" s="914"/>
      <c r="AC62" s="49"/>
      <c r="AD62" s="914"/>
      <c r="AE62" s="49"/>
      <c r="AF62" s="914"/>
      <c r="AG62" s="50"/>
      <c r="AH62" s="867"/>
      <c r="AI62" s="867"/>
      <c r="AJ62" s="905"/>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980"/>
      <c r="B63" s="982"/>
      <c r="C63" s="985"/>
      <c r="D63" s="1030"/>
      <c r="E63" s="995"/>
      <c r="F63" s="991"/>
      <c r="G63" s="1015"/>
      <c r="H63" s="997"/>
      <c r="I63" s="1002"/>
      <c r="J63" s="1003"/>
      <c r="K63" s="1033"/>
      <c r="L63" s="1012"/>
      <c r="M63" s="174"/>
      <c r="N63" s="175"/>
      <c r="O63" s="176"/>
      <c r="P63" s="46"/>
      <c r="Q63" s="47"/>
      <c r="R63" s="1037"/>
      <c r="S63" s="48"/>
      <c r="T63" s="914"/>
      <c r="U63" s="49"/>
      <c r="V63" s="914"/>
      <c r="W63" s="49"/>
      <c r="X63" s="914"/>
      <c r="Y63" s="49"/>
      <c r="Z63" s="914"/>
      <c r="AA63" s="49"/>
      <c r="AB63" s="914"/>
      <c r="AC63" s="49"/>
      <c r="AD63" s="914"/>
      <c r="AE63" s="49"/>
      <c r="AF63" s="914"/>
      <c r="AG63" s="50"/>
      <c r="AH63" s="867"/>
      <c r="AI63" s="867"/>
      <c r="AJ63" s="905"/>
      <c r="AK63" s="103">
        <f t="shared" si="119"/>
        <v>0</v>
      </c>
      <c r="AL63" s="51"/>
      <c r="AM63" s="52"/>
      <c r="AN63" s="52"/>
      <c r="AO63" s="52"/>
      <c r="AP63" s="52"/>
      <c r="AQ63" s="52"/>
      <c r="AR63" s="53">
        <f t="shared" si="120"/>
        <v>0</v>
      </c>
      <c r="AS63" s="54"/>
      <c r="AT63" s="52"/>
      <c r="AU63" s="53">
        <f t="shared" si="121"/>
        <v>0</v>
      </c>
      <c r="AV63" s="54"/>
      <c r="AW63" s="52"/>
      <c r="AX63" s="52"/>
      <c r="AY63" s="52"/>
      <c r="AZ63" s="55"/>
      <c r="BA63" s="56"/>
      <c r="BB63" s="56"/>
      <c r="BC63" s="57"/>
    </row>
    <row r="64" spans="1:55" ht="17.25" hidden="1" customHeight="1" x14ac:dyDescent="0.2">
      <c r="A64" s="980"/>
      <c r="B64" s="982"/>
      <c r="C64" s="985"/>
      <c r="D64" s="1030"/>
      <c r="E64" s="995"/>
      <c r="F64" s="991"/>
      <c r="G64" s="1015"/>
      <c r="H64" s="997"/>
      <c r="I64" s="1002"/>
      <c r="J64" s="1003"/>
      <c r="K64" s="1033"/>
      <c r="L64" s="1012"/>
      <c r="M64" s="174"/>
      <c r="N64" s="175"/>
      <c r="O64" s="176"/>
      <c r="P64" s="46"/>
      <c r="Q64" s="47"/>
      <c r="R64" s="1037"/>
      <c r="S64" s="48"/>
      <c r="T64" s="914"/>
      <c r="U64" s="49"/>
      <c r="V64" s="914"/>
      <c r="W64" s="49"/>
      <c r="X64" s="914"/>
      <c r="Y64" s="49"/>
      <c r="Z64" s="914"/>
      <c r="AA64" s="49"/>
      <c r="AB64" s="914"/>
      <c r="AC64" s="49"/>
      <c r="AD64" s="914"/>
      <c r="AE64" s="49"/>
      <c r="AF64" s="914"/>
      <c r="AG64" s="50"/>
      <c r="AH64" s="867"/>
      <c r="AI64" s="867"/>
      <c r="AJ64" s="905"/>
      <c r="AK64" s="103">
        <f t="shared" si="119"/>
        <v>0</v>
      </c>
      <c r="AL64" s="51"/>
      <c r="AM64" s="52"/>
      <c r="AN64" s="52"/>
      <c r="AO64" s="52"/>
      <c r="AP64" s="52"/>
      <c r="AQ64" s="52"/>
      <c r="AR64" s="53">
        <f t="shared" si="120"/>
        <v>0</v>
      </c>
      <c r="AS64" s="54"/>
      <c r="AT64" s="52"/>
      <c r="AU64" s="53">
        <f t="shared" si="121"/>
        <v>0</v>
      </c>
      <c r="AV64" s="54"/>
      <c r="AW64" s="52"/>
      <c r="AX64" s="52"/>
      <c r="AY64" s="52"/>
      <c r="AZ64" s="55"/>
      <c r="BA64" s="56"/>
      <c r="BB64" s="56"/>
      <c r="BC64" s="57"/>
    </row>
    <row r="65" spans="1:55" ht="17.25" hidden="1" customHeight="1" x14ac:dyDescent="0.2">
      <c r="A65" s="980"/>
      <c r="B65" s="982"/>
      <c r="C65" s="985"/>
      <c r="D65" s="1030"/>
      <c r="E65" s="995"/>
      <c r="F65" s="991"/>
      <c r="G65" s="1015"/>
      <c r="H65" s="997"/>
      <c r="I65" s="1002"/>
      <c r="J65" s="1003"/>
      <c r="K65" s="1033"/>
      <c r="L65" s="1012"/>
      <c r="M65" s="174"/>
      <c r="N65" s="175"/>
      <c r="O65" s="176"/>
      <c r="P65" s="46"/>
      <c r="Q65" s="47"/>
      <c r="R65" s="1037"/>
      <c r="S65" s="48"/>
      <c r="T65" s="914"/>
      <c r="U65" s="49"/>
      <c r="V65" s="914"/>
      <c r="W65" s="49"/>
      <c r="X65" s="914"/>
      <c r="Y65" s="49"/>
      <c r="Z65" s="914"/>
      <c r="AA65" s="49"/>
      <c r="AB65" s="914"/>
      <c r="AC65" s="49"/>
      <c r="AD65" s="914"/>
      <c r="AE65" s="49"/>
      <c r="AF65" s="914"/>
      <c r="AG65" s="50"/>
      <c r="AH65" s="867"/>
      <c r="AI65" s="867"/>
      <c r="AJ65" s="905"/>
      <c r="AK65" s="103">
        <f t="shared" si="119"/>
        <v>0</v>
      </c>
      <c r="AL65" s="51"/>
      <c r="AM65" s="52"/>
      <c r="AN65" s="52"/>
      <c r="AO65" s="52"/>
      <c r="AP65" s="52"/>
      <c r="AQ65" s="52"/>
      <c r="AR65" s="53">
        <f t="shared" si="120"/>
        <v>0</v>
      </c>
      <c r="AS65" s="54"/>
      <c r="AT65" s="52"/>
      <c r="AU65" s="53">
        <f t="shared" si="121"/>
        <v>0</v>
      </c>
      <c r="AV65" s="54"/>
      <c r="AW65" s="52"/>
      <c r="AX65" s="52"/>
      <c r="AY65" s="52"/>
      <c r="AZ65" s="55"/>
      <c r="BA65" s="56"/>
      <c r="BB65" s="56"/>
      <c r="BC65" s="57"/>
    </row>
    <row r="66" spans="1:55" ht="17.25" hidden="1" customHeight="1" x14ac:dyDescent="0.2">
      <c r="A66" s="980"/>
      <c r="B66" s="983"/>
      <c r="C66" s="986"/>
      <c r="D66" s="1031"/>
      <c r="E66" s="995"/>
      <c r="F66" s="992"/>
      <c r="G66" s="1016"/>
      <c r="H66" s="998"/>
      <c r="I66" s="1002"/>
      <c r="J66" s="1003"/>
      <c r="K66" s="1034"/>
      <c r="L66" s="1012"/>
      <c r="M66" s="177"/>
      <c r="N66" s="178"/>
      <c r="O66" s="179"/>
      <c r="P66" s="106"/>
      <c r="Q66" s="107"/>
      <c r="R66" s="1037"/>
      <c r="S66" s="108"/>
      <c r="T66" s="914"/>
      <c r="U66" s="109"/>
      <c r="V66" s="914"/>
      <c r="W66" s="109"/>
      <c r="X66" s="914"/>
      <c r="Y66" s="109"/>
      <c r="Z66" s="914"/>
      <c r="AA66" s="109"/>
      <c r="AB66" s="914"/>
      <c r="AC66" s="109"/>
      <c r="AD66" s="914"/>
      <c r="AE66" s="109"/>
      <c r="AF66" s="914"/>
      <c r="AG66" s="110"/>
      <c r="AH66" s="867"/>
      <c r="AI66" s="867"/>
      <c r="AJ66" s="906"/>
      <c r="AK66" s="103">
        <f t="shared" si="119"/>
        <v>0</v>
      </c>
      <c r="AL66" s="111"/>
      <c r="AM66" s="112"/>
      <c r="AN66" s="112"/>
      <c r="AO66" s="112"/>
      <c r="AP66" s="112"/>
      <c r="AQ66" s="112"/>
      <c r="AR66" s="53">
        <f t="shared" si="120"/>
        <v>0</v>
      </c>
      <c r="AS66" s="113"/>
      <c r="AT66" s="112"/>
      <c r="AU66" s="53">
        <f>SUM(AS66:AT66)</f>
        <v>0</v>
      </c>
      <c r="AV66" s="113"/>
      <c r="AW66" s="112"/>
      <c r="AX66" s="112"/>
      <c r="AY66" s="112"/>
      <c r="AZ66" s="114"/>
      <c r="BA66" s="115"/>
      <c r="BB66" s="115"/>
      <c r="BC66" s="116"/>
    </row>
    <row r="67" spans="1:55" ht="9.9499999999999993" hidden="1" customHeight="1" thickBot="1" x14ac:dyDescent="0.25">
      <c r="A67" s="981"/>
      <c r="B67" s="984"/>
      <c r="C67" s="987"/>
      <c r="D67" s="1032"/>
      <c r="E67" s="996"/>
      <c r="F67" s="993"/>
      <c r="G67" s="1017"/>
      <c r="H67" s="999"/>
      <c r="I67" s="1004"/>
      <c r="J67" s="1005"/>
      <c r="K67" s="1035"/>
      <c r="L67" s="1013"/>
      <c r="M67" s="180"/>
      <c r="N67" s="181"/>
      <c r="O67" s="182"/>
      <c r="P67" s="117"/>
      <c r="Q67" s="117"/>
      <c r="R67" s="1038"/>
      <c r="S67" s="183"/>
      <c r="T67" s="915"/>
      <c r="U67" s="184"/>
      <c r="V67" s="915"/>
      <c r="W67" s="184"/>
      <c r="X67" s="915"/>
      <c r="Y67" s="184"/>
      <c r="Z67" s="915"/>
      <c r="AA67" s="184"/>
      <c r="AB67" s="915"/>
      <c r="AC67" s="184"/>
      <c r="AD67" s="915"/>
      <c r="AE67" s="184"/>
      <c r="AF67" s="915"/>
      <c r="AG67" s="185"/>
      <c r="AH67" s="868"/>
      <c r="AI67" s="868"/>
      <c r="AJ67" s="118"/>
      <c r="AK67" s="119"/>
      <c r="AL67" s="186"/>
      <c r="AM67" s="187"/>
      <c r="AN67" s="187"/>
      <c r="AO67" s="187"/>
      <c r="AP67" s="187"/>
      <c r="AQ67" s="187"/>
      <c r="AR67" s="120"/>
      <c r="AS67" s="188"/>
      <c r="AT67" s="187"/>
      <c r="AU67" s="120"/>
      <c r="AV67" s="188"/>
      <c r="AW67" s="187"/>
      <c r="AX67" s="187"/>
      <c r="AY67" s="187"/>
      <c r="AZ67" s="189"/>
      <c r="BA67" s="190"/>
      <c r="BB67" s="190"/>
      <c r="BC67" s="191"/>
    </row>
    <row r="68" spans="1:55" ht="6" hidden="1" customHeight="1" x14ac:dyDescent="0.2">
      <c r="A68" s="156"/>
      <c r="B68" s="192"/>
      <c r="C68" s="192"/>
      <c r="D68" s="192"/>
      <c r="E68" s="192"/>
      <c r="F68" s="192"/>
      <c r="G68" s="192"/>
      <c r="H68" s="192"/>
      <c r="I68" s="1014"/>
      <c r="J68" s="1014"/>
      <c r="K68" s="192"/>
      <c r="L68" s="192"/>
      <c r="M68" s="192"/>
      <c r="N68" s="192"/>
      <c r="O68" s="192"/>
      <c r="P68" s="192"/>
      <c r="Q68" s="192"/>
      <c r="R68" s="192"/>
      <c r="S68" s="192"/>
      <c r="T68" s="192"/>
      <c r="U68" s="192"/>
      <c r="V68" s="192"/>
      <c r="W68" s="192"/>
      <c r="X68" s="192"/>
      <c r="Y68" s="192"/>
      <c r="Z68" s="192"/>
      <c r="AA68" s="192"/>
      <c r="AB68" s="192"/>
      <c r="AC68" s="192"/>
      <c r="AD68" s="192"/>
      <c r="AE68" s="192"/>
      <c r="AF68" s="192"/>
      <c r="AG68" s="192"/>
      <c r="AH68" s="192"/>
      <c r="AI68" s="192"/>
      <c r="AJ68" s="192"/>
      <c r="AK68" s="193"/>
      <c r="AL68" s="193"/>
      <c r="AM68" s="193"/>
      <c r="AN68" s="193"/>
      <c r="AO68" s="193"/>
      <c r="AP68" s="193"/>
      <c r="AQ68" s="194"/>
      <c r="AR68" s="193"/>
      <c r="AS68" s="193"/>
      <c r="AT68" s="193"/>
      <c r="AU68" s="193"/>
      <c r="AV68" s="193"/>
      <c r="AW68" s="193"/>
      <c r="AX68" s="193"/>
      <c r="AY68" s="193"/>
      <c r="AZ68" s="193"/>
      <c r="BA68" s="193"/>
      <c r="BB68" s="193"/>
      <c r="BC68" s="156"/>
    </row>
    <row r="69" spans="1:55" ht="72" hidden="1" customHeight="1" x14ac:dyDescent="0.2">
      <c r="A69" s="979">
        <v>7</v>
      </c>
      <c r="B69" s="161" t="s">
        <v>1705</v>
      </c>
      <c r="C69" s="162" t="s">
        <v>1706</v>
      </c>
      <c r="D69" s="163" t="s">
        <v>21</v>
      </c>
      <c r="E69" s="163" t="s">
        <v>1892</v>
      </c>
      <c r="F69" s="162" t="s">
        <v>1707</v>
      </c>
      <c r="G69" s="164" t="s">
        <v>1679</v>
      </c>
      <c r="H69" s="164" t="s">
        <v>1680</v>
      </c>
      <c r="I69" s="165" t="s">
        <v>1908</v>
      </c>
      <c r="J69" s="166">
        <f>+$N$3</f>
        <v>2019</v>
      </c>
      <c r="K69" s="164" t="s">
        <v>1925</v>
      </c>
      <c r="L69" s="165" t="s">
        <v>1926</v>
      </c>
      <c r="M69" s="162" t="s">
        <v>1708</v>
      </c>
      <c r="N69" s="162" t="s">
        <v>1709</v>
      </c>
      <c r="O69" s="162" t="s">
        <v>1710</v>
      </c>
      <c r="P69" s="162" t="s">
        <v>1711</v>
      </c>
      <c r="Q69" s="162" t="s">
        <v>1712</v>
      </c>
      <c r="R69" s="167">
        <f t="shared" ref="R69" si="122">SUM(R70:R76)</f>
        <v>0</v>
      </c>
      <c r="S69" s="168">
        <f t="shared" ref="S69" si="123">SUM(S70:S76)</f>
        <v>0</v>
      </c>
      <c r="T69" s="169">
        <f t="shared" ref="T69" si="124">SUM(T70:T76)</f>
        <v>0</v>
      </c>
      <c r="U69" s="170">
        <f t="shared" ref="U69" si="125">SUM(U70:U76)</f>
        <v>0</v>
      </c>
      <c r="V69" s="169">
        <f t="shared" ref="V69" si="126">SUM(V70:V76)</f>
        <v>0</v>
      </c>
      <c r="W69" s="170">
        <f t="shared" ref="W69" si="127">SUM(W70:W76)</f>
        <v>0</v>
      </c>
      <c r="X69" s="169">
        <f t="shared" ref="X69" si="128">SUM(X70:X76)</f>
        <v>0</v>
      </c>
      <c r="Y69" s="170">
        <f t="shared" ref="Y69" si="129">SUM(Y70:Y76)</f>
        <v>0</v>
      </c>
      <c r="Z69" s="169">
        <f t="shared" ref="Z69" si="130">SUM(Z70:Z76)</f>
        <v>0</v>
      </c>
      <c r="AA69" s="170">
        <f t="shared" ref="AA69" si="131">SUM(AA70:AA76)</f>
        <v>0</v>
      </c>
      <c r="AB69" s="169">
        <f t="shared" ref="AB69" si="132">SUM(AB70:AB76)</f>
        <v>0</v>
      </c>
      <c r="AC69" s="170">
        <f t="shared" ref="AC69" si="133">SUM(AC70:AC76)</f>
        <v>0</v>
      </c>
      <c r="AD69" s="169">
        <f t="shared" ref="AD69" si="134">SUM(AD70:AD76)</f>
        <v>0</v>
      </c>
      <c r="AE69" s="170">
        <f t="shared" ref="AE69" si="135">SUM(AE70:AE76)</f>
        <v>0</v>
      </c>
      <c r="AF69" s="169">
        <f t="shared" ref="AF69" si="136">SUM(AF70:AF76)</f>
        <v>0</v>
      </c>
      <c r="AG69" s="171">
        <f t="shared" ref="AG69" si="137">SUM(AG70:AG76)</f>
        <v>0</v>
      </c>
      <c r="AH69" s="865"/>
      <c r="AI69" s="865"/>
      <c r="AJ69" s="172">
        <f t="shared" ref="AJ69" si="138">SUM(AJ70:AJ76)</f>
        <v>0</v>
      </c>
      <c r="AK69" s="173">
        <f t="shared" ref="AK69" si="139">SUM(AK70:AK76)</f>
        <v>0</v>
      </c>
      <c r="AL69" s="41">
        <f t="shared" ref="AL69" si="140">SUM(AL70:AL76)</f>
        <v>0</v>
      </c>
      <c r="AM69" s="42">
        <f t="shared" ref="AM69" si="141">SUM(AM70:AM76)</f>
        <v>0</v>
      </c>
      <c r="AN69" s="42">
        <f t="shared" ref="AN69" si="142">SUM(AN70:AN76)</f>
        <v>0</v>
      </c>
      <c r="AO69" s="42">
        <f t="shared" ref="AO69" si="143">SUM(AO70:AO76)</f>
        <v>0</v>
      </c>
      <c r="AP69" s="42">
        <f t="shared" ref="AP69" si="144">SUM(AP70:AP76)</f>
        <v>0</v>
      </c>
      <c r="AQ69" s="42">
        <f t="shared" ref="AQ69" si="145">SUM(AQ70:AQ76)</f>
        <v>0</v>
      </c>
      <c r="AR69" s="43">
        <f t="shared" ref="AR69" si="146">SUM(AR70:AR76)</f>
        <v>0</v>
      </c>
      <c r="AS69" s="104">
        <f t="shared" ref="AS69" si="147">SUM(AS70:AS76)</f>
        <v>0</v>
      </c>
      <c r="AT69" s="42">
        <f t="shared" ref="AT69" si="148">SUM(AT70:AT76)</f>
        <v>0</v>
      </c>
      <c r="AU69" s="43">
        <f t="shared" ref="AU69" si="149">SUM(AU70:AU76)</f>
        <v>0</v>
      </c>
      <c r="AV69" s="104">
        <f t="shared" ref="AV69" si="150">SUM(AV70:AV76)</f>
        <v>0</v>
      </c>
      <c r="AW69" s="42">
        <f t="shared" ref="AW69" si="151">SUM(AW70:AW76)</f>
        <v>0</v>
      </c>
      <c r="AX69" s="42">
        <f t="shared" ref="AX69" si="152">SUM(AX70:AX76)</f>
        <v>0</v>
      </c>
      <c r="AY69" s="42">
        <f t="shared" ref="AY69" si="153">SUM(AY70:AY76)</f>
        <v>0</v>
      </c>
      <c r="AZ69" s="105">
        <f t="shared" ref="AZ69" si="154">SUM(AZ70:AZ76)</f>
        <v>0</v>
      </c>
      <c r="BA69" s="44" t="s">
        <v>1685</v>
      </c>
      <c r="BB69" s="44" t="s">
        <v>1686</v>
      </c>
      <c r="BC69" s="45" t="s">
        <v>1687</v>
      </c>
    </row>
    <row r="70" spans="1:55" ht="17.25" hidden="1" customHeight="1" x14ac:dyDescent="0.2">
      <c r="A70" s="980"/>
      <c r="B70" s="982" t="str">
        <f>VLOOKUP($D$9,'PROYECTOS REGISTRADOS'!$A$2:$D$82,4,0)</f>
        <v>Mejoramiento de la Cobertura del Aseo en el Área Urbana y Área Rural del Municipio de Tocancipá, Cundinamarca, Centro Oriente</v>
      </c>
      <c r="C70" s="985" t="str">
        <f>VLOOKUP($D$9,'PROYECTOS REGISTRADOS'!$A$2:$D$82,3,0)</f>
        <v>2016-25817-0034</v>
      </c>
      <c r="D70" s="1030"/>
      <c r="E70" s="994" t="str">
        <f>IF(D70=0,"0-0",(VLOOKUP(D70,'CONSOLIDADO PLAN DESARROLLO'!$EL$9:$ET$304,2,0)))</f>
        <v>0-0</v>
      </c>
      <c r="F70" s="991" t="str">
        <f>IF(D70=0,"0-0",(VLOOKUP(D70,'CONSOLIDADO PLAN DESARROLLO'!$EL$9:$ET$304,3,0)))</f>
        <v>0-0</v>
      </c>
      <c r="G70" s="1015" t="str">
        <f>IF(D70=0,"0-0",(VLOOKUP(D70,'CONSOLIDADO PLAN DESARROLLO'!$EL$9:$ET$304,4,0)))</f>
        <v>0-0</v>
      </c>
      <c r="H70" s="997" t="str">
        <f>IF(D70=0,"0-0",(VLOOKUP(D70,'CONSOLIDADO PLAN DESARROLLO'!$EL$9:$ET$304,5,0)))</f>
        <v>0-0</v>
      </c>
      <c r="I70" s="1000" t="str">
        <f>IF(D70=0,"0-0",(VLOOKUP(D70,'CONSOLIDADO PLAN DESARROLLO'!$EL$9:$ET$304,$R$3,0)))</f>
        <v>0-0</v>
      </c>
      <c r="J70" s="1001"/>
      <c r="K70" s="1033"/>
      <c r="L70" s="1011"/>
      <c r="M70" s="174"/>
      <c r="N70" s="175"/>
      <c r="O70" s="176"/>
      <c r="P70" s="46"/>
      <c r="Q70" s="47"/>
      <c r="R70" s="1036"/>
      <c r="S70" s="48"/>
      <c r="T70" s="913"/>
      <c r="U70" s="49"/>
      <c r="V70" s="913"/>
      <c r="W70" s="49"/>
      <c r="X70" s="913"/>
      <c r="Y70" s="49"/>
      <c r="Z70" s="913"/>
      <c r="AA70" s="49"/>
      <c r="AB70" s="913"/>
      <c r="AC70" s="49"/>
      <c r="AD70" s="913"/>
      <c r="AE70" s="49"/>
      <c r="AF70" s="913"/>
      <c r="AG70" s="50"/>
      <c r="AH70" s="866"/>
      <c r="AI70" s="866"/>
      <c r="AJ70" s="904">
        <f>+R70+T70+V70+X70+Z70+AB70+AD70+AF70</f>
        <v>0</v>
      </c>
      <c r="AK70" s="103">
        <f t="shared" ref="AK70:AK75" si="155">AC70+AE70+AG70+S70+U70+W70+Y70+AA70</f>
        <v>0</v>
      </c>
      <c r="AL70" s="51"/>
      <c r="AM70" s="52"/>
      <c r="AN70" s="52"/>
      <c r="AO70" s="52"/>
      <c r="AP70" s="52"/>
      <c r="AQ70" s="52"/>
      <c r="AR70" s="53">
        <f t="shared" ref="AR70:AR75" si="156">SUM(AL70:AQ70)</f>
        <v>0</v>
      </c>
      <c r="AS70" s="54"/>
      <c r="AT70" s="52"/>
      <c r="AU70" s="53">
        <f t="shared" ref="AU70:AU74" si="157">SUM(AS70:AT70)</f>
        <v>0</v>
      </c>
      <c r="AV70" s="54"/>
      <c r="AW70" s="52"/>
      <c r="AX70" s="52"/>
      <c r="AY70" s="52"/>
      <c r="AZ70" s="55"/>
      <c r="BA70" s="56"/>
      <c r="BB70" s="56"/>
      <c r="BC70" s="57"/>
    </row>
    <row r="71" spans="1:55" ht="17.25" hidden="1" customHeight="1" x14ac:dyDescent="0.2">
      <c r="A71" s="980"/>
      <c r="B71" s="982"/>
      <c r="C71" s="985"/>
      <c r="D71" s="1030"/>
      <c r="E71" s="995"/>
      <c r="F71" s="991"/>
      <c r="G71" s="1015"/>
      <c r="H71" s="997"/>
      <c r="I71" s="1002"/>
      <c r="J71" s="1003"/>
      <c r="K71" s="1033"/>
      <c r="L71" s="1012"/>
      <c r="M71" s="174"/>
      <c r="N71" s="175"/>
      <c r="O71" s="176"/>
      <c r="P71" s="46"/>
      <c r="Q71" s="47"/>
      <c r="R71" s="1037"/>
      <c r="S71" s="48"/>
      <c r="T71" s="914"/>
      <c r="U71" s="49"/>
      <c r="V71" s="914"/>
      <c r="W71" s="49"/>
      <c r="X71" s="914"/>
      <c r="Y71" s="49"/>
      <c r="Z71" s="914"/>
      <c r="AA71" s="49"/>
      <c r="AB71" s="914"/>
      <c r="AC71" s="49"/>
      <c r="AD71" s="914"/>
      <c r="AE71" s="49"/>
      <c r="AF71" s="914"/>
      <c r="AG71" s="50"/>
      <c r="AH71" s="867"/>
      <c r="AI71" s="867"/>
      <c r="AJ71" s="905"/>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980"/>
      <c r="B72" s="982"/>
      <c r="C72" s="985"/>
      <c r="D72" s="1030"/>
      <c r="E72" s="995"/>
      <c r="F72" s="991"/>
      <c r="G72" s="1015"/>
      <c r="H72" s="997"/>
      <c r="I72" s="1002"/>
      <c r="J72" s="1003"/>
      <c r="K72" s="1033"/>
      <c r="L72" s="1012"/>
      <c r="M72" s="174"/>
      <c r="N72" s="175"/>
      <c r="O72" s="176"/>
      <c r="P72" s="46"/>
      <c r="Q72" s="47"/>
      <c r="R72" s="1037"/>
      <c r="S72" s="48"/>
      <c r="T72" s="914"/>
      <c r="U72" s="49"/>
      <c r="V72" s="914"/>
      <c r="W72" s="49"/>
      <c r="X72" s="914"/>
      <c r="Y72" s="49"/>
      <c r="Z72" s="914"/>
      <c r="AA72" s="49"/>
      <c r="AB72" s="914"/>
      <c r="AC72" s="49"/>
      <c r="AD72" s="914"/>
      <c r="AE72" s="49"/>
      <c r="AF72" s="914"/>
      <c r="AG72" s="50"/>
      <c r="AH72" s="867"/>
      <c r="AI72" s="867"/>
      <c r="AJ72" s="905"/>
      <c r="AK72" s="103">
        <f t="shared" si="155"/>
        <v>0</v>
      </c>
      <c r="AL72" s="51"/>
      <c r="AM72" s="52"/>
      <c r="AN72" s="52"/>
      <c r="AO72" s="52"/>
      <c r="AP72" s="52"/>
      <c r="AQ72" s="52"/>
      <c r="AR72" s="53">
        <f t="shared" si="156"/>
        <v>0</v>
      </c>
      <c r="AS72" s="54"/>
      <c r="AT72" s="52"/>
      <c r="AU72" s="53">
        <f t="shared" si="157"/>
        <v>0</v>
      </c>
      <c r="AV72" s="54"/>
      <c r="AW72" s="52"/>
      <c r="AX72" s="52"/>
      <c r="AY72" s="52"/>
      <c r="AZ72" s="55"/>
      <c r="BA72" s="56"/>
      <c r="BB72" s="56"/>
      <c r="BC72" s="57"/>
    </row>
    <row r="73" spans="1:55" ht="17.25" hidden="1" customHeight="1" x14ac:dyDescent="0.2">
      <c r="A73" s="980"/>
      <c r="B73" s="982"/>
      <c r="C73" s="985"/>
      <c r="D73" s="1030"/>
      <c r="E73" s="995"/>
      <c r="F73" s="991"/>
      <c r="G73" s="1015"/>
      <c r="H73" s="997"/>
      <c r="I73" s="1002"/>
      <c r="J73" s="1003"/>
      <c r="K73" s="1033"/>
      <c r="L73" s="1012"/>
      <c r="M73" s="174"/>
      <c r="N73" s="175"/>
      <c r="O73" s="176"/>
      <c r="P73" s="46"/>
      <c r="Q73" s="47"/>
      <c r="R73" s="1037"/>
      <c r="S73" s="48"/>
      <c r="T73" s="914"/>
      <c r="U73" s="49"/>
      <c r="V73" s="914"/>
      <c r="W73" s="49"/>
      <c r="X73" s="914"/>
      <c r="Y73" s="49"/>
      <c r="Z73" s="914"/>
      <c r="AA73" s="49"/>
      <c r="AB73" s="914"/>
      <c r="AC73" s="49"/>
      <c r="AD73" s="914"/>
      <c r="AE73" s="49"/>
      <c r="AF73" s="914"/>
      <c r="AG73" s="50"/>
      <c r="AH73" s="867"/>
      <c r="AI73" s="867"/>
      <c r="AJ73" s="905"/>
      <c r="AK73" s="103">
        <f t="shared" si="155"/>
        <v>0</v>
      </c>
      <c r="AL73" s="51"/>
      <c r="AM73" s="52"/>
      <c r="AN73" s="52"/>
      <c r="AO73" s="52"/>
      <c r="AP73" s="52"/>
      <c r="AQ73" s="52"/>
      <c r="AR73" s="53">
        <f t="shared" si="156"/>
        <v>0</v>
      </c>
      <c r="AS73" s="54"/>
      <c r="AT73" s="52"/>
      <c r="AU73" s="53">
        <f t="shared" si="157"/>
        <v>0</v>
      </c>
      <c r="AV73" s="54"/>
      <c r="AW73" s="52"/>
      <c r="AX73" s="52"/>
      <c r="AY73" s="52"/>
      <c r="AZ73" s="55"/>
      <c r="BA73" s="56"/>
      <c r="BB73" s="56"/>
      <c r="BC73" s="57"/>
    </row>
    <row r="74" spans="1:55" ht="17.25" hidden="1" customHeight="1" x14ac:dyDescent="0.2">
      <c r="A74" s="980"/>
      <c r="B74" s="982"/>
      <c r="C74" s="985"/>
      <c r="D74" s="1030"/>
      <c r="E74" s="995"/>
      <c r="F74" s="991"/>
      <c r="G74" s="1015"/>
      <c r="H74" s="997"/>
      <c r="I74" s="1002"/>
      <c r="J74" s="1003"/>
      <c r="K74" s="1033"/>
      <c r="L74" s="1012"/>
      <c r="M74" s="174"/>
      <c r="N74" s="175"/>
      <c r="O74" s="176"/>
      <c r="P74" s="46"/>
      <c r="Q74" s="47"/>
      <c r="R74" s="1037"/>
      <c r="S74" s="48"/>
      <c r="T74" s="914"/>
      <c r="U74" s="49"/>
      <c r="V74" s="914"/>
      <c r="W74" s="49"/>
      <c r="X74" s="914"/>
      <c r="Y74" s="49"/>
      <c r="Z74" s="914"/>
      <c r="AA74" s="49"/>
      <c r="AB74" s="914"/>
      <c r="AC74" s="49"/>
      <c r="AD74" s="914"/>
      <c r="AE74" s="49"/>
      <c r="AF74" s="914"/>
      <c r="AG74" s="50"/>
      <c r="AH74" s="867"/>
      <c r="AI74" s="867"/>
      <c r="AJ74" s="905"/>
      <c r="AK74" s="103">
        <f t="shared" si="155"/>
        <v>0</v>
      </c>
      <c r="AL74" s="51"/>
      <c r="AM74" s="52"/>
      <c r="AN74" s="52"/>
      <c r="AO74" s="52"/>
      <c r="AP74" s="52"/>
      <c r="AQ74" s="52"/>
      <c r="AR74" s="53">
        <f t="shared" si="156"/>
        <v>0</v>
      </c>
      <c r="AS74" s="54"/>
      <c r="AT74" s="52"/>
      <c r="AU74" s="53">
        <f t="shared" si="157"/>
        <v>0</v>
      </c>
      <c r="AV74" s="54"/>
      <c r="AW74" s="52"/>
      <c r="AX74" s="52"/>
      <c r="AY74" s="52"/>
      <c r="AZ74" s="55"/>
      <c r="BA74" s="56"/>
      <c r="BB74" s="56"/>
      <c r="BC74" s="57"/>
    </row>
    <row r="75" spans="1:55" ht="17.25" hidden="1" customHeight="1" x14ac:dyDescent="0.2">
      <c r="A75" s="980"/>
      <c r="B75" s="983"/>
      <c r="C75" s="986"/>
      <c r="D75" s="1031"/>
      <c r="E75" s="995"/>
      <c r="F75" s="992"/>
      <c r="G75" s="1016"/>
      <c r="H75" s="998"/>
      <c r="I75" s="1002"/>
      <c r="J75" s="1003"/>
      <c r="K75" s="1034"/>
      <c r="L75" s="1012"/>
      <c r="M75" s="177"/>
      <c r="N75" s="178"/>
      <c r="O75" s="179"/>
      <c r="P75" s="106"/>
      <c r="Q75" s="107"/>
      <c r="R75" s="1037"/>
      <c r="S75" s="108"/>
      <c r="T75" s="914"/>
      <c r="U75" s="109"/>
      <c r="V75" s="914"/>
      <c r="W75" s="109"/>
      <c r="X75" s="914"/>
      <c r="Y75" s="109"/>
      <c r="Z75" s="914"/>
      <c r="AA75" s="109"/>
      <c r="AB75" s="914"/>
      <c r="AC75" s="109"/>
      <c r="AD75" s="914"/>
      <c r="AE75" s="109"/>
      <c r="AF75" s="914"/>
      <c r="AG75" s="110"/>
      <c r="AH75" s="867"/>
      <c r="AI75" s="867"/>
      <c r="AJ75" s="906"/>
      <c r="AK75" s="103">
        <f t="shared" si="155"/>
        <v>0</v>
      </c>
      <c r="AL75" s="111"/>
      <c r="AM75" s="112"/>
      <c r="AN75" s="112"/>
      <c r="AO75" s="112"/>
      <c r="AP75" s="112"/>
      <c r="AQ75" s="112"/>
      <c r="AR75" s="53">
        <f t="shared" si="156"/>
        <v>0</v>
      </c>
      <c r="AS75" s="113"/>
      <c r="AT75" s="112"/>
      <c r="AU75" s="53">
        <f>SUM(AS75:AT75)</f>
        <v>0</v>
      </c>
      <c r="AV75" s="113"/>
      <c r="AW75" s="112"/>
      <c r="AX75" s="112"/>
      <c r="AY75" s="112"/>
      <c r="AZ75" s="114"/>
      <c r="BA75" s="115"/>
      <c r="BB75" s="115"/>
      <c r="BC75" s="116"/>
    </row>
    <row r="76" spans="1:55" ht="9.9499999999999993" hidden="1" customHeight="1" thickBot="1" x14ac:dyDescent="0.25">
      <c r="A76" s="981"/>
      <c r="B76" s="984"/>
      <c r="C76" s="987"/>
      <c r="D76" s="1032"/>
      <c r="E76" s="996"/>
      <c r="F76" s="993"/>
      <c r="G76" s="1017"/>
      <c r="H76" s="999"/>
      <c r="I76" s="1004"/>
      <c r="J76" s="1005"/>
      <c r="K76" s="1035"/>
      <c r="L76" s="1013"/>
      <c r="M76" s="180"/>
      <c r="N76" s="181"/>
      <c r="O76" s="182"/>
      <c r="P76" s="117"/>
      <c r="Q76" s="117"/>
      <c r="R76" s="1038"/>
      <c r="S76" s="183"/>
      <c r="T76" s="915"/>
      <c r="U76" s="184"/>
      <c r="V76" s="915"/>
      <c r="W76" s="184"/>
      <c r="X76" s="915"/>
      <c r="Y76" s="184"/>
      <c r="Z76" s="915"/>
      <c r="AA76" s="184"/>
      <c r="AB76" s="915"/>
      <c r="AC76" s="184"/>
      <c r="AD76" s="915"/>
      <c r="AE76" s="184"/>
      <c r="AF76" s="915"/>
      <c r="AG76" s="185"/>
      <c r="AH76" s="868"/>
      <c r="AI76" s="868"/>
      <c r="AJ76" s="118"/>
      <c r="AK76" s="119"/>
      <c r="AL76" s="186"/>
      <c r="AM76" s="187"/>
      <c r="AN76" s="187"/>
      <c r="AO76" s="187"/>
      <c r="AP76" s="187"/>
      <c r="AQ76" s="187"/>
      <c r="AR76" s="120"/>
      <c r="AS76" s="188"/>
      <c r="AT76" s="187"/>
      <c r="AU76" s="120"/>
      <c r="AV76" s="188"/>
      <c r="AW76" s="187"/>
      <c r="AX76" s="187"/>
      <c r="AY76" s="187"/>
      <c r="AZ76" s="189"/>
      <c r="BA76" s="190"/>
      <c r="BB76" s="190"/>
      <c r="BC76" s="191"/>
    </row>
    <row r="77" spans="1:55" ht="6" hidden="1" customHeight="1" x14ac:dyDescent="0.2">
      <c r="A77" s="156"/>
      <c r="B77" s="192"/>
      <c r="C77" s="192"/>
      <c r="D77" s="192"/>
      <c r="E77" s="192"/>
      <c r="F77" s="192"/>
      <c r="G77" s="192"/>
      <c r="H77" s="192"/>
      <c r="I77" s="1014"/>
      <c r="J77" s="1014"/>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3"/>
      <c r="AL77" s="193"/>
      <c r="AM77" s="193"/>
      <c r="AN77" s="193"/>
      <c r="AO77" s="193"/>
      <c r="AP77" s="193"/>
      <c r="AQ77" s="194"/>
      <c r="AR77" s="193"/>
      <c r="AS77" s="193"/>
      <c r="AT77" s="193"/>
      <c r="AU77" s="193"/>
      <c r="AV77" s="193"/>
      <c r="AW77" s="193"/>
      <c r="AX77" s="193"/>
      <c r="AY77" s="193"/>
      <c r="AZ77" s="193"/>
      <c r="BA77" s="193"/>
      <c r="BB77" s="193"/>
      <c r="BC77" s="156"/>
    </row>
    <row r="78" spans="1:55" ht="72" hidden="1" customHeight="1" x14ac:dyDescent="0.2">
      <c r="A78" s="979">
        <v>8</v>
      </c>
      <c r="B78" s="161" t="s">
        <v>1705</v>
      </c>
      <c r="C78" s="162" t="s">
        <v>1706</v>
      </c>
      <c r="D78" s="163" t="s">
        <v>21</v>
      </c>
      <c r="E78" s="163" t="s">
        <v>1892</v>
      </c>
      <c r="F78" s="162" t="s">
        <v>1707</v>
      </c>
      <c r="G78" s="164" t="s">
        <v>1679</v>
      </c>
      <c r="H78" s="164" t="s">
        <v>1680</v>
      </c>
      <c r="I78" s="165" t="s">
        <v>1908</v>
      </c>
      <c r="J78" s="166">
        <f>+$N$3</f>
        <v>2019</v>
      </c>
      <c r="K78" s="164" t="s">
        <v>1925</v>
      </c>
      <c r="L78" s="165" t="s">
        <v>1926</v>
      </c>
      <c r="M78" s="162" t="s">
        <v>1708</v>
      </c>
      <c r="N78" s="162" t="s">
        <v>1709</v>
      </c>
      <c r="O78" s="162" t="s">
        <v>1710</v>
      </c>
      <c r="P78" s="162" t="s">
        <v>1711</v>
      </c>
      <c r="Q78" s="162" t="s">
        <v>1712</v>
      </c>
      <c r="R78" s="167">
        <f t="shared" ref="R78" si="158">SUM(R79:R85)</f>
        <v>0</v>
      </c>
      <c r="S78" s="168">
        <f t="shared" ref="S78" si="159">SUM(S79:S85)</f>
        <v>0</v>
      </c>
      <c r="T78" s="169">
        <f t="shared" ref="T78" si="160">SUM(T79:T85)</f>
        <v>0</v>
      </c>
      <c r="U78" s="170">
        <f t="shared" ref="U78" si="161">SUM(U79:U85)</f>
        <v>0</v>
      </c>
      <c r="V78" s="169">
        <f t="shared" ref="V78" si="162">SUM(V79:V85)</f>
        <v>0</v>
      </c>
      <c r="W78" s="170">
        <f t="shared" ref="W78" si="163">SUM(W79:W85)</f>
        <v>0</v>
      </c>
      <c r="X78" s="169">
        <f t="shared" ref="X78" si="164">SUM(X79:X85)</f>
        <v>0</v>
      </c>
      <c r="Y78" s="170">
        <f t="shared" ref="Y78" si="165">SUM(Y79:Y85)</f>
        <v>0</v>
      </c>
      <c r="Z78" s="169">
        <f t="shared" ref="Z78" si="166">SUM(Z79:Z85)</f>
        <v>0</v>
      </c>
      <c r="AA78" s="170">
        <f t="shared" ref="AA78" si="167">SUM(AA79:AA85)</f>
        <v>0</v>
      </c>
      <c r="AB78" s="169">
        <f t="shared" ref="AB78" si="168">SUM(AB79:AB85)</f>
        <v>0</v>
      </c>
      <c r="AC78" s="170">
        <f t="shared" ref="AC78" si="169">SUM(AC79:AC85)</f>
        <v>0</v>
      </c>
      <c r="AD78" s="169">
        <f t="shared" ref="AD78" si="170">SUM(AD79:AD85)</f>
        <v>0</v>
      </c>
      <c r="AE78" s="170">
        <f t="shared" ref="AE78" si="171">SUM(AE79:AE85)</f>
        <v>0</v>
      </c>
      <c r="AF78" s="169">
        <f t="shared" ref="AF78" si="172">SUM(AF79:AF85)</f>
        <v>0</v>
      </c>
      <c r="AG78" s="171">
        <f t="shared" ref="AG78" si="173">SUM(AG79:AG85)</f>
        <v>0</v>
      </c>
      <c r="AH78" s="865"/>
      <c r="AI78" s="865"/>
      <c r="AJ78" s="172">
        <f t="shared" ref="AJ78" si="174">SUM(AJ79:AJ85)</f>
        <v>0</v>
      </c>
      <c r="AK78" s="173">
        <f t="shared" ref="AK78" si="175">SUM(AK79:AK85)</f>
        <v>0</v>
      </c>
      <c r="AL78" s="41">
        <f t="shared" ref="AL78" si="176">SUM(AL79:AL85)</f>
        <v>0</v>
      </c>
      <c r="AM78" s="42">
        <f t="shared" ref="AM78" si="177">SUM(AM79:AM85)</f>
        <v>0</v>
      </c>
      <c r="AN78" s="42">
        <f t="shared" ref="AN78" si="178">SUM(AN79:AN85)</f>
        <v>0</v>
      </c>
      <c r="AO78" s="42">
        <f t="shared" ref="AO78" si="179">SUM(AO79:AO85)</f>
        <v>0</v>
      </c>
      <c r="AP78" s="42">
        <f t="shared" ref="AP78" si="180">SUM(AP79:AP85)</f>
        <v>0</v>
      </c>
      <c r="AQ78" s="42">
        <f t="shared" ref="AQ78" si="181">SUM(AQ79:AQ85)</f>
        <v>0</v>
      </c>
      <c r="AR78" s="43">
        <f t="shared" ref="AR78" si="182">SUM(AR79:AR85)</f>
        <v>0</v>
      </c>
      <c r="AS78" s="104">
        <f t="shared" ref="AS78" si="183">SUM(AS79:AS85)</f>
        <v>0</v>
      </c>
      <c r="AT78" s="42">
        <f t="shared" ref="AT78" si="184">SUM(AT79:AT85)</f>
        <v>0</v>
      </c>
      <c r="AU78" s="43">
        <f t="shared" ref="AU78" si="185">SUM(AU79:AU85)</f>
        <v>0</v>
      </c>
      <c r="AV78" s="104">
        <f t="shared" ref="AV78" si="186">SUM(AV79:AV85)</f>
        <v>0</v>
      </c>
      <c r="AW78" s="42">
        <f t="shared" ref="AW78" si="187">SUM(AW79:AW85)</f>
        <v>0</v>
      </c>
      <c r="AX78" s="42">
        <f t="shared" ref="AX78" si="188">SUM(AX79:AX85)</f>
        <v>0</v>
      </c>
      <c r="AY78" s="42">
        <f t="shared" ref="AY78" si="189">SUM(AY79:AY85)</f>
        <v>0</v>
      </c>
      <c r="AZ78" s="105">
        <f t="shared" ref="AZ78" si="190">SUM(AZ79:AZ85)</f>
        <v>0</v>
      </c>
      <c r="BA78" s="44" t="s">
        <v>1685</v>
      </c>
      <c r="BB78" s="44" t="s">
        <v>1686</v>
      </c>
      <c r="BC78" s="45" t="s">
        <v>1687</v>
      </c>
    </row>
    <row r="79" spans="1:55" ht="17.25" hidden="1" customHeight="1" x14ac:dyDescent="0.2">
      <c r="A79" s="980"/>
      <c r="B79" s="982" t="str">
        <f>VLOOKUP($D$9,'PROYECTOS REGISTRADOS'!$A$2:$D$82,4,0)</f>
        <v>Mejoramiento de la Cobertura del Aseo en el Área Urbana y Área Rural del Municipio de Tocancipá, Cundinamarca, Centro Oriente</v>
      </c>
      <c r="C79" s="985" t="str">
        <f>VLOOKUP($D$9,'PROYECTOS REGISTRADOS'!$A$2:$D$82,3,0)</f>
        <v>2016-25817-0034</v>
      </c>
      <c r="D79" s="1030"/>
      <c r="E79" s="994" t="str">
        <f>IF(D79=0,"0-0",(VLOOKUP(D79,'CONSOLIDADO PLAN DESARROLLO'!$EL$9:$ET$304,2,0)))</f>
        <v>0-0</v>
      </c>
      <c r="F79" s="991" t="str">
        <f>IF(D79=0,"0-0",(VLOOKUP(D79,'CONSOLIDADO PLAN DESARROLLO'!$EL$9:$ET$304,3,0)))</f>
        <v>0-0</v>
      </c>
      <c r="G79" s="1015" t="str">
        <f>IF(D79=0,"0-0",(VLOOKUP(D79,'CONSOLIDADO PLAN DESARROLLO'!$EL$9:$ET$304,4,0)))</f>
        <v>0-0</v>
      </c>
      <c r="H79" s="997" t="str">
        <f>IF(D79=0,"0-0",(VLOOKUP(D79,'CONSOLIDADO PLAN DESARROLLO'!$EL$9:$ET$304,5,0)))</f>
        <v>0-0</v>
      </c>
      <c r="I79" s="1000" t="str">
        <f>IF(D79=0,"0-0",(VLOOKUP(D79,'CONSOLIDADO PLAN DESARROLLO'!$EL$9:$ET$304,$R$3,0)))</f>
        <v>0-0</v>
      </c>
      <c r="J79" s="1001"/>
      <c r="K79" s="1033"/>
      <c r="L79" s="1011"/>
      <c r="M79" s="174"/>
      <c r="N79" s="175"/>
      <c r="O79" s="176"/>
      <c r="P79" s="46"/>
      <c r="Q79" s="47"/>
      <c r="R79" s="1036"/>
      <c r="S79" s="48"/>
      <c r="T79" s="913"/>
      <c r="U79" s="49"/>
      <c r="V79" s="913"/>
      <c r="W79" s="49"/>
      <c r="X79" s="913"/>
      <c r="Y79" s="49"/>
      <c r="Z79" s="913"/>
      <c r="AA79" s="49"/>
      <c r="AB79" s="913"/>
      <c r="AC79" s="49"/>
      <c r="AD79" s="913"/>
      <c r="AE79" s="49"/>
      <c r="AF79" s="913"/>
      <c r="AG79" s="50"/>
      <c r="AH79" s="866"/>
      <c r="AI79" s="866"/>
      <c r="AJ79" s="904">
        <f>+R79+T79+V79+X79+Z79+AB79+AD79+AF79</f>
        <v>0</v>
      </c>
      <c r="AK79" s="103">
        <f t="shared" ref="AK79:AK84" si="191">AC79+AE79+AG79+S79+U79+W79+Y79+AA79</f>
        <v>0</v>
      </c>
      <c r="AL79" s="51"/>
      <c r="AM79" s="52"/>
      <c r="AN79" s="52"/>
      <c r="AO79" s="52"/>
      <c r="AP79" s="52"/>
      <c r="AQ79" s="52"/>
      <c r="AR79" s="53">
        <f t="shared" ref="AR79:AR84" si="192">SUM(AL79:AQ79)</f>
        <v>0</v>
      </c>
      <c r="AS79" s="54"/>
      <c r="AT79" s="52"/>
      <c r="AU79" s="53">
        <f t="shared" ref="AU79:AU83" si="193">SUM(AS79:AT79)</f>
        <v>0</v>
      </c>
      <c r="AV79" s="54"/>
      <c r="AW79" s="52"/>
      <c r="AX79" s="52"/>
      <c r="AY79" s="52"/>
      <c r="AZ79" s="55"/>
      <c r="BA79" s="56"/>
      <c r="BB79" s="56"/>
      <c r="BC79" s="57"/>
    </row>
    <row r="80" spans="1:55" ht="17.25" hidden="1" customHeight="1" x14ac:dyDescent="0.2">
      <c r="A80" s="980"/>
      <c r="B80" s="982"/>
      <c r="C80" s="985"/>
      <c r="D80" s="1030"/>
      <c r="E80" s="995"/>
      <c r="F80" s="991"/>
      <c r="G80" s="1015"/>
      <c r="H80" s="997"/>
      <c r="I80" s="1002"/>
      <c r="J80" s="1003"/>
      <c r="K80" s="1033"/>
      <c r="L80" s="1012"/>
      <c r="M80" s="174"/>
      <c r="N80" s="175"/>
      <c r="O80" s="176"/>
      <c r="P80" s="46"/>
      <c r="Q80" s="47"/>
      <c r="R80" s="1037"/>
      <c r="S80" s="48"/>
      <c r="T80" s="914"/>
      <c r="U80" s="49"/>
      <c r="V80" s="914"/>
      <c r="W80" s="49"/>
      <c r="X80" s="914"/>
      <c r="Y80" s="49"/>
      <c r="Z80" s="914"/>
      <c r="AA80" s="49"/>
      <c r="AB80" s="914"/>
      <c r="AC80" s="49"/>
      <c r="AD80" s="914"/>
      <c r="AE80" s="49"/>
      <c r="AF80" s="914"/>
      <c r="AG80" s="50"/>
      <c r="AH80" s="867"/>
      <c r="AI80" s="867"/>
      <c r="AJ80" s="905"/>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980"/>
      <c r="B81" s="982"/>
      <c r="C81" s="985"/>
      <c r="D81" s="1030"/>
      <c r="E81" s="995"/>
      <c r="F81" s="991"/>
      <c r="G81" s="1015"/>
      <c r="H81" s="997"/>
      <c r="I81" s="1002"/>
      <c r="J81" s="1003"/>
      <c r="K81" s="1033"/>
      <c r="L81" s="1012"/>
      <c r="M81" s="174"/>
      <c r="N81" s="175"/>
      <c r="O81" s="176"/>
      <c r="P81" s="46"/>
      <c r="Q81" s="47"/>
      <c r="R81" s="1037"/>
      <c r="S81" s="48"/>
      <c r="T81" s="914"/>
      <c r="U81" s="49"/>
      <c r="V81" s="914"/>
      <c r="W81" s="49"/>
      <c r="X81" s="914"/>
      <c r="Y81" s="49"/>
      <c r="Z81" s="914"/>
      <c r="AA81" s="49"/>
      <c r="AB81" s="914"/>
      <c r="AC81" s="49"/>
      <c r="AD81" s="914"/>
      <c r="AE81" s="49"/>
      <c r="AF81" s="914"/>
      <c r="AG81" s="50"/>
      <c r="AH81" s="867"/>
      <c r="AI81" s="867"/>
      <c r="AJ81" s="905"/>
      <c r="AK81" s="103">
        <f t="shared" si="191"/>
        <v>0</v>
      </c>
      <c r="AL81" s="51"/>
      <c r="AM81" s="52"/>
      <c r="AN81" s="52"/>
      <c r="AO81" s="52"/>
      <c r="AP81" s="52"/>
      <c r="AQ81" s="52"/>
      <c r="AR81" s="53">
        <f t="shared" si="192"/>
        <v>0</v>
      </c>
      <c r="AS81" s="54"/>
      <c r="AT81" s="52"/>
      <c r="AU81" s="53">
        <f t="shared" si="193"/>
        <v>0</v>
      </c>
      <c r="AV81" s="54"/>
      <c r="AW81" s="52"/>
      <c r="AX81" s="52"/>
      <c r="AY81" s="52"/>
      <c r="AZ81" s="55"/>
      <c r="BA81" s="56"/>
      <c r="BB81" s="56"/>
      <c r="BC81" s="57"/>
    </row>
    <row r="82" spans="1:55" ht="17.25" hidden="1" customHeight="1" x14ac:dyDescent="0.2">
      <c r="A82" s="980"/>
      <c r="B82" s="982"/>
      <c r="C82" s="985"/>
      <c r="D82" s="1030"/>
      <c r="E82" s="995"/>
      <c r="F82" s="991"/>
      <c r="G82" s="1015"/>
      <c r="H82" s="997"/>
      <c r="I82" s="1002"/>
      <c r="J82" s="1003"/>
      <c r="K82" s="1033"/>
      <c r="L82" s="1012"/>
      <c r="M82" s="174"/>
      <c r="N82" s="175"/>
      <c r="O82" s="176"/>
      <c r="P82" s="46"/>
      <c r="Q82" s="47"/>
      <c r="R82" s="1037"/>
      <c r="S82" s="48"/>
      <c r="T82" s="914"/>
      <c r="U82" s="49"/>
      <c r="V82" s="914"/>
      <c r="W82" s="49"/>
      <c r="X82" s="914"/>
      <c r="Y82" s="49"/>
      <c r="Z82" s="914"/>
      <c r="AA82" s="49"/>
      <c r="AB82" s="914"/>
      <c r="AC82" s="49"/>
      <c r="AD82" s="914"/>
      <c r="AE82" s="49"/>
      <c r="AF82" s="914"/>
      <c r="AG82" s="50"/>
      <c r="AH82" s="867"/>
      <c r="AI82" s="867"/>
      <c r="AJ82" s="905"/>
      <c r="AK82" s="103">
        <f t="shared" si="191"/>
        <v>0</v>
      </c>
      <c r="AL82" s="51"/>
      <c r="AM82" s="52"/>
      <c r="AN82" s="52"/>
      <c r="AO82" s="52"/>
      <c r="AP82" s="52"/>
      <c r="AQ82" s="52"/>
      <c r="AR82" s="53">
        <f t="shared" si="192"/>
        <v>0</v>
      </c>
      <c r="AS82" s="54"/>
      <c r="AT82" s="52"/>
      <c r="AU82" s="53">
        <f t="shared" si="193"/>
        <v>0</v>
      </c>
      <c r="AV82" s="54"/>
      <c r="AW82" s="52"/>
      <c r="AX82" s="52"/>
      <c r="AY82" s="52"/>
      <c r="AZ82" s="55"/>
      <c r="BA82" s="56"/>
      <c r="BB82" s="56"/>
      <c r="BC82" s="57"/>
    </row>
    <row r="83" spans="1:55" ht="17.25" hidden="1" customHeight="1" x14ac:dyDescent="0.2">
      <c r="A83" s="980"/>
      <c r="B83" s="982"/>
      <c r="C83" s="985"/>
      <c r="D83" s="1030"/>
      <c r="E83" s="995"/>
      <c r="F83" s="991"/>
      <c r="G83" s="1015"/>
      <c r="H83" s="997"/>
      <c r="I83" s="1002"/>
      <c r="J83" s="1003"/>
      <c r="K83" s="1033"/>
      <c r="L83" s="1012"/>
      <c r="M83" s="174"/>
      <c r="N83" s="175"/>
      <c r="O83" s="176"/>
      <c r="P83" s="46"/>
      <c r="Q83" s="47"/>
      <c r="R83" s="1037"/>
      <c r="S83" s="48"/>
      <c r="T83" s="914"/>
      <c r="U83" s="49"/>
      <c r="V83" s="914"/>
      <c r="W83" s="49"/>
      <c r="X83" s="914"/>
      <c r="Y83" s="49"/>
      <c r="Z83" s="914"/>
      <c r="AA83" s="49"/>
      <c r="AB83" s="914"/>
      <c r="AC83" s="49"/>
      <c r="AD83" s="914"/>
      <c r="AE83" s="49"/>
      <c r="AF83" s="914"/>
      <c r="AG83" s="50"/>
      <c r="AH83" s="867"/>
      <c r="AI83" s="867"/>
      <c r="AJ83" s="905"/>
      <c r="AK83" s="103">
        <f t="shared" si="191"/>
        <v>0</v>
      </c>
      <c r="AL83" s="51"/>
      <c r="AM83" s="52"/>
      <c r="AN83" s="52"/>
      <c r="AO83" s="52"/>
      <c r="AP83" s="52"/>
      <c r="AQ83" s="52"/>
      <c r="AR83" s="53">
        <f t="shared" si="192"/>
        <v>0</v>
      </c>
      <c r="AS83" s="54"/>
      <c r="AT83" s="52"/>
      <c r="AU83" s="53">
        <f t="shared" si="193"/>
        <v>0</v>
      </c>
      <c r="AV83" s="54"/>
      <c r="AW83" s="52"/>
      <c r="AX83" s="52"/>
      <c r="AY83" s="52"/>
      <c r="AZ83" s="55"/>
      <c r="BA83" s="56"/>
      <c r="BB83" s="56"/>
      <c r="BC83" s="57"/>
    </row>
    <row r="84" spans="1:55" ht="17.25" hidden="1" customHeight="1" x14ac:dyDescent="0.2">
      <c r="A84" s="980"/>
      <c r="B84" s="983"/>
      <c r="C84" s="986"/>
      <c r="D84" s="1031"/>
      <c r="E84" s="995"/>
      <c r="F84" s="992"/>
      <c r="G84" s="1016"/>
      <c r="H84" s="998"/>
      <c r="I84" s="1002"/>
      <c r="J84" s="1003"/>
      <c r="K84" s="1034"/>
      <c r="L84" s="1012"/>
      <c r="M84" s="177"/>
      <c r="N84" s="178"/>
      <c r="O84" s="179"/>
      <c r="P84" s="106"/>
      <c r="Q84" s="107"/>
      <c r="R84" s="1037"/>
      <c r="S84" s="108"/>
      <c r="T84" s="914"/>
      <c r="U84" s="109"/>
      <c r="V84" s="914"/>
      <c r="W84" s="109"/>
      <c r="X84" s="914"/>
      <c r="Y84" s="109"/>
      <c r="Z84" s="914"/>
      <c r="AA84" s="109"/>
      <c r="AB84" s="914"/>
      <c r="AC84" s="109"/>
      <c r="AD84" s="914"/>
      <c r="AE84" s="109"/>
      <c r="AF84" s="914"/>
      <c r="AG84" s="110"/>
      <c r="AH84" s="867"/>
      <c r="AI84" s="867"/>
      <c r="AJ84" s="906"/>
      <c r="AK84" s="103">
        <f t="shared" si="191"/>
        <v>0</v>
      </c>
      <c r="AL84" s="111"/>
      <c r="AM84" s="112"/>
      <c r="AN84" s="112"/>
      <c r="AO84" s="112"/>
      <c r="AP84" s="112"/>
      <c r="AQ84" s="112"/>
      <c r="AR84" s="53">
        <f t="shared" si="192"/>
        <v>0</v>
      </c>
      <c r="AS84" s="113"/>
      <c r="AT84" s="112"/>
      <c r="AU84" s="53">
        <f>SUM(AS84:AT84)</f>
        <v>0</v>
      </c>
      <c r="AV84" s="113"/>
      <c r="AW84" s="112"/>
      <c r="AX84" s="112"/>
      <c r="AY84" s="112"/>
      <c r="AZ84" s="114"/>
      <c r="BA84" s="115"/>
      <c r="BB84" s="115"/>
      <c r="BC84" s="116"/>
    </row>
    <row r="85" spans="1:55" ht="9.9499999999999993" hidden="1" customHeight="1" thickBot="1" x14ac:dyDescent="0.25">
      <c r="A85" s="981"/>
      <c r="B85" s="984"/>
      <c r="C85" s="987"/>
      <c r="D85" s="1032"/>
      <c r="E85" s="996"/>
      <c r="F85" s="993"/>
      <c r="G85" s="1017"/>
      <c r="H85" s="999"/>
      <c r="I85" s="1004"/>
      <c r="J85" s="1005"/>
      <c r="K85" s="1035"/>
      <c r="L85" s="1013"/>
      <c r="M85" s="180"/>
      <c r="N85" s="181"/>
      <c r="O85" s="182"/>
      <c r="P85" s="117"/>
      <c r="Q85" s="117"/>
      <c r="R85" s="1038"/>
      <c r="S85" s="183"/>
      <c r="T85" s="915"/>
      <c r="U85" s="184"/>
      <c r="V85" s="915"/>
      <c r="W85" s="184"/>
      <c r="X85" s="915"/>
      <c r="Y85" s="184"/>
      <c r="Z85" s="915"/>
      <c r="AA85" s="184"/>
      <c r="AB85" s="915"/>
      <c r="AC85" s="184"/>
      <c r="AD85" s="915"/>
      <c r="AE85" s="184"/>
      <c r="AF85" s="915"/>
      <c r="AG85" s="185"/>
      <c r="AH85" s="868"/>
      <c r="AI85" s="868"/>
      <c r="AJ85" s="118"/>
      <c r="AK85" s="119"/>
      <c r="AL85" s="186"/>
      <c r="AM85" s="187"/>
      <c r="AN85" s="187"/>
      <c r="AO85" s="187"/>
      <c r="AP85" s="187"/>
      <c r="AQ85" s="187"/>
      <c r="AR85" s="120"/>
      <c r="AS85" s="188"/>
      <c r="AT85" s="187"/>
      <c r="AU85" s="120"/>
      <c r="AV85" s="188"/>
      <c r="AW85" s="187"/>
      <c r="AX85" s="187"/>
      <c r="AY85" s="187"/>
      <c r="AZ85" s="189"/>
      <c r="BA85" s="190"/>
      <c r="BB85" s="190"/>
      <c r="BC85" s="191"/>
    </row>
    <row r="86" spans="1:55" ht="6" hidden="1" customHeight="1" x14ac:dyDescent="0.2">
      <c r="A86" s="156"/>
      <c r="B86" s="192"/>
      <c r="C86" s="192"/>
      <c r="D86" s="192"/>
      <c r="E86" s="192"/>
      <c r="F86" s="192"/>
      <c r="G86" s="192"/>
      <c r="H86" s="192"/>
      <c r="I86" s="1014"/>
      <c r="J86" s="1014"/>
      <c r="K86" s="192"/>
      <c r="L86" s="192"/>
      <c r="M86" s="192"/>
      <c r="N86" s="192"/>
      <c r="O86" s="192"/>
      <c r="P86" s="192"/>
      <c r="Q86" s="192"/>
      <c r="R86" s="192"/>
      <c r="S86" s="192"/>
      <c r="T86" s="192"/>
      <c r="U86" s="192"/>
      <c r="V86" s="192"/>
      <c r="W86" s="192"/>
      <c r="X86" s="192"/>
      <c r="Y86" s="192"/>
      <c r="Z86" s="192"/>
      <c r="AA86" s="192"/>
      <c r="AB86" s="192"/>
      <c r="AC86" s="192"/>
      <c r="AD86" s="192"/>
      <c r="AE86" s="192"/>
      <c r="AF86" s="192"/>
      <c r="AG86" s="192"/>
      <c r="AH86" s="192"/>
      <c r="AI86" s="192"/>
      <c r="AJ86" s="192"/>
      <c r="AK86" s="193"/>
      <c r="AL86" s="193"/>
      <c r="AM86" s="193"/>
      <c r="AN86" s="193"/>
      <c r="AO86" s="193"/>
      <c r="AP86" s="193"/>
      <c r="AQ86" s="194"/>
      <c r="AR86" s="193"/>
      <c r="AS86" s="193"/>
      <c r="AT86" s="193"/>
      <c r="AU86" s="193"/>
      <c r="AV86" s="193"/>
      <c r="AW86" s="193"/>
      <c r="AX86" s="193"/>
      <c r="AY86" s="193"/>
      <c r="AZ86" s="193"/>
      <c r="BA86" s="193"/>
      <c r="BB86" s="193"/>
      <c r="BC86" s="156"/>
    </row>
    <row r="87" spans="1:55" ht="72" hidden="1" customHeight="1" x14ac:dyDescent="0.2">
      <c r="A87" s="979">
        <v>9</v>
      </c>
      <c r="B87" s="161" t="s">
        <v>1705</v>
      </c>
      <c r="C87" s="162" t="s">
        <v>1706</v>
      </c>
      <c r="D87" s="163" t="s">
        <v>21</v>
      </c>
      <c r="E87" s="163" t="s">
        <v>1892</v>
      </c>
      <c r="F87" s="162" t="s">
        <v>1707</v>
      </c>
      <c r="G87" s="164" t="s">
        <v>1679</v>
      </c>
      <c r="H87" s="164" t="s">
        <v>1680</v>
      </c>
      <c r="I87" s="165" t="s">
        <v>1908</v>
      </c>
      <c r="J87" s="166">
        <f>+$N$3</f>
        <v>2019</v>
      </c>
      <c r="K87" s="164" t="s">
        <v>1925</v>
      </c>
      <c r="L87" s="165" t="s">
        <v>1926</v>
      </c>
      <c r="M87" s="162" t="s">
        <v>1708</v>
      </c>
      <c r="N87" s="162" t="s">
        <v>1709</v>
      </c>
      <c r="O87" s="162" t="s">
        <v>1710</v>
      </c>
      <c r="P87" s="162" t="s">
        <v>1711</v>
      </c>
      <c r="Q87" s="162" t="s">
        <v>1712</v>
      </c>
      <c r="R87" s="167">
        <f t="shared" ref="R87" si="194">SUM(R88:R94)</f>
        <v>0</v>
      </c>
      <c r="S87" s="168">
        <f t="shared" ref="S87" si="195">SUM(S88:S94)</f>
        <v>0</v>
      </c>
      <c r="T87" s="169">
        <f t="shared" ref="T87" si="196">SUM(T88:T94)</f>
        <v>0</v>
      </c>
      <c r="U87" s="170">
        <f t="shared" ref="U87" si="197">SUM(U88:U94)</f>
        <v>0</v>
      </c>
      <c r="V87" s="169">
        <f t="shared" ref="V87" si="198">SUM(V88:V94)</f>
        <v>0</v>
      </c>
      <c r="W87" s="170">
        <f t="shared" ref="W87" si="199">SUM(W88:W94)</f>
        <v>0</v>
      </c>
      <c r="X87" s="169">
        <f t="shared" ref="X87" si="200">SUM(X88:X94)</f>
        <v>0</v>
      </c>
      <c r="Y87" s="170">
        <f t="shared" ref="Y87" si="201">SUM(Y88:Y94)</f>
        <v>0</v>
      </c>
      <c r="Z87" s="169">
        <f t="shared" ref="Z87" si="202">SUM(Z88:Z94)</f>
        <v>0</v>
      </c>
      <c r="AA87" s="170">
        <f t="shared" ref="AA87" si="203">SUM(AA88:AA94)</f>
        <v>0</v>
      </c>
      <c r="AB87" s="169">
        <f t="shared" ref="AB87" si="204">SUM(AB88:AB94)</f>
        <v>0</v>
      </c>
      <c r="AC87" s="170">
        <f t="shared" ref="AC87" si="205">SUM(AC88:AC94)</f>
        <v>0</v>
      </c>
      <c r="AD87" s="169">
        <f t="shared" ref="AD87" si="206">SUM(AD88:AD94)</f>
        <v>0</v>
      </c>
      <c r="AE87" s="170">
        <f t="shared" ref="AE87" si="207">SUM(AE88:AE94)</f>
        <v>0</v>
      </c>
      <c r="AF87" s="169">
        <f t="shared" ref="AF87" si="208">SUM(AF88:AF94)</f>
        <v>0</v>
      </c>
      <c r="AG87" s="171">
        <f t="shared" ref="AG87" si="209">SUM(AG88:AG94)</f>
        <v>0</v>
      </c>
      <c r="AH87" s="865"/>
      <c r="AI87" s="865"/>
      <c r="AJ87" s="172">
        <f t="shared" ref="AJ87" si="210">SUM(AJ88:AJ94)</f>
        <v>0</v>
      </c>
      <c r="AK87" s="173">
        <f t="shared" ref="AK87" si="211">SUM(AK88:AK94)</f>
        <v>0</v>
      </c>
      <c r="AL87" s="41">
        <f t="shared" ref="AL87" si="212">SUM(AL88:AL94)</f>
        <v>0</v>
      </c>
      <c r="AM87" s="42">
        <f t="shared" ref="AM87" si="213">SUM(AM88:AM94)</f>
        <v>0</v>
      </c>
      <c r="AN87" s="42">
        <f t="shared" ref="AN87" si="214">SUM(AN88:AN94)</f>
        <v>0</v>
      </c>
      <c r="AO87" s="42">
        <f t="shared" ref="AO87" si="215">SUM(AO88:AO94)</f>
        <v>0</v>
      </c>
      <c r="AP87" s="42">
        <f t="shared" ref="AP87" si="216">SUM(AP88:AP94)</f>
        <v>0</v>
      </c>
      <c r="AQ87" s="42">
        <f t="shared" ref="AQ87" si="217">SUM(AQ88:AQ94)</f>
        <v>0</v>
      </c>
      <c r="AR87" s="43">
        <f t="shared" ref="AR87" si="218">SUM(AR88:AR94)</f>
        <v>0</v>
      </c>
      <c r="AS87" s="104">
        <f t="shared" ref="AS87" si="219">SUM(AS88:AS94)</f>
        <v>0</v>
      </c>
      <c r="AT87" s="42">
        <f t="shared" ref="AT87" si="220">SUM(AT88:AT94)</f>
        <v>0</v>
      </c>
      <c r="AU87" s="43">
        <f t="shared" ref="AU87" si="221">SUM(AU88:AU94)</f>
        <v>0</v>
      </c>
      <c r="AV87" s="104">
        <f t="shared" ref="AV87" si="222">SUM(AV88:AV94)</f>
        <v>0</v>
      </c>
      <c r="AW87" s="42">
        <f t="shared" ref="AW87" si="223">SUM(AW88:AW94)</f>
        <v>0</v>
      </c>
      <c r="AX87" s="42">
        <f t="shared" ref="AX87" si="224">SUM(AX88:AX94)</f>
        <v>0</v>
      </c>
      <c r="AY87" s="42">
        <f t="shared" ref="AY87" si="225">SUM(AY88:AY94)</f>
        <v>0</v>
      </c>
      <c r="AZ87" s="105">
        <f t="shared" ref="AZ87" si="226">SUM(AZ88:AZ94)</f>
        <v>0</v>
      </c>
      <c r="BA87" s="44" t="s">
        <v>1685</v>
      </c>
      <c r="BB87" s="44" t="s">
        <v>1686</v>
      </c>
      <c r="BC87" s="45" t="s">
        <v>1687</v>
      </c>
    </row>
    <row r="88" spans="1:55" ht="17.25" hidden="1" customHeight="1" x14ac:dyDescent="0.2">
      <c r="A88" s="980"/>
      <c r="B88" s="982" t="str">
        <f>VLOOKUP($D$9,'PROYECTOS REGISTRADOS'!$A$2:$D$82,4,0)</f>
        <v>Mejoramiento de la Cobertura del Aseo en el Área Urbana y Área Rural del Municipio de Tocancipá, Cundinamarca, Centro Oriente</v>
      </c>
      <c r="C88" s="985" t="str">
        <f>VLOOKUP($D$9,'PROYECTOS REGISTRADOS'!$A$2:$D$82,3,0)</f>
        <v>2016-25817-0034</v>
      </c>
      <c r="D88" s="1030"/>
      <c r="E88" s="994" t="str">
        <f>IF(D88=0,"0-0",(VLOOKUP(D88,'CONSOLIDADO PLAN DESARROLLO'!$EL$9:$ET$304,2,0)))</f>
        <v>0-0</v>
      </c>
      <c r="F88" s="991" t="str">
        <f>IF(D88=0,"0-0",(VLOOKUP(D88,'CONSOLIDADO PLAN DESARROLLO'!$EL$9:$ET$304,3,0)))</f>
        <v>0-0</v>
      </c>
      <c r="G88" s="1015" t="str">
        <f>IF(D88=0,"0-0",(VLOOKUP(D88,'CONSOLIDADO PLAN DESARROLLO'!$EL$9:$ET$304,4,0)))</f>
        <v>0-0</v>
      </c>
      <c r="H88" s="997" t="str">
        <f>IF(D88=0,"0-0",(VLOOKUP(D88,'CONSOLIDADO PLAN DESARROLLO'!$EL$9:$ET$304,5,0)))</f>
        <v>0-0</v>
      </c>
      <c r="I88" s="1000" t="str">
        <f>IF(D88=0,"0-0",(VLOOKUP(D88,'CONSOLIDADO PLAN DESARROLLO'!$EL$9:$ET$304,$R$3,0)))</f>
        <v>0-0</v>
      </c>
      <c r="J88" s="1001"/>
      <c r="K88" s="1033"/>
      <c r="L88" s="1011"/>
      <c r="M88" s="174"/>
      <c r="N88" s="175"/>
      <c r="O88" s="176"/>
      <c r="P88" s="46"/>
      <c r="Q88" s="47"/>
      <c r="R88" s="1036"/>
      <c r="S88" s="48"/>
      <c r="T88" s="913"/>
      <c r="U88" s="49"/>
      <c r="V88" s="913"/>
      <c r="W88" s="49"/>
      <c r="X88" s="913"/>
      <c r="Y88" s="49"/>
      <c r="Z88" s="913"/>
      <c r="AA88" s="49"/>
      <c r="AB88" s="913"/>
      <c r="AC88" s="49"/>
      <c r="AD88" s="913"/>
      <c r="AE88" s="49"/>
      <c r="AF88" s="913"/>
      <c r="AG88" s="50"/>
      <c r="AH88" s="866"/>
      <c r="AI88" s="866"/>
      <c r="AJ88" s="904">
        <f>+R88+T88+V88+X88+Z88+AB88+AD88+AF88</f>
        <v>0</v>
      </c>
      <c r="AK88" s="103">
        <f t="shared" ref="AK88:AK93" si="227">AC88+AE88+AG88+S88+U88+W88+Y88+AA88</f>
        <v>0</v>
      </c>
      <c r="AL88" s="51"/>
      <c r="AM88" s="52"/>
      <c r="AN88" s="52"/>
      <c r="AO88" s="52"/>
      <c r="AP88" s="52"/>
      <c r="AQ88" s="52"/>
      <c r="AR88" s="53">
        <f t="shared" ref="AR88:AR93" si="228">SUM(AL88:AQ88)</f>
        <v>0</v>
      </c>
      <c r="AS88" s="54"/>
      <c r="AT88" s="52"/>
      <c r="AU88" s="53">
        <f t="shared" ref="AU88:AU92" si="229">SUM(AS88:AT88)</f>
        <v>0</v>
      </c>
      <c r="AV88" s="54"/>
      <c r="AW88" s="52"/>
      <c r="AX88" s="52"/>
      <c r="AY88" s="52"/>
      <c r="AZ88" s="55"/>
      <c r="BA88" s="56"/>
      <c r="BB88" s="56"/>
      <c r="BC88" s="57"/>
    </row>
    <row r="89" spans="1:55" ht="17.25" hidden="1" customHeight="1" x14ac:dyDescent="0.2">
      <c r="A89" s="980"/>
      <c r="B89" s="982"/>
      <c r="C89" s="985"/>
      <c r="D89" s="1030"/>
      <c r="E89" s="995"/>
      <c r="F89" s="991"/>
      <c r="G89" s="1015"/>
      <c r="H89" s="997"/>
      <c r="I89" s="1002"/>
      <c r="J89" s="1003"/>
      <c r="K89" s="1033"/>
      <c r="L89" s="1012"/>
      <c r="M89" s="174"/>
      <c r="N89" s="175"/>
      <c r="O89" s="176"/>
      <c r="P89" s="46"/>
      <c r="Q89" s="47"/>
      <c r="R89" s="1037"/>
      <c r="S89" s="48"/>
      <c r="T89" s="914"/>
      <c r="U89" s="49"/>
      <c r="V89" s="914"/>
      <c r="W89" s="49"/>
      <c r="X89" s="914"/>
      <c r="Y89" s="49"/>
      <c r="Z89" s="914"/>
      <c r="AA89" s="49"/>
      <c r="AB89" s="914"/>
      <c r="AC89" s="49"/>
      <c r="AD89" s="914"/>
      <c r="AE89" s="49"/>
      <c r="AF89" s="914"/>
      <c r="AG89" s="50"/>
      <c r="AH89" s="867"/>
      <c r="AI89" s="867"/>
      <c r="AJ89" s="905"/>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980"/>
      <c r="B90" s="982"/>
      <c r="C90" s="985"/>
      <c r="D90" s="1030"/>
      <c r="E90" s="995"/>
      <c r="F90" s="991"/>
      <c r="G90" s="1015"/>
      <c r="H90" s="997"/>
      <c r="I90" s="1002"/>
      <c r="J90" s="1003"/>
      <c r="K90" s="1033"/>
      <c r="L90" s="1012"/>
      <c r="M90" s="174"/>
      <c r="N90" s="175"/>
      <c r="O90" s="176"/>
      <c r="P90" s="46"/>
      <c r="Q90" s="47"/>
      <c r="R90" s="1037"/>
      <c r="S90" s="48"/>
      <c r="T90" s="914"/>
      <c r="U90" s="49"/>
      <c r="V90" s="914"/>
      <c r="W90" s="49"/>
      <c r="X90" s="914"/>
      <c r="Y90" s="49"/>
      <c r="Z90" s="914"/>
      <c r="AA90" s="49"/>
      <c r="AB90" s="914"/>
      <c r="AC90" s="49"/>
      <c r="AD90" s="914"/>
      <c r="AE90" s="49"/>
      <c r="AF90" s="914"/>
      <c r="AG90" s="50"/>
      <c r="AH90" s="867"/>
      <c r="AI90" s="867"/>
      <c r="AJ90" s="905"/>
      <c r="AK90" s="103">
        <f t="shared" si="227"/>
        <v>0</v>
      </c>
      <c r="AL90" s="51"/>
      <c r="AM90" s="52"/>
      <c r="AN90" s="52"/>
      <c r="AO90" s="52"/>
      <c r="AP90" s="52"/>
      <c r="AQ90" s="52"/>
      <c r="AR90" s="53">
        <f t="shared" si="228"/>
        <v>0</v>
      </c>
      <c r="AS90" s="54"/>
      <c r="AT90" s="52"/>
      <c r="AU90" s="53">
        <f t="shared" si="229"/>
        <v>0</v>
      </c>
      <c r="AV90" s="54"/>
      <c r="AW90" s="52"/>
      <c r="AX90" s="52"/>
      <c r="AY90" s="52"/>
      <c r="AZ90" s="55"/>
      <c r="BA90" s="56"/>
      <c r="BB90" s="56"/>
      <c r="BC90" s="57"/>
    </row>
    <row r="91" spans="1:55" ht="17.25" hidden="1" customHeight="1" x14ac:dyDescent="0.2">
      <c r="A91" s="980"/>
      <c r="B91" s="982"/>
      <c r="C91" s="985"/>
      <c r="D91" s="1030"/>
      <c r="E91" s="995"/>
      <c r="F91" s="991"/>
      <c r="G91" s="1015"/>
      <c r="H91" s="997"/>
      <c r="I91" s="1002"/>
      <c r="J91" s="1003"/>
      <c r="K91" s="1033"/>
      <c r="L91" s="1012"/>
      <c r="M91" s="174"/>
      <c r="N91" s="175"/>
      <c r="O91" s="176"/>
      <c r="P91" s="46"/>
      <c r="Q91" s="47"/>
      <c r="R91" s="1037"/>
      <c r="S91" s="48"/>
      <c r="T91" s="914"/>
      <c r="U91" s="49"/>
      <c r="V91" s="914"/>
      <c r="W91" s="49"/>
      <c r="X91" s="914"/>
      <c r="Y91" s="49"/>
      <c r="Z91" s="914"/>
      <c r="AA91" s="49"/>
      <c r="AB91" s="914"/>
      <c r="AC91" s="49"/>
      <c r="AD91" s="914"/>
      <c r="AE91" s="49"/>
      <c r="AF91" s="914"/>
      <c r="AG91" s="50"/>
      <c r="AH91" s="867"/>
      <c r="AI91" s="867"/>
      <c r="AJ91" s="905"/>
      <c r="AK91" s="103">
        <f t="shared" si="227"/>
        <v>0</v>
      </c>
      <c r="AL91" s="51"/>
      <c r="AM91" s="52"/>
      <c r="AN91" s="52"/>
      <c r="AO91" s="52"/>
      <c r="AP91" s="52"/>
      <c r="AQ91" s="52"/>
      <c r="AR91" s="53">
        <f t="shared" si="228"/>
        <v>0</v>
      </c>
      <c r="AS91" s="54"/>
      <c r="AT91" s="52"/>
      <c r="AU91" s="53">
        <f t="shared" si="229"/>
        <v>0</v>
      </c>
      <c r="AV91" s="54"/>
      <c r="AW91" s="52"/>
      <c r="AX91" s="52"/>
      <c r="AY91" s="52"/>
      <c r="AZ91" s="55"/>
      <c r="BA91" s="56"/>
      <c r="BB91" s="56"/>
      <c r="BC91" s="57"/>
    </row>
    <row r="92" spans="1:55" ht="17.25" hidden="1" customHeight="1" x14ac:dyDescent="0.2">
      <c r="A92" s="980"/>
      <c r="B92" s="982"/>
      <c r="C92" s="985"/>
      <c r="D92" s="1030"/>
      <c r="E92" s="995"/>
      <c r="F92" s="991"/>
      <c r="G92" s="1015"/>
      <c r="H92" s="997"/>
      <c r="I92" s="1002"/>
      <c r="J92" s="1003"/>
      <c r="K92" s="1033"/>
      <c r="L92" s="1012"/>
      <c r="M92" s="174"/>
      <c r="N92" s="175"/>
      <c r="O92" s="176"/>
      <c r="P92" s="46"/>
      <c r="Q92" s="47"/>
      <c r="R92" s="1037"/>
      <c r="S92" s="48"/>
      <c r="T92" s="914"/>
      <c r="U92" s="49"/>
      <c r="V92" s="914"/>
      <c r="W92" s="49"/>
      <c r="X92" s="914"/>
      <c r="Y92" s="49"/>
      <c r="Z92" s="914"/>
      <c r="AA92" s="49"/>
      <c r="AB92" s="914"/>
      <c r="AC92" s="49"/>
      <c r="AD92" s="914"/>
      <c r="AE92" s="49"/>
      <c r="AF92" s="914"/>
      <c r="AG92" s="50"/>
      <c r="AH92" s="867"/>
      <c r="AI92" s="867"/>
      <c r="AJ92" s="905"/>
      <c r="AK92" s="103">
        <f t="shared" si="227"/>
        <v>0</v>
      </c>
      <c r="AL92" s="51"/>
      <c r="AM92" s="52"/>
      <c r="AN92" s="52"/>
      <c r="AO92" s="52"/>
      <c r="AP92" s="52"/>
      <c r="AQ92" s="52"/>
      <c r="AR92" s="53">
        <f t="shared" si="228"/>
        <v>0</v>
      </c>
      <c r="AS92" s="54"/>
      <c r="AT92" s="52"/>
      <c r="AU92" s="53">
        <f t="shared" si="229"/>
        <v>0</v>
      </c>
      <c r="AV92" s="54"/>
      <c r="AW92" s="52"/>
      <c r="AX92" s="52"/>
      <c r="AY92" s="52"/>
      <c r="AZ92" s="55"/>
      <c r="BA92" s="56"/>
      <c r="BB92" s="56"/>
      <c r="BC92" s="57"/>
    </row>
    <row r="93" spans="1:55" ht="17.25" hidden="1" customHeight="1" x14ac:dyDescent="0.2">
      <c r="A93" s="980"/>
      <c r="B93" s="983"/>
      <c r="C93" s="986"/>
      <c r="D93" s="1031"/>
      <c r="E93" s="995"/>
      <c r="F93" s="992"/>
      <c r="G93" s="1016"/>
      <c r="H93" s="998"/>
      <c r="I93" s="1002"/>
      <c r="J93" s="1003"/>
      <c r="K93" s="1034"/>
      <c r="L93" s="1012"/>
      <c r="M93" s="177"/>
      <c r="N93" s="178"/>
      <c r="O93" s="179"/>
      <c r="P93" s="106"/>
      <c r="Q93" s="107"/>
      <c r="R93" s="1037"/>
      <c r="S93" s="108"/>
      <c r="T93" s="914"/>
      <c r="U93" s="109"/>
      <c r="V93" s="914"/>
      <c r="W93" s="109"/>
      <c r="X93" s="914"/>
      <c r="Y93" s="109"/>
      <c r="Z93" s="914"/>
      <c r="AA93" s="109"/>
      <c r="AB93" s="914"/>
      <c r="AC93" s="109"/>
      <c r="AD93" s="914"/>
      <c r="AE93" s="109"/>
      <c r="AF93" s="914"/>
      <c r="AG93" s="110"/>
      <c r="AH93" s="867"/>
      <c r="AI93" s="867"/>
      <c r="AJ93" s="906"/>
      <c r="AK93" s="103">
        <f t="shared" si="227"/>
        <v>0</v>
      </c>
      <c r="AL93" s="111"/>
      <c r="AM93" s="112"/>
      <c r="AN93" s="112"/>
      <c r="AO93" s="112"/>
      <c r="AP93" s="112"/>
      <c r="AQ93" s="112"/>
      <c r="AR93" s="53">
        <f t="shared" si="228"/>
        <v>0</v>
      </c>
      <c r="AS93" s="113"/>
      <c r="AT93" s="112"/>
      <c r="AU93" s="53">
        <f>SUM(AS93:AT93)</f>
        <v>0</v>
      </c>
      <c r="AV93" s="113"/>
      <c r="AW93" s="112"/>
      <c r="AX93" s="112"/>
      <c r="AY93" s="112"/>
      <c r="AZ93" s="114"/>
      <c r="BA93" s="115"/>
      <c r="BB93" s="115"/>
      <c r="BC93" s="116"/>
    </row>
    <row r="94" spans="1:55" ht="9.9499999999999993" hidden="1" customHeight="1" thickBot="1" x14ac:dyDescent="0.25">
      <c r="A94" s="981"/>
      <c r="B94" s="984"/>
      <c r="C94" s="987"/>
      <c r="D94" s="1032"/>
      <c r="E94" s="996"/>
      <c r="F94" s="993"/>
      <c r="G94" s="1017"/>
      <c r="H94" s="999"/>
      <c r="I94" s="1004"/>
      <c r="J94" s="1005"/>
      <c r="K94" s="1035"/>
      <c r="L94" s="1013"/>
      <c r="M94" s="180"/>
      <c r="N94" s="181"/>
      <c r="O94" s="182"/>
      <c r="P94" s="117"/>
      <c r="Q94" s="117"/>
      <c r="R94" s="1038"/>
      <c r="S94" s="183"/>
      <c r="T94" s="915"/>
      <c r="U94" s="184"/>
      <c r="V94" s="915"/>
      <c r="W94" s="184"/>
      <c r="X94" s="915"/>
      <c r="Y94" s="184"/>
      <c r="Z94" s="915"/>
      <c r="AA94" s="184"/>
      <c r="AB94" s="915"/>
      <c r="AC94" s="184"/>
      <c r="AD94" s="915"/>
      <c r="AE94" s="184"/>
      <c r="AF94" s="915"/>
      <c r="AG94" s="185"/>
      <c r="AH94" s="868"/>
      <c r="AI94" s="868"/>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hidden="1" customHeight="1" x14ac:dyDescent="0.2">
      <c r="A95" s="156"/>
      <c r="B95" s="192"/>
      <c r="C95" s="192"/>
      <c r="D95" s="192"/>
      <c r="E95" s="192"/>
      <c r="F95" s="192"/>
      <c r="G95" s="192"/>
      <c r="H95" s="192"/>
      <c r="I95" s="1014"/>
      <c r="J95" s="1014"/>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hidden="1" customHeight="1" x14ac:dyDescent="0.2">
      <c r="A96" s="979">
        <v>10</v>
      </c>
      <c r="B96" s="161" t="s">
        <v>1705</v>
      </c>
      <c r="C96" s="162" t="s">
        <v>1706</v>
      </c>
      <c r="D96" s="163" t="s">
        <v>21</v>
      </c>
      <c r="E96" s="163" t="s">
        <v>1892</v>
      </c>
      <c r="F96" s="162" t="s">
        <v>1707</v>
      </c>
      <c r="G96" s="164" t="s">
        <v>1679</v>
      </c>
      <c r="H96" s="164" t="s">
        <v>1680</v>
      </c>
      <c r="I96" s="165" t="s">
        <v>1908</v>
      </c>
      <c r="J96" s="166">
        <f>+$N$3</f>
        <v>2019</v>
      </c>
      <c r="K96" s="164" t="s">
        <v>1925</v>
      </c>
      <c r="L96" s="165" t="s">
        <v>1926</v>
      </c>
      <c r="M96" s="162" t="s">
        <v>1708</v>
      </c>
      <c r="N96" s="162" t="s">
        <v>1709</v>
      </c>
      <c r="O96" s="162" t="s">
        <v>1710</v>
      </c>
      <c r="P96" s="162" t="s">
        <v>1711</v>
      </c>
      <c r="Q96" s="162" t="s">
        <v>1712</v>
      </c>
      <c r="R96" s="167">
        <f t="shared" ref="R96" si="230">SUM(R97:R103)</f>
        <v>0</v>
      </c>
      <c r="S96" s="168">
        <f t="shared" ref="S96" si="231">SUM(S97:S103)</f>
        <v>0</v>
      </c>
      <c r="T96" s="169">
        <f t="shared" ref="T96" si="232">SUM(T97:T103)</f>
        <v>0</v>
      </c>
      <c r="U96" s="170">
        <f t="shared" ref="U96" si="233">SUM(U97:U103)</f>
        <v>0</v>
      </c>
      <c r="V96" s="169">
        <f t="shared" ref="V96" si="234">SUM(V97:V103)</f>
        <v>0</v>
      </c>
      <c r="W96" s="170">
        <f t="shared" ref="W96" si="235">SUM(W97:W103)</f>
        <v>0</v>
      </c>
      <c r="X96" s="169">
        <f t="shared" ref="X96" si="236">SUM(X97:X103)</f>
        <v>0</v>
      </c>
      <c r="Y96" s="170">
        <f t="shared" ref="Y96" si="237">SUM(Y97:Y103)</f>
        <v>0</v>
      </c>
      <c r="Z96" s="169">
        <f t="shared" ref="Z96" si="238">SUM(Z97:Z103)</f>
        <v>0</v>
      </c>
      <c r="AA96" s="170">
        <f t="shared" ref="AA96" si="239">SUM(AA97:AA103)</f>
        <v>0</v>
      </c>
      <c r="AB96" s="169">
        <f t="shared" ref="AB96" si="240">SUM(AB97:AB103)</f>
        <v>0</v>
      </c>
      <c r="AC96" s="170">
        <f t="shared" ref="AC96" si="241">SUM(AC97:AC103)</f>
        <v>0</v>
      </c>
      <c r="AD96" s="169">
        <f t="shared" ref="AD96" si="242">SUM(AD97:AD103)</f>
        <v>0</v>
      </c>
      <c r="AE96" s="170">
        <f t="shared" ref="AE96" si="243">SUM(AE97:AE103)</f>
        <v>0</v>
      </c>
      <c r="AF96" s="169">
        <f t="shared" ref="AF96" si="244">SUM(AF97:AF103)</f>
        <v>0</v>
      </c>
      <c r="AG96" s="171">
        <f t="shared" ref="AG96" si="245">SUM(AG97:AG103)</f>
        <v>0</v>
      </c>
      <c r="AH96" s="865"/>
      <c r="AI96" s="865"/>
      <c r="AJ96" s="172">
        <f t="shared" ref="AJ96" si="246">SUM(AJ97:AJ103)</f>
        <v>0</v>
      </c>
      <c r="AK96" s="173">
        <f t="shared" ref="AK96" si="247">SUM(AK97:AK103)</f>
        <v>0</v>
      </c>
      <c r="AL96" s="41">
        <f t="shared" ref="AL96" si="248">SUM(AL97:AL103)</f>
        <v>0</v>
      </c>
      <c r="AM96" s="42">
        <f t="shared" ref="AM96" si="249">SUM(AM97:AM103)</f>
        <v>0</v>
      </c>
      <c r="AN96" s="42">
        <f t="shared" ref="AN96" si="250">SUM(AN97:AN103)</f>
        <v>0</v>
      </c>
      <c r="AO96" s="42">
        <f t="shared" ref="AO96" si="251">SUM(AO97:AO103)</f>
        <v>0</v>
      </c>
      <c r="AP96" s="42">
        <f t="shared" ref="AP96" si="252">SUM(AP97:AP103)</f>
        <v>0</v>
      </c>
      <c r="AQ96" s="42">
        <f t="shared" ref="AQ96" si="253">SUM(AQ97:AQ103)</f>
        <v>0</v>
      </c>
      <c r="AR96" s="43">
        <f t="shared" ref="AR96" si="254">SUM(AR97:AR103)</f>
        <v>0</v>
      </c>
      <c r="AS96" s="104">
        <f t="shared" ref="AS96" si="255">SUM(AS97:AS103)</f>
        <v>0</v>
      </c>
      <c r="AT96" s="42">
        <f t="shared" ref="AT96" si="256">SUM(AT97:AT103)</f>
        <v>0</v>
      </c>
      <c r="AU96" s="43">
        <f t="shared" ref="AU96" si="257">SUM(AU97:AU103)</f>
        <v>0</v>
      </c>
      <c r="AV96" s="104">
        <f t="shared" ref="AV96" si="258">SUM(AV97:AV103)</f>
        <v>0</v>
      </c>
      <c r="AW96" s="42">
        <f t="shared" ref="AW96" si="259">SUM(AW97:AW103)</f>
        <v>0</v>
      </c>
      <c r="AX96" s="42">
        <f t="shared" ref="AX96" si="260">SUM(AX97:AX103)</f>
        <v>0</v>
      </c>
      <c r="AY96" s="42">
        <f t="shared" ref="AY96" si="261">SUM(AY97:AY103)</f>
        <v>0</v>
      </c>
      <c r="AZ96" s="105">
        <f t="shared" ref="AZ96" si="262">SUM(AZ97:AZ103)</f>
        <v>0</v>
      </c>
      <c r="BA96" s="44" t="s">
        <v>1685</v>
      </c>
      <c r="BB96" s="44" t="s">
        <v>1686</v>
      </c>
      <c r="BC96" s="45" t="s">
        <v>1687</v>
      </c>
    </row>
    <row r="97" spans="1:55" ht="17.25" hidden="1" customHeight="1" x14ac:dyDescent="0.2">
      <c r="A97" s="980"/>
      <c r="B97" s="982" t="str">
        <f>VLOOKUP($D$9,'PROYECTOS REGISTRADOS'!$A$2:$D$82,4,0)</f>
        <v>Mejoramiento de la Cobertura del Aseo en el Área Urbana y Área Rural del Municipio de Tocancipá, Cundinamarca, Centro Oriente</v>
      </c>
      <c r="C97" s="985" t="str">
        <f>VLOOKUP($D$9,'PROYECTOS REGISTRADOS'!$A$2:$D$82,3,0)</f>
        <v>2016-25817-0034</v>
      </c>
      <c r="D97" s="1030"/>
      <c r="E97" s="994" t="str">
        <f>IF(D97=0,"0-0",(VLOOKUP(D97,'CONSOLIDADO PLAN DESARROLLO'!$EL$9:$ET$304,2,0)))</f>
        <v>0-0</v>
      </c>
      <c r="F97" s="991" t="str">
        <f>IF(D97=0,"0-0",(VLOOKUP(D97,'CONSOLIDADO PLAN DESARROLLO'!$EL$9:$ET$304,3,0)))</f>
        <v>0-0</v>
      </c>
      <c r="G97" s="1015" t="str">
        <f>IF(D97=0,"0-0",(VLOOKUP(D97,'CONSOLIDADO PLAN DESARROLLO'!$EL$9:$ET$304,4,0)))</f>
        <v>0-0</v>
      </c>
      <c r="H97" s="997" t="str">
        <f>IF(D97=0,"0-0",(VLOOKUP(D97,'CONSOLIDADO PLAN DESARROLLO'!$EL$9:$ET$304,5,0)))</f>
        <v>0-0</v>
      </c>
      <c r="I97" s="1000" t="str">
        <f>IF(D97=0,"0-0",(VLOOKUP(D97,'CONSOLIDADO PLAN DESARROLLO'!$EL$9:$ET$304,$R$3,0)))</f>
        <v>0-0</v>
      </c>
      <c r="J97" s="1001"/>
      <c r="K97" s="1033"/>
      <c r="L97" s="1011"/>
      <c r="M97" s="174"/>
      <c r="N97" s="175"/>
      <c r="O97" s="176"/>
      <c r="P97" s="46"/>
      <c r="Q97" s="47"/>
      <c r="R97" s="1036"/>
      <c r="S97" s="48"/>
      <c r="T97" s="913"/>
      <c r="U97" s="49"/>
      <c r="V97" s="913"/>
      <c r="W97" s="49"/>
      <c r="X97" s="913"/>
      <c r="Y97" s="49"/>
      <c r="Z97" s="913"/>
      <c r="AA97" s="49"/>
      <c r="AB97" s="913"/>
      <c r="AC97" s="49"/>
      <c r="AD97" s="913"/>
      <c r="AE97" s="49"/>
      <c r="AF97" s="913"/>
      <c r="AG97" s="50"/>
      <c r="AH97" s="866"/>
      <c r="AI97" s="866"/>
      <c r="AJ97" s="904">
        <f>+R97+T97+V97+X97+Z97+AB97+AD97+AF97</f>
        <v>0</v>
      </c>
      <c r="AK97" s="103">
        <f t="shared" ref="AK97:AK102" si="263">AC97+AE97+AG97+S97+U97+W97+Y97+AA97</f>
        <v>0</v>
      </c>
      <c r="AL97" s="51"/>
      <c r="AM97" s="52"/>
      <c r="AN97" s="52"/>
      <c r="AO97" s="52"/>
      <c r="AP97" s="52"/>
      <c r="AQ97" s="52"/>
      <c r="AR97" s="53">
        <f t="shared" ref="AR97:AR102" si="264">SUM(AL97:AQ97)</f>
        <v>0</v>
      </c>
      <c r="AS97" s="54"/>
      <c r="AT97" s="52"/>
      <c r="AU97" s="53">
        <f t="shared" ref="AU97:AU101" si="265">SUM(AS97:AT97)</f>
        <v>0</v>
      </c>
      <c r="AV97" s="54"/>
      <c r="AW97" s="52"/>
      <c r="AX97" s="52"/>
      <c r="AY97" s="52"/>
      <c r="AZ97" s="55"/>
      <c r="BA97" s="56"/>
      <c r="BB97" s="56"/>
      <c r="BC97" s="57"/>
    </row>
    <row r="98" spans="1:55" ht="17.25" hidden="1" customHeight="1" x14ac:dyDescent="0.2">
      <c r="A98" s="980"/>
      <c r="B98" s="982"/>
      <c r="C98" s="985"/>
      <c r="D98" s="1030"/>
      <c r="E98" s="995"/>
      <c r="F98" s="991"/>
      <c r="G98" s="1015"/>
      <c r="H98" s="997"/>
      <c r="I98" s="1002"/>
      <c r="J98" s="1003"/>
      <c r="K98" s="1033"/>
      <c r="L98" s="1012"/>
      <c r="M98" s="174"/>
      <c r="N98" s="175"/>
      <c r="O98" s="176"/>
      <c r="P98" s="46"/>
      <c r="Q98" s="47"/>
      <c r="R98" s="1037"/>
      <c r="S98" s="48"/>
      <c r="T98" s="914"/>
      <c r="U98" s="49"/>
      <c r="V98" s="914"/>
      <c r="W98" s="49"/>
      <c r="X98" s="914"/>
      <c r="Y98" s="49"/>
      <c r="Z98" s="914"/>
      <c r="AA98" s="49"/>
      <c r="AB98" s="914"/>
      <c r="AC98" s="49"/>
      <c r="AD98" s="914"/>
      <c r="AE98" s="49"/>
      <c r="AF98" s="914"/>
      <c r="AG98" s="50"/>
      <c r="AH98" s="867"/>
      <c r="AI98" s="867"/>
      <c r="AJ98" s="905"/>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980"/>
      <c r="B99" s="982"/>
      <c r="C99" s="985"/>
      <c r="D99" s="1030"/>
      <c r="E99" s="995"/>
      <c r="F99" s="991"/>
      <c r="G99" s="1015"/>
      <c r="H99" s="997"/>
      <c r="I99" s="1002"/>
      <c r="J99" s="1003"/>
      <c r="K99" s="1033"/>
      <c r="L99" s="1012"/>
      <c r="M99" s="174"/>
      <c r="N99" s="175"/>
      <c r="O99" s="176"/>
      <c r="P99" s="46"/>
      <c r="Q99" s="47"/>
      <c r="R99" s="1037"/>
      <c r="S99" s="48"/>
      <c r="T99" s="914"/>
      <c r="U99" s="49"/>
      <c r="V99" s="914"/>
      <c r="W99" s="49"/>
      <c r="X99" s="914"/>
      <c r="Y99" s="49"/>
      <c r="Z99" s="914"/>
      <c r="AA99" s="49"/>
      <c r="AB99" s="914"/>
      <c r="AC99" s="49"/>
      <c r="AD99" s="914"/>
      <c r="AE99" s="49"/>
      <c r="AF99" s="914"/>
      <c r="AG99" s="50"/>
      <c r="AH99" s="867"/>
      <c r="AI99" s="867"/>
      <c r="AJ99" s="905"/>
      <c r="AK99" s="103">
        <f t="shared" si="263"/>
        <v>0</v>
      </c>
      <c r="AL99" s="51"/>
      <c r="AM99" s="52"/>
      <c r="AN99" s="52"/>
      <c r="AO99" s="52"/>
      <c r="AP99" s="52"/>
      <c r="AQ99" s="52"/>
      <c r="AR99" s="53">
        <f t="shared" si="264"/>
        <v>0</v>
      </c>
      <c r="AS99" s="54"/>
      <c r="AT99" s="52"/>
      <c r="AU99" s="53">
        <f t="shared" si="265"/>
        <v>0</v>
      </c>
      <c r="AV99" s="54"/>
      <c r="AW99" s="52"/>
      <c r="AX99" s="52"/>
      <c r="AY99" s="52"/>
      <c r="AZ99" s="55"/>
      <c r="BA99" s="56"/>
      <c r="BB99" s="56"/>
      <c r="BC99" s="57"/>
    </row>
    <row r="100" spans="1:55" ht="17.25" hidden="1" customHeight="1" x14ac:dyDescent="0.2">
      <c r="A100" s="980"/>
      <c r="B100" s="982"/>
      <c r="C100" s="985"/>
      <c r="D100" s="1030"/>
      <c r="E100" s="995"/>
      <c r="F100" s="991"/>
      <c r="G100" s="1015"/>
      <c r="H100" s="997"/>
      <c r="I100" s="1002"/>
      <c r="J100" s="1003"/>
      <c r="K100" s="1033"/>
      <c r="L100" s="1012"/>
      <c r="M100" s="174"/>
      <c r="N100" s="175"/>
      <c r="O100" s="176"/>
      <c r="P100" s="46"/>
      <c r="Q100" s="47"/>
      <c r="R100" s="1037"/>
      <c r="S100" s="48"/>
      <c r="T100" s="914"/>
      <c r="U100" s="49"/>
      <c r="V100" s="914"/>
      <c r="W100" s="49"/>
      <c r="X100" s="914"/>
      <c r="Y100" s="49"/>
      <c r="Z100" s="914"/>
      <c r="AA100" s="49"/>
      <c r="AB100" s="914"/>
      <c r="AC100" s="49"/>
      <c r="AD100" s="914"/>
      <c r="AE100" s="49"/>
      <c r="AF100" s="914"/>
      <c r="AG100" s="50"/>
      <c r="AH100" s="867"/>
      <c r="AI100" s="867"/>
      <c r="AJ100" s="905"/>
      <c r="AK100" s="103">
        <f t="shared" si="263"/>
        <v>0</v>
      </c>
      <c r="AL100" s="51"/>
      <c r="AM100" s="52"/>
      <c r="AN100" s="52"/>
      <c r="AO100" s="52"/>
      <c r="AP100" s="52"/>
      <c r="AQ100" s="52"/>
      <c r="AR100" s="53">
        <f t="shared" si="264"/>
        <v>0</v>
      </c>
      <c r="AS100" s="54"/>
      <c r="AT100" s="52"/>
      <c r="AU100" s="53">
        <f t="shared" si="265"/>
        <v>0</v>
      </c>
      <c r="AV100" s="54"/>
      <c r="AW100" s="52"/>
      <c r="AX100" s="52"/>
      <c r="AY100" s="52"/>
      <c r="AZ100" s="55"/>
      <c r="BA100" s="56"/>
      <c r="BB100" s="56"/>
      <c r="BC100" s="57"/>
    </row>
    <row r="101" spans="1:55" ht="17.25" hidden="1" customHeight="1" x14ac:dyDescent="0.2">
      <c r="A101" s="980"/>
      <c r="B101" s="982"/>
      <c r="C101" s="985"/>
      <c r="D101" s="1030"/>
      <c r="E101" s="995"/>
      <c r="F101" s="991"/>
      <c r="G101" s="1015"/>
      <c r="H101" s="997"/>
      <c r="I101" s="1002"/>
      <c r="J101" s="1003"/>
      <c r="K101" s="1033"/>
      <c r="L101" s="1012"/>
      <c r="M101" s="174"/>
      <c r="N101" s="175"/>
      <c r="O101" s="176"/>
      <c r="P101" s="46"/>
      <c r="Q101" s="47"/>
      <c r="R101" s="1037"/>
      <c r="S101" s="48"/>
      <c r="T101" s="914"/>
      <c r="U101" s="49"/>
      <c r="V101" s="914"/>
      <c r="W101" s="49"/>
      <c r="X101" s="914"/>
      <c r="Y101" s="49"/>
      <c r="Z101" s="914"/>
      <c r="AA101" s="49"/>
      <c r="AB101" s="914"/>
      <c r="AC101" s="49"/>
      <c r="AD101" s="914"/>
      <c r="AE101" s="49"/>
      <c r="AF101" s="914"/>
      <c r="AG101" s="50"/>
      <c r="AH101" s="867"/>
      <c r="AI101" s="867"/>
      <c r="AJ101" s="905"/>
      <c r="AK101" s="103">
        <f t="shared" si="263"/>
        <v>0</v>
      </c>
      <c r="AL101" s="51"/>
      <c r="AM101" s="52"/>
      <c r="AN101" s="52"/>
      <c r="AO101" s="52"/>
      <c r="AP101" s="52"/>
      <c r="AQ101" s="52"/>
      <c r="AR101" s="53">
        <f t="shared" si="264"/>
        <v>0</v>
      </c>
      <c r="AS101" s="54"/>
      <c r="AT101" s="52"/>
      <c r="AU101" s="53">
        <f t="shared" si="265"/>
        <v>0</v>
      </c>
      <c r="AV101" s="54"/>
      <c r="AW101" s="52"/>
      <c r="AX101" s="52"/>
      <c r="AY101" s="52"/>
      <c r="AZ101" s="55"/>
      <c r="BA101" s="56"/>
      <c r="BB101" s="56"/>
      <c r="BC101" s="57"/>
    </row>
    <row r="102" spans="1:55" ht="17.25" hidden="1" customHeight="1" x14ac:dyDescent="0.2">
      <c r="A102" s="980"/>
      <c r="B102" s="983"/>
      <c r="C102" s="986"/>
      <c r="D102" s="1031"/>
      <c r="E102" s="995"/>
      <c r="F102" s="992"/>
      <c r="G102" s="1016"/>
      <c r="H102" s="998"/>
      <c r="I102" s="1002"/>
      <c r="J102" s="1003"/>
      <c r="K102" s="1034"/>
      <c r="L102" s="1012"/>
      <c r="M102" s="177"/>
      <c r="N102" s="178"/>
      <c r="O102" s="179"/>
      <c r="P102" s="106"/>
      <c r="Q102" s="107"/>
      <c r="R102" s="1037"/>
      <c r="S102" s="108"/>
      <c r="T102" s="914"/>
      <c r="U102" s="109"/>
      <c r="V102" s="914"/>
      <c r="W102" s="109"/>
      <c r="X102" s="914"/>
      <c r="Y102" s="109"/>
      <c r="Z102" s="914"/>
      <c r="AA102" s="109"/>
      <c r="AB102" s="914"/>
      <c r="AC102" s="109"/>
      <c r="AD102" s="914"/>
      <c r="AE102" s="109"/>
      <c r="AF102" s="914"/>
      <c r="AG102" s="110"/>
      <c r="AH102" s="867"/>
      <c r="AI102" s="867"/>
      <c r="AJ102" s="906"/>
      <c r="AK102" s="103">
        <f t="shared" si="263"/>
        <v>0</v>
      </c>
      <c r="AL102" s="111"/>
      <c r="AM102" s="112"/>
      <c r="AN102" s="112"/>
      <c r="AO102" s="112"/>
      <c r="AP102" s="112"/>
      <c r="AQ102" s="112"/>
      <c r="AR102" s="53">
        <f t="shared" si="264"/>
        <v>0</v>
      </c>
      <c r="AS102" s="113"/>
      <c r="AT102" s="112"/>
      <c r="AU102" s="53">
        <f>SUM(AS102:AT102)</f>
        <v>0</v>
      </c>
      <c r="AV102" s="113"/>
      <c r="AW102" s="112"/>
      <c r="AX102" s="112"/>
      <c r="AY102" s="112"/>
      <c r="AZ102" s="114"/>
      <c r="BA102" s="115"/>
      <c r="BB102" s="115"/>
      <c r="BC102" s="116"/>
    </row>
    <row r="103" spans="1:55" ht="9.9499999999999993" hidden="1" customHeight="1" thickBot="1" x14ac:dyDescent="0.25">
      <c r="A103" s="981"/>
      <c r="B103" s="984"/>
      <c r="C103" s="987"/>
      <c r="D103" s="1032"/>
      <c r="E103" s="996"/>
      <c r="F103" s="993"/>
      <c r="G103" s="1017"/>
      <c r="H103" s="999"/>
      <c r="I103" s="1004"/>
      <c r="J103" s="1005"/>
      <c r="K103" s="1035"/>
      <c r="L103" s="1013"/>
      <c r="M103" s="180"/>
      <c r="N103" s="181"/>
      <c r="O103" s="182"/>
      <c r="P103" s="117"/>
      <c r="Q103" s="117"/>
      <c r="R103" s="1038"/>
      <c r="S103" s="183"/>
      <c r="T103" s="915"/>
      <c r="U103" s="184"/>
      <c r="V103" s="915"/>
      <c r="W103" s="184"/>
      <c r="X103" s="915"/>
      <c r="Y103" s="184"/>
      <c r="Z103" s="915"/>
      <c r="AA103" s="184"/>
      <c r="AB103" s="915"/>
      <c r="AC103" s="184"/>
      <c r="AD103" s="915"/>
      <c r="AE103" s="184"/>
      <c r="AF103" s="915"/>
      <c r="AG103" s="185"/>
      <c r="AH103" s="868"/>
      <c r="AI103" s="868"/>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hidden="1" customHeight="1" x14ac:dyDescent="0.2">
      <c r="A104" s="156"/>
      <c r="B104" s="192"/>
      <c r="C104" s="192"/>
      <c r="D104" s="192"/>
      <c r="E104" s="192"/>
      <c r="F104" s="192"/>
      <c r="G104" s="192"/>
      <c r="H104" s="192"/>
      <c r="I104" s="1014"/>
      <c r="J104" s="1014"/>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hidden="1" customHeight="1" x14ac:dyDescent="0.2">
      <c r="A105" s="979">
        <v>11</v>
      </c>
      <c r="B105" s="161" t="s">
        <v>1705</v>
      </c>
      <c r="C105" s="162" t="s">
        <v>1706</v>
      </c>
      <c r="D105" s="163" t="s">
        <v>21</v>
      </c>
      <c r="E105" s="163" t="s">
        <v>1892</v>
      </c>
      <c r="F105" s="162" t="s">
        <v>1707</v>
      </c>
      <c r="G105" s="164" t="s">
        <v>1679</v>
      </c>
      <c r="H105" s="164" t="s">
        <v>1680</v>
      </c>
      <c r="I105" s="165" t="s">
        <v>1908</v>
      </c>
      <c r="J105" s="166">
        <f>+$N$3</f>
        <v>2019</v>
      </c>
      <c r="K105" s="164" t="s">
        <v>1925</v>
      </c>
      <c r="L105" s="165" t="s">
        <v>1926</v>
      </c>
      <c r="M105" s="162" t="s">
        <v>1708</v>
      </c>
      <c r="N105" s="162" t="s">
        <v>1709</v>
      </c>
      <c r="O105" s="162" t="s">
        <v>1710</v>
      </c>
      <c r="P105" s="162" t="s">
        <v>1711</v>
      </c>
      <c r="Q105" s="162" t="s">
        <v>1712</v>
      </c>
      <c r="R105" s="167">
        <f t="shared" ref="R105" si="266">SUM(R106:R112)</f>
        <v>0</v>
      </c>
      <c r="S105" s="168">
        <f t="shared" ref="S105" si="267">SUM(S106:S112)</f>
        <v>0</v>
      </c>
      <c r="T105" s="169">
        <f t="shared" ref="T105" si="268">SUM(T106:T112)</f>
        <v>0</v>
      </c>
      <c r="U105" s="170">
        <f t="shared" ref="U105" si="269">SUM(U106:U112)</f>
        <v>0</v>
      </c>
      <c r="V105" s="169">
        <f t="shared" ref="V105" si="270">SUM(V106:V112)</f>
        <v>0</v>
      </c>
      <c r="W105" s="170">
        <f t="shared" ref="W105" si="271">SUM(W106:W112)</f>
        <v>0</v>
      </c>
      <c r="X105" s="169">
        <f t="shared" ref="X105" si="272">SUM(X106:X112)</f>
        <v>0</v>
      </c>
      <c r="Y105" s="170">
        <f t="shared" ref="Y105" si="273">SUM(Y106:Y112)</f>
        <v>0</v>
      </c>
      <c r="Z105" s="169">
        <f t="shared" ref="Z105" si="274">SUM(Z106:Z112)</f>
        <v>0</v>
      </c>
      <c r="AA105" s="170">
        <f t="shared" ref="AA105" si="275">SUM(AA106:AA112)</f>
        <v>0</v>
      </c>
      <c r="AB105" s="169">
        <f t="shared" ref="AB105" si="276">SUM(AB106:AB112)</f>
        <v>0</v>
      </c>
      <c r="AC105" s="170">
        <f t="shared" ref="AC105" si="277">SUM(AC106:AC112)</f>
        <v>0</v>
      </c>
      <c r="AD105" s="169">
        <f t="shared" ref="AD105" si="278">SUM(AD106:AD112)</f>
        <v>0</v>
      </c>
      <c r="AE105" s="170">
        <f t="shared" ref="AE105" si="279">SUM(AE106:AE112)</f>
        <v>0</v>
      </c>
      <c r="AF105" s="169">
        <f t="shared" ref="AF105" si="280">SUM(AF106:AF112)</f>
        <v>0</v>
      </c>
      <c r="AG105" s="171">
        <f t="shared" ref="AG105" si="281">SUM(AG106:AG112)</f>
        <v>0</v>
      </c>
      <c r="AH105" s="865"/>
      <c r="AI105" s="865"/>
      <c r="AJ105" s="172">
        <f t="shared" ref="AJ105" si="282">SUM(AJ106:AJ112)</f>
        <v>0</v>
      </c>
      <c r="AK105" s="173">
        <f t="shared" ref="AK105" si="283">SUM(AK106:AK112)</f>
        <v>0</v>
      </c>
      <c r="AL105" s="41">
        <f t="shared" ref="AL105" si="284">SUM(AL106:AL112)</f>
        <v>0</v>
      </c>
      <c r="AM105" s="42">
        <f t="shared" ref="AM105" si="285">SUM(AM106:AM112)</f>
        <v>0</v>
      </c>
      <c r="AN105" s="42">
        <f t="shared" ref="AN105" si="286">SUM(AN106:AN112)</f>
        <v>0</v>
      </c>
      <c r="AO105" s="42">
        <f t="shared" ref="AO105" si="287">SUM(AO106:AO112)</f>
        <v>0</v>
      </c>
      <c r="AP105" s="42">
        <f t="shared" ref="AP105" si="288">SUM(AP106:AP112)</f>
        <v>0</v>
      </c>
      <c r="AQ105" s="42">
        <f t="shared" ref="AQ105" si="289">SUM(AQ106:AQ112)</f>
        <v>0</v>
      </c>
      <c r="AR105" s="43">
        <f t="shared" ref="AR105" si="290">SUM(AR106:AR112)</f>
        <v>0</v>
      </c>
      <c r="AS105" s="104">
        <f t="shared" ref="AS105" si="291">SUM(AS106:AS112)</f>
        <v>0</v>
      </c>
      <c r="AT105" s="42">
        <f t="shared" ref="AT105" si="292">SUM(AT106:AT112)</f>
        <v>0</v>
      </c>
      <c r="AU105" s="43">
        <f t="shared" ref="AU105" si="293">SUM(AU106:AU112)</f>
        <v>0</v>
      </c>
      <c r="AV105" s="104">
        <f t="shared" ref="AV105" si="294">SUM(AV106:AV112)</f>
        <v>0</v>
      </c>
      <c r="AW105" s="42">
        <f t="shared" ref="AW105" si="295">SUM(AW106:AW112)</f>
        <v>0</v>
      </c>
      <c r="AX105" s="42">
        <f t="shared" ref="AX105" si="296">SUM(AX106:AX112)</f>
        <v>0</v>
      </c>
      <c r="AY105" s="42">
        <f t="shared" ref="AY105" si="297">SUM(AY106:AY112)</f>
        <v>0</v>
      </c>
      <c r="AZ105" s="105">
        <f t="shared" ref="AZ105" si="298">SUM(AZ106:AZ112)</f>
        <v>0</v>
      </c>
      <c r="BA105" s="44" t="s">
        <v>1685</v>
      </c>
      <c r="BB105" s="44" t="s">
        <v>1686</v>
      </c>
      <c r="BC105" s="45" t="s">
        <v>1687</v>
      </c>
    </row>
    <row r="106" spans="1:55" ht="17.25" hidden="1" customHeight="1" x14ac:dyDescent="0.2">
      <c r="A106" s="980"/>
      <c r="B106" s="982" t="str">
        <f>VLOOKUP($D$9,'PROYECTOS REGISTRADOS'!$A$2:$D$82,4,0)</f>
        <v>Mejoramiento de la Cobertura del Aseo en el Área Urbana y Área Rural del Municipio de Tocancipá, Cundinamarca, Centro Oriente</v>
      </c>
      <c r="C106" s="985" t="str">
        <f>VLOOKUP($D$9,'PROYECTOS REGISTRADOS'!$A$2:$D$82,3,0)</f>
        <v>2016-25817-0034</v>
      </c>
      <c r="D106" s="1030"/>
      <c r="E106" s="994" t="str">
        <f>IF(D106=0,"0-0",(VLOOKUP(D106,'CONSOLIDADO PLAN DESARROLLO'!$EL$9:$ET$304,2,0)))</f>
        <v>0-0</v>
      </c>
      <c r="F106" s="991" t="str">
        <f>IF(D106=0,"0-0",(VLOOKUP(D106,'CONSOLIDADO PLAN DESARROLLO'!$EL$9:$ET$304,3,0)))</f>
        <v>0-0</v>
      </c>
      <c r="G106" s="1015" t="str">
        <f>IF(D106=0,"0-0",(VLOOKUP(D106,'CONSOLIDADO PLAN DESARROLLO'!$EL$9:$ET$304,4,0)))</f>
        <v>0-0</v>
      </c>
      <c r="H106" s="997" t="str">
        <f>IF(D106=0,"0-0",(VLOOKUP(D106,'CONSOLIDADO PLAN DESARROLLO'!$EL$9:$ET$304,5,0)))</f>
        <v>0-0</v>
      </c>
      <c r="I106" s="1000" t="str">
        <f>IF(D106=0,"0-0",(VLOOKUP(D106,'CONSOLIDADO PLAN DESARROLLO'!$EL$9:$ET$304,$R$3,0)))</f>
        <v>0-0</v>
      </c>
      <c r="J106" s="1001"/>
      <c r="K106" s="1033"/>
      <c r="L106" s="1011"/>
      <c r="M106" s="174"/>
      <c r="N106" s="175"/>
      <c r="O106" s="176"/>
      <c r="P106" s="46"/>
      <c r="Q106" s="47"/>
      <c r="R106" s="1036"/>
      <c r="S106" s="48"/>
      <c r="T106" s="913"/>
      <c r="U106" s="49"/>
      <c r="V106" s="913"/>
      <c r="W106" s="49"/>
      <c r="X106" s="913"/>
      <c r="Y106" s="49"/>
      <c r="Z106" s="913"/>
      <c r="AA106" s="49"/>
      <c r="AB106" s="913"/>
      <c r="AC106" s="49"/>
      <c r="AD106" s="913"/>
      <c r="AE106" s="49"/>
      <c r="AF106" s="913"/>
      <c r="AG106" s="50"/>
      <c r="AH106" s="866"/>
      <c r="AI106" s="866"/>
      <c r="AJ106" s="904">
        <f>+R106+T106+V106+X106+Z106+AB106+AD106+AF106</f>
        <v>0</v>
      </c>
      <c r="AK106" s="103">
        <f t="shared" ref="AK106:AK111" si="299">AC106+AE106+AG106+S106+U106+W106+Y106+AA106</f>
        <v>0</v>
      </c>
      <c r="AL106" s="51"/>
      <c r="AM106" s="52"/>
      <c r="AN106" s="52"/>
      <c r="AO106" s="52"/>
      <c r="AP106" s="52"/>
      <c r="AQ106" s="52"/>
      <c r="AR106" s="53">
        <f t="shared" ref="AR106:AR111" si="300">SUM(AL106:AQ106)</f>
        <v>0</v>
      </c>
      <c r="AS106" s="54"/>
      <c r="AT106" s="52"/>
      <c r="AU106" s="53">
        <f t="shared" ref="AU106:AU110" si="301">SUM(AS106:AT106)</f>
        <v>0</v>
      </c>
      <c r="AV106" s="54"/>
      <c r="AW106" s="52"/>
      <c r="AX106" s="52"/>
      <c r="AY106" s="52"/>
      <c r="AZ106" s="55"/>
      <c r="BA106" s="56"/>
      <c r="BB106" s="56"/>
      <c r="BC106" s="57"/>
    </row>
    <row r="107" spans="1:55" ht="17.25" hidden="1" customHeight="1" x14ac:dyDescent="0.2">
      <c r="A107" s="980"/>
      <c r="B107" s="982"/>
      <c r="C107" s="985"/>
      <c r="D107" s="1030"/>
      <c r="E107" s="995"/>
      <c r="F107" s="991"/>
      <c r="G107" s="1015"/>
      <c r="H107" s="997"/>
      <c r="I107" s="1002"/>
      <c r="J107" s="1003"/>
      <c r="K107" s="1033"/>
      <c r="L107" s="1012"/>
      <c r="M107" s="174"/>
      <c r="N107" s="175"/>
      <c r="O107" s="176"/>
      <c r="P107" s="46"/>
      <c r="Q107" s="47"/>
      <c r="R107" s="1037"/>
      <c r="S107" s="48"/>
      <c r="T107" s="914"/>
      <c r="U107" s="49"/>
      <c r="V107" s="914"/>
      <c r="W107" s="49"/>
      <c r="X107" s="914"/>
      <c r="Y107" s="49"/>
      <c r="Z107" s="914"/>
      <c r="AA107" s="49"/>
      <c r="AB107" s="914"/>
      <c r="AC107" s="49"/>
      <c r="AD107" s="914"/>
      <c r="AE107" s="49"/>
      <c r="AF107" s="914"/>
      <c r="AG107" s="50"/>
      <c r="AH107" s="867"/>
      <c r="AI107" s="867"/>
      <c r="AJ107" s="905"/>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980"/>
      <c r="B108" s="982"/>
      <c r="C108" s="985"/>
      <c r="D108" s="1030"/>
      <c r="E108" s="995"/>
      <c r="F108" s="991"/>
      <c r="G108" s="1015"/>
      <c r="H108" s="997"/>
      <c r="I108" s="1002"/>
      <c r="J108" s="1003"/>
      <c r="K108" s="1033"/>
      <c r="L108" s="1012"/>
      <c r="M108" s="174"/>
      <c r="N108" s="175"/>
      <c r="O108" s="176"/>
      <c r="P108" s="46"/>
      <c r="Q108" s="47"/>
      <c r="R108" s="1037"/>
      <c r="S108" s="48"/>
      <c r="T108" s="914"/>
      <c r="U108" s="49"/>
      <c r="V108" s="914"/>
      <c r="W108" s="49"/>
      <c r="X108" s="914"/>
      <c r="Y108" s="49"/>
      <c r="Z108" s="914"/>
      <c r="AA108" s="49"/>
      <c r="AB108" s="914"/>
      <c r="AC108" s="49"/>
      <c r="AD108" s="914"/>
      <c r="AE108" s="49"/>
      <c r="AF108" s="914"/>
      <c r="AG108" s="50"/>
      <c r="AH108" s="867"/>
      <c r="AI108" s="867"/>
      <c r="AJ108" s="905"/>
      <c r="AK108" s="103">
        <f t="shared" si="299"/>
        <v>0</v>
      </c>
      <c r="AL108" s="51"/>
      <c r="AM108" s="52"/>
      <c r="AN108" s="52"/>
      <c r="AO108" s="52"/>
      <c r="AP108" s="52"/>
      <c r="AQ108" s="52"/>
      <c r="AR108" s="53">
        <f t="shared" si="300"/>
        <v>0</v>
      </c>
      <c r="AS108" s="54"/>
      <c r="AT108" s="52"/>
      <c r="AU108" s="53">
        <f t="shared" si="301"/>
        <v>0</v>
      </c>
      <c r="AV108" s="54"/>
      <c r="AW108" s="52"/>
      <c r="AX108" s="52"/>
      <c r="AY108" s="52"/>
      <c r="AZ108" s="55"/>
      <c r="BA108" s="56"/>
      <c r="BB108" s="56"/>
      <c r="BC108" s="57"/>
    </row>
    <row r="109" spans="1:55" ht="17.25" hidden="1" customHeight="1" x14ac:dyDescent="0.2">
      <c r="A109" s="980"/>
      <c r="B109" s="982"/>
      <c r="C109" s="985"/>
      <c r="D109" s="1030"/>
      <c r="E109" s="995"/>
      <c r="F109" s="991"/>
      <c r="G109" s="1015"/>
      <c r="H109" s="997"/>
      <c r="I109" s="1002"/>
      <c r="J109" s="1003"/>
      <c r="K109" s="1033"/>
      <c r="L109" s="1012"/>
      <c r="M109" s="174"/>
      <c r="N109" s="175"/>
      <c r="O109" s="176"/>
      <c r="P109" s="46"/>
      <c r="Q109" s="47"/>
      <c r="R109" s="1037"/>
      <c r="S109" s="48"/>
      <c r="T109" s="914"/>
      <c r="U109" s="49"/>
      <c r="V109" s="914"/>
      <c r="W109" s="49"/>
      <c r="X109" s="914"/>
      <c r="Y109" s="49"/>
      <c r="Z109" s="914"/>
      <c r="AA109" s="49"/>
      <c r="AB109" s="914"/>
      <c r="AC109" s="49"/>
      <c r="AD109" s="914"/>
      <c r="AE109" s="49"/>
      <c r="AF109" s="914"/>
      <c r="AG109" s="50"/>
      <c r="AH109" s="867"/>
      <c r="AI109" s="867"/>
      <c r="AJ109" s="905"/>
      <c r="AK109" s="103">
        <f t="shared" si="299"/>
        <v>0</v>
      </c>
      <c r="AL109" s="51"/>
      <c r="AM109" s="52"/>
      <c r="AN109" s="52"/>
      <c r="AO109" s="52"/>
      <c r="AP109" s="52"/>
      <c r="AQ109" s="52"/>
      <c r="AR109" s="53">
        <f t="shared" si="300"/>
        <v>0</v>
      </c>
      <c r="AS109" s="54"/>
      <c r="AT109" s="52"/>
      <c r="AU109" s="53">
        <f t="shared" si="301"/>
        <v>0</v>
      </c>
      <c r="AV109" s="54"/>
      <c r="AW109" s="52"/>
      <c r="AX109" s="52"/>
      <c r="AY109" s="52"/>
      <c r="AZ109" s="55"/>
      <c r="BA109" s="56"/>
      <c r="BB109" s="56"/>
      <c r="BC109" s="57"/>
    </row>
    <row r="110" spans="1:55" ht="17.25" hidden="1" customHeight="1" x14ac:dyDescent="0.2">
      <c r="A110" s="980"/>
      <c r="B110" s="982"/>
      <c r="C110" s="985"/>
      <c r="D110" s="1030"/>
      <c r="E110" s="995"/>
      <c r="F110" s="991"/>
      <c r="G110" s="1015"/>
      <c r="H110" s="997"/>
      <c r="I110" s="1002"/>
      <c r="J110" s="1003"/>
      <c r="K110" s="1033"/>
      <c r="L110" s="1012"/>
      <c r="M110" s="174"/>
      <c r="N110" s="175"/>
      <c r="O110" s="176"/>
      <c r="P110" s="46"/>
      <c r="Q110" s="47"/>
      <c r="R110" s="1037"/>
      <c r="S110" s="48"/>
      <c r="T110" s="914"/>
      <c r="U110" s="49"/>
      <c r="V110" s="914"/>
      <c r="W110" s="49"/>
      <c r="X110" s="914"/>
      <c r="Y110" s="49"/>
      <c r="Z110" s="914"/>
      <c r="AA110" s="49"/>
      <c r="AB110" s="914"/>
      <c r="AC110" s="49"/>
      <c r="AD110" s="914"/>
      <c r="AE110" s="49"/>
      <c r="AF110" s="914"/>
      <c r="AG110" s="50"/>
      <c r="AH110" s="867"/>
      <c r="AI110" s="867"/>
      <c r="AJ110" s="905"/>
      <c r="AK110" s="103">
        <f t="shared" si="299"/>
        <v>0</v>
      </c>
      <c r="AL110" s="51"/>
      <c r="AM110" s="52"/>
      <c r="AN110" s="52"/>
      <c r="AO110" s="52"/>
      <c r="AP110" s="52"/>
      <c r="AQ110" s="52"/>
      <c r="AR110" s="53">
        <f t="shared" si="300"/>
        <v>0</v>
      </c>
      <c r="AS110" s="54"/>
      <c r="AT110" s="52"/>
      <c r="AU110" s="53">
        <f t="shared" si="301"/>
        <v>0</v>
      </c>
      <c r="AV110" s="54"/>
      <c r="AW110" s="52"/>
      <c r="AX110" s="52"/>
      <c r="AY110" s="52"/>
      <c r="AZ110" s="55"/>
      <c r="BA110" s="56"/>
      <c r="BB110" s="56"/>
      <c r="BC110" s="57"/>
    </row>
    <row r="111" spans="1:55" ht="17.25" hidden="1" customHeight="1" x14ac:dyDescent="0.2">
      <c r="A111" s="980"/>
      <c r="B111" s="983"/>
      <c r="C111" s="986"/>
      <c r="D111" s="1031"/>
      <c r="E111" s="995"/>
      <c r="F111" s="992"/>
      <c r="G111" s="1016"/>
      <c r="H111" s="998"/>
      <c r="I111" s="1002"/>
      <c r="J111" s="1003"/>
      <c r="K111" s="1034"/>
      <c r="L111" s="1012"/>
      <c r="M111" s="177"/>
      <c r="N111" s="178"/>
      <c r="O111" s="179"/>
      <c r="P111" s="106"/>
      <c r="Q111" s="107"/>
      <c r="R111" s="1037"/>
      <c r="S111" s="108"/>
      <c r="T111" s="914"/>
      <c r="U111" s="109"/>
      <c r="V111" s="914"/>
      <c r="W111" s="109"/>
      <c r="X111" s="914"/>
      <c r="Y111" s="109"/>
      <c r="Z111" s="914"/>
      <c r="AA111" s="109"/>
      <c r="AB111" s="914"/>
      <c r="AC111" s="109"/>
      <c r="AD111" s="914"/>
      <c r="AE111" s="109"/>
      <c r="AF111" s="914"/>
      <c r="AG111" s="110"/>
      <c r="AH111" s="867"/>
      <c r="AI111" s="867"/>
      <c r="AJ111" s="906"/>
      <c r="AK111" s="103">
        <f t="shared" si="299"/>
        <v>0</v>
      </c>
      <c r="AL111" s="111"/>
      <c r="AM111" s="112"/>
      <c r="AN111" s="112"/>
      <c r="AO111" s="112"/>
      <c r="AP111" s="112"/>
      <c r="AQ111" s="112"/>
      <c r="AR111" s="53">
        <f t="shared" si="300"/>
        <v>0</v>
      </c>
      <c r="AS111" s="113"/>
      <c r="AT111" s="112"/>
      <c r="AU111" s="53">
        <f>SUM(AS111:AT111)</f>
        <v>0</v>
      </c>
      <c r="AV111" s="113"/>
      <c r="AW111" s="112"/>
      <c r="AX111" s="112"/>
      <c r="AY111" s="112"/>
      <c r="AZ111" s="114"/>
      <c r="BA111" s="115"/>
      <c r="BB111" s="115"/>
      <c r="BC111" s="116"/>
    </row>
    <row r="112" spans="1:55" ht="9.9499999999999993" hidden="1" customHeight="1" thickBot="1" x14ac:dyDescent="0.25">
      <c r="A112" s="981"/>
      <c r="B112" s="984"/>
      <c r="C112" s="987"/>
      <c r="D112" s="1032"/>
      <c r="E112" s="996"/>
      <c r="F112" s="993"/>
      <c r="G112" s="1017"/>
      <c r="H112" s="999"/>
      <c r="I112" s="1004"/>
      <c r="J112" s="1005"/>
      <c r="K112" s="1035"/>
      <c r="L112" s="1013"/>
      <c r="M112" s="180"/>
      <c r="N112" s="181"/>
      <c r="O112" s="182"/>
      <c r="P112" s="117"/>
      <c r="Q112" s="117"/>
      <c r="R112" s="1038"/>
      <c r="S112" s="183"/>
      <c r="T112" s="915"/>
      <c r="U112" s="184"/>
      <c r="V112" s="915"/>
      <c r="W112" s="184"/>
      <c r="X112" s="915"/>
      <c r="Y112" s="184"/>
      <c r="Z112" s="915"/>
      <c r="AA112" s="184"/>
      <c r="AB112" s="915"/>
      <c r="AC112" s="184"/>
      <c r="AD112" s="915"/>
      <c r="AE112" s="184"/>
      <c r="AF112" s="915"/>
      <c r="AG112" s="185"/>
      <c r="AH112" s="868"/>
      <c r="AI112" s="868"/>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hidden="1" customHeight="1" x14ac:dyDescent="0.2">
      <c r="A113" s="156"/>
      <c r="B113" s="192"/>
      <c r="C113" s="192"/>
      <c r="D113" s="192"/>
      <c r="E113" s="192"/>
      <c r="F113" s="192"/>
      <c r="G113" s="192"/>
      <c r="H113" s="192"/>
      <c r="I113" s="1014"/>
      <c r="J113" s="1014"/>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979">
        <v>12</v>
      </c>
      <c r="B114" s="161" t="s">
        <v>1705</v>
      </c>
      <c r="C114" s="162" t="s">
        <v>1706</v>
      </c>
      <c r="D114" s="163" t="s">
        <v>21</v>
      </c>
      <c r="E114" s="163" t="s">
        <v>1892</v>
      </c>
      <c r="F114" s="162" t="s">
        <v>1707</v>
      </c>
      <c r="G114" s="164" t="s">
        <v>1679</v>
      </c>
      <c r="H114" s="164" t="s">
        <v>1680</v>
      </c>
      <c r="I114" s="165" t="s">
        <v>1908</v>
      </c>
      <c r="J114" s="166">
        <f>+$N$3</f>
        <v>2019</v>
      </c>
      <c r="K114" s="164" t="s">
        <v>1925</v>
      </c>
      <c r="L114" s="165" t="s">
        <v>1926</v>
      </c>
      <c r="M114" s="162" t="s">
        <v>1708</v>
      </c>
      <c r="N114" s="162" t="s">
        <v>1709</v>
      </c>
      <c r="O114" s="162" t="s">
        <v>1710</v>
      </c>
      <c r="P114" s="162" t="s">
        <v>1711</v>
      </c>
      <c r="Q114" s="162" t="s">
        <v>1712</v>
      </c>
      <c r="R114" s="167">
        <f t="shared" ref="R114" si="302">SUM(R115:R121)</f>
        <v>0</v>
      </c>
      <c r="S114" s="168">
        <f t="shared" ref="S114" si="303">SUM(S115:S121)</f>
        <v>0</v>
      </c>
      <c r="T114" s="169">
        <f t="shared" ref="T114" si="304">SUM(T115:T121)</f>
        <v>0</v>
      </c>
      <c r="U114" s="170">
        <f t="shared" ref="U114" si="305">SUM(U115:U121)</f>
        <v>0</v>
      </c>
      <c r="V114" s="169">
        <f t="shared" ref="V114" si="306">SUM(V115:V121)</f>
        <v>0</v>
      </c>
      <c r="W114" s="170">
        <f t="shared" ref="W114" si="307">SUM(W115:W121)</f>
        <v>0</v>
      </c>
      <c r="X114" s="169">
        <f t="shared" ref="X114" si="308">SUM(X115:X121)</f>
        <v>0</v>
      </c>
      <c r="Y114" s="170">
        <f t="shared" ref="Y114" si="309">SUM(Y115:Y121)</f>
        <v>0</v>
      </c>
      <c r="Z114" s="169">
        <f t="shared" ref="Z114" si="310">SUM(Z115:Z121)</f>
        <v>0</v>
      </c>
      <c r="AA114" s="170">
        <f t="shared" ref="AA114" si="311">SUM(AA115:AA121)</f>
        <v>0</v>
      </c>
      <c r="AB114" s="169">
        <f t="shared" ref="AB114" si="312">SUM(AB115:AB121)</f>
        <v>0</v>
      </c>
      <c r="AC114" s="170">
        <f t="shared" ref="AC114" si="313">SUM(AC115:AC121)</f>
        <v>0</v>
      </c>
      <c r="AD114" s="169">
        <f t="shared" ref="AD114" si="314">SUM(AD115:AD121)</f>
        <v>0</v>
      </c>
      <c r="AE114" s="170">
        <f t="shared" ref="AE114" si="315">SUM(AE115:AE121)</f>
        <v>0</v>
      </c>
      <c r="AF114" s="169">
        <f t="shared" ref="AF114" si="316">SUM(AF115:AF121)</f>
        <v>0</v>
      </c>
      <c r="AG114" s="171">
        <f t="shared" ref="AG114" si="317">SUM(AG115:AG121)</f>
        <v>0</v>
      </c>
      <c r="AH114" s="865"/>
      <c r="AI114" s="865"/>
      <c r="AJ114" s="172">
        <f t="shared" ref="AJ114" si="318">SUM(AJ115:AJ121)</f>
        <v>0</v>
      </c>
      <c r="AK114" s="173">
        <f t="shared" ref="AK114" si="319">SUM(AK115:AK121)</f>
        <v>0</v>
      </c>
      <c r="AL114" s="41">
        <f t="shared" ref="AL114" si="320">SUM(AL115:AL121)</f>
        <v>0</v>
      </c>
      <c r="AM114" s="42">
        <f t="shared" ref="AM114" si="321">SUM(AM115:AM121)</f>
        <v>0</v>
      </c>
      <c r="AN114" s="42">
        <f t="shared" ref="AN114" si="322">SUM(AN115:AN121)</f>
        <v>0</v>
      </c>
      <c r="AO114" s="42">
        <f t="shared" ref="AO114" si="323">SUM(AO115:AO121)</f>
        <v>0</v>
      </c>
      <c r="AP114" s="42">
        <f t="shared" ref="AP114" si="324">SUM(AP115:AP121)</f>
        <v>0</v>
      </c>
      <c r="AQ114" s="42">
        <f t="shared" ref="AQ114" si="325">SUM(AQ115:AQ121)</f>
        <v>0</v>
      </c>
      <c r="AR114" s="43">
        <f t="shared" ref="AR114" si="326">SUM(AR115:AR121)</f>
        <v>0</v>
      </c>
      <c r="AS114" s="104">
        <f t="shared" ref="AS114" si="327">SUM(AS115:AS121)</f>
        <v>0</v>
      </c>
      <c r="AT114" s="42">
        <f t="shared" ref="AT114" si="328">SUM(AT115:AT121)</f>
        <v>0</v>
      </c>
      <c r="AU114" s="43">
        <f t="shared" ref="AU114" si="329">SUM(AU115:AU121)</f>
        <v>0</v>
      </c>
      <c r="AV114" s="104">
        <f t="shared" ref="AV114" si="330">SUM(AV115:AV121)</f>
        <v>0</v>
      </c>
      <c r="AW114" s="42">
        <f t="shared" ref="AW114" si="331">SUM(AW115:AW121)</f>
        <v>0</v>
      </c>
      <c r="AX114" s="42">
        <f t="shared" ref="AX114" si="332">SUM(AX115:AX121)</f>
        <v>0</v>
      </c>
      <c r="AY114" s="42">
        <f t="shared" ref="AY114" si="333">SUM(AY115:AY121)</f>
        <v>0</v>
      </c>
      <c r="AZ114" s="105">
        <f t="shared" ref="AZ114" si="334">SUM(AZ115:AZ121)</f>
        <v>0</v>
      </c>
      <c r="BA114" s="44" t="s">
        <v>1685</v>
      </c>
      <c r="BB114" s="44" t="s">
        <v>1686</v>
      </c>
      <c r="BC114" s="45" t="s">
        <v>1687</v>
      </c>
    </row>
    <row r="115" spans="1:55" ht="17.25" hidden="1" customHeight="1" x14ac:dyDescent="0.2">
      <c r="A115" s="980"/>
      <c r="B115" s="982" t="str">
        <f>VLOOKUP($D$9,'PROYECTOS REGISTRADOS'!$A$2:$D$82,4,0)</f>
        <v>Mejoramiento de la Cobertura del Aseo en el Área Urbana y Área Rural del Municipio de Tocancipá, Cundinamarca, Centro Oriente</v>
      </c>
      <c r="C115" s="985" t="str">
        <f>VLOOKUP($D$9,'PROYECTOS REGISTRADOS'!$A$2:$D$82,3,0)</f>
        <v>2016-25817-0034</v>
      </c>
      <c r="D115" s="1030"/>
      <c r="E115" s="994" t="str">
        <f>IF(D115=0,"0-0",(VLOOKUP(D115,'CONSOLIDADO PLAN DESARROLLO'!$EL$9:$ET$304,2,0)))</f>
        <v>0-0</v>
      </c>
      <c r="F115" s="991" t="str">
        <f>IF(D115=0,"0-0",(VLOOKUP(D115,'CONSOLIDADO PLAN DESARROLLO'!$EL$9:$ET$304,3,0)))</f>
        <v>0-0</v>
      </c>
      <c r="G115" s="1015" t="str">
        <f>IF(D115=0,"0-0",(VLOOKUP(D115,'CONSOLIDADO PLAN DESARROLLO'!$EL$9:$ET$304,4,0)))</f>
        <v>0-0</v>
      </c>
      <c r="H115" s="997" t="str">
        <f>IF(D115=0,"0-0",(VLOOKUP(D115,'CONSOLIDADO PLAN DESARROLLO'!$EL$9:$ET$304,5,0)))</f>
        <v>0-0</v>
      </c>
      <c r="I115" s="1000" t="str">
        <f>IF(D115=0,"0-0",(VLOOKUP(D115,'CONSOLIDADO PLAN DESARROLLO'!$EL$9:$ET$304,$R$3,0)))</f>
        <v>0-0</v>
      </c>
      <c r="J115" s="1001"/>
      <c r="K115" s="1033"/>
      <c r="L115" s="1011"/>
      <c r="M115" s="174"/>
      <c r="N115" s="175"/>
      <c r="O115" s="176"/>
      <c r="P115" s="46"/>
      <c r="Q115" s="47"/>
      <c r="R115" s="1036"/>
      <c r="S115" s="48"/>
      <c r="T115" s="913"/>
      <c r="U115" s="49"/>
      <c r="V115" s="913"/>
      <c r="W115" s="49"/>
      <c r="X115" s="913"/>
      <c r="Y115" s="49"/>
      <c r="Z115" s="913"/>
      <c r="AA115" s="49"/>
      <c r="AB115" s="913"/>
      <c r="AC115" s="49"/>
      <c r="AD115" s="913"/>
      <c r="AE115" s="49"/>
      <c r="AF115" s="913"/>
      <c r="AG115" s="50"/>
      <c r="AH115" s="866"/>
      <c r="AI115" s="866"/>
      <c r="AJ115" s="904">
        <f>+R115+T115+V115+X115+Z115+AB115+AD115+AF115</f>
        <v>0</v>
      </c>
      <c r="AK115" s="103">
        <f t="shared" ref="AK115:AK120" si="335">AC115+AE115+AG115+S115+U115+W115+Y115+AA115</f>
        <v>0</v>
      </c>
      <c r="AL115" s="51"/>
      <c r="AM115" s="52"/>
      <c r="AN115" s="52"/>
      <c r="AO115" s="52"/>
      <c r="AP115" s="52"/>
      <c r="AQ115" s="52"/>
      <c r="AR115" s="53">
        <f t="shared" ref="AR115:AR120" si="336">SUM(AL115:AQ115)</f>
        <v>0</v>
      </c>
      <c r="AS115" s="54"/>
      <c r="AT115" s="52"/>
      <c r="AU115" s="53">
        <f t="shared" ref="AU115:AU119" si="337">SUM(AS115:AT115)</f>
        <v>0</v>
      </c>
      <c r="AV115" s="54"/>
      <c r="AW115" s="52"/>
      <c r="AX115" s="52"/>
      <c r="AY115" s="52"/>
      <c r="AZ115" s="55"/>
      <c r="BA115" s="56"/>
      <c r="BB115" s="56"/>
      <c r="BC115" s="57"/>
    </row>
    <row r="116" spans="1:55" ht="17.25" hidden="1" customHeight="1" x14ac:dyDescent="0.2">
      <c r="A116" s="980"/>
      <c r="B116" s="982"/>
      <c r="C116" s="985"/>
      <c r="D116" s="1030"/>
      <c r="E116" s="995"/>
      <c r="F116" s="991"/>
      <c r="G116" s="1015"/>
      <c r="H116" s="997"/>
      <c r="I116" s="1002"/>
      <c r="J116" s="1003"/>
      <c r="K116" s="1033"/>
      <c r="L116" s="1012"/>
      <c r="M116" s="174"/>
      <c r="N116" s="175"/>
      <c r="O116" s="176"/>
      <c r="P116" s="46"/>
      <c r="Q116" s="47"/>
      <c r="R116" s="1037"/>
      <c r="S116" s="48"/>
      <c r="T116" s="914"/>
      <c r="U116" s="49"/>
      <c r="V116" s="914"/>
      <c r="W116" s="49"/>
      <c r="X116" s="914"/>
      <c r="Y116" s="49"/>
      <c r="Z116" s="914"/>
      <c r="AA116" s="49"/>
      <c r="AB116" s="914"/>
      <c r="AC116" s="49"/>
      <c r="AD116" s="914"/>
      <c r="AE116" s="49"/>
      <c r="AF116" s="914"/>
      <c r="AG116" s="50"/>
      <c r="AH116" s="867"/>
      <c r="AI116" s="867"/>
      <c r="AJ116" s="905"/>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980"/>
      <c r="B117" s="982"/>
      <c r="C117" s="985"/>
      <c r="D117" s="1030"/>
      <c r="E117" s="995"/>
      <c r="F117" s="991"/>
      <c r="G117" s="1015"/>
      <c r="H117" s="997"/>
      <c r="I117" s="1002"/>
      <c r="J117" s="1003"/>
      <c r="K117" s="1033"/>
      <c r="L117" s="1012"/>
      <c r="M117" s="174"/>
      <c r="N117" s="175"/>
      <c r="O117" s="176"/>
      <c r="P117" s="46"/>
      <c r="Q117" s="47"/>
      <c r="R117" s="1037"/>
      <c r="S117" s="48"/>
      <c r="T117" s="914"/>
      <c r="U117" s="49"/>
      <c r="V117" s="914"/>
      <c r="W117" s="49"/>
      <c r="X117" s="914"/>
      <c r="Y117" s="49"/>
      <c r="Z117" s="914"/>
      <c r="AA117" s="49"/>
      <c r="AB117" s="914"/>
      <c r="AC117" s="49"/>
      <c r="AD117" s="914"/>
      <c r="AE117" s="49"/>
      <c r="AF117" s="914"/>
      <c r="AG117" s="50"/>
      <c r="AH117" s="867"/>
      <c r="AI117" s="867"/>
      <c r="AJ117" s="905"/>
      <c r="AK117" s="103">
        <f t="shared" si="335"/>
        <v>0</v>
      </c>
      <c r="AL117" s="51"/>
      <c r="AM117" s="52"/>
      <c r="AN117" s="52"/>
      <c r="AO117" s="52"/>
      <c r="AP117" s="52"/>
      <c r="AQ117" s="52"/>
      <c r="AR117" s="53">
        <f t="shared" si="336"/>
        <v>0</v>
      </c>
      <c r="AS117" s="54"/>
      <c r="AT117" s="52"/>
      <c r="AU117" s="53">
        <f t="shared" si="337"/>
        <v>0</v>
      </c>
      <c r="AV117" s="54"/>
      <c r="AW117" s="52"/>
      <c r="AX117" s="52"/>
      <c r="AY117" s="52"/>
      <c r="AZ117" s="55"/>
      <c r="BA117" s="56"/>
      <c r="BB117" s="56"/>
      <c r="BC117" s="57"/>
    </row>
    <row r="118" spans="1:55" ht="17.25" hidden="1" customHeight="1" x14ac:dyDescent="0.2">
      <c r="A118" s="980"/>
      <c r="B118" s="982"/>
      <c r="C118" s="985"/>
      <c r="D118" s="1030"/>
      <c r="E118" s="995"/>
      <c r="F118" s="991"/>
      <c r="G118" s="1015"/>
      <c r="H118" s="997"/>
      <c r="I118" s="1002"/>
      <c r="J118" s="1003"/>
      <c r="K118" s="1033"/>
      <c r="L118" s="1012"/>
      <c r="M118" s="174"/>
      <c r="N118" s="175"/>
      <c r="O118" s="176"/>
      <c r="P118" s="46"/>
      <c r="Q118" s="47"/>
      <c r="R118" s="1037"/>
      <c r="S118" s="48"/>
      <c r="T118" s="914"/>
      <c r="U118" s="49"/>
      <c r="V118" s="914"/>
      <c r="W118" s="49"/>
      <c r="X118" s="914"/>
      <c r="Y118" s="49"/>
      <c r="Z118" s="914"/>
      <c r="AA118" s="49"/>
      <c r="AB118" s="914"/>
      <c r="AC118" s="49"/>
      <c r="AD118" s="914"/>
      <c r="AE118" s="49"/>
      <c r="AF118" s="914"/>
      <c r="AG118" s="50"/>
      <c r="AH118" s="867"/>
      <c r="AI118" s="867"/>
      <c r="AJ118" s="905"/>
      <c r="AK118" s="103">
        <f t="shared" si="335"/>
        <v>0</v>
      </c>
      <c r="AL118" s="51"/>
      <c r="AM118" s="52"/>
      <c r="AN118" s="52"/>
      <c r="AO118" s="52"/>
      <c r="AP118" s="52"/>
      <c r="AQ118" s="52"/>
      <c r="AR118" s="53">
        <f t="shared" si="336"/>
        <v>0</v>
      </c>
      <c r="AS118" s="54"/>
      <c r="AT118" s="52"/>
      <c r="AU118" s="53">
        <f t="shared" si="337"/>
        <v>0</v>
      </c>
      <c r="AV118" s="54"/>
      <c r="AW118" s="52"/>
      <c r="AX118" s="52"/>
      <c r="AY118" s="52"/>
      <c r="AZ118" s="55"/>
      <c r="BA118" s="56"/>
      <c r="BB118" s="56"/>
      <c r="BC118" s="57"/>
    </row>
    <row r="119" spans="1:55" ht="17.25" hidden="1" customHeight="1" x14ac:dyDescent="0.2">
      <c r="A119" s="980"/>
      <c r="B119" s="982"/>
      <c r="C119" s="985"/>
      <c r="D119" s="1030"/>
      <c r="E119" s="995"/>
      <c r="F119" s="991"/>
      <c r="G119" s="1015"/>
      <c r="H119" s="997"/>
      <c r="I119" s="1002"/>
      <c r="J119" s="1003"/>
      <c r="K119" s="1033"/>
      <c r="L119" s="1012"/>
      <c r="M119" s="174"/>
      <c r="N119" s="175"/>
      <c r="O119" s="176"/>
      <c r="P119" s="46"/>
      <c r="Q119" s="47"/>
      <c r="R119" s="1037"/>
      <c r="S119" s="48"/>
      <c r="T119" s="914"/>
      <c r="U119" s="49"/>
      <c r="V119" s="914"/>
      <c r="W119" s="49"/>
      <c r="X119" s="914"/>
      <c r="Y119" s="49"/>
      <c r="Z119" s="914"/>
      <c r="AA119" s="49"/>
      <c r="AB119" s="914"/>
      <c r="AC119" s="49"/>
      <c r="AD119" s="914"/>
      <c r="AE119" s="49"/>
      <c r="AF119" s="914"/>
      <c r="AG119" s="50"/>
      <c r="AH119" s="867"/>
      <c r="AI119" s="867"/>
      <c r="AJ119" s="905"/>
      <c r="AK119" s="103">
        <f t="shared" si="335"/>
        <v>0</v>
      </c>
      <c r="AL119" s="51"/>
      <c r="AM119" s="52"/>
      <c r="AN119" s="52"/>
      <c r="AO119" s="52"/>
      <c r="AP119" s="52"/>
      <c r="AQ119" s="52"/>
      <c r="AR119" s="53">
        <f t="shared" si="336"/>
        <v>0</v>
      </c>
      <c r="AS119" s="54"/>
      <c r="AT119" s="52"/>
      <c r="AU119" s="53">
        <f t="shared" si="337"/>
        <v>0</v>
      </c>
      <c r="AV119" s="54"/>
      <c r="AW119" s="52"/>
      <c r="AX119" s="52"/>
      <c r="AY119" s="52"/>
      <c r="AZ119" s="55"/>
      <c r="BA119" s="56"/>
      <c r="BB119" s="56"/>
      <c r="BC119" s="57"/>
    </row>
    <row r="120" spans="1:55" ht="17.25" hidden="1" customHeight="1" x14ac:dyDescent="0.2">
      <c r="A120" s="980"/>
      <c r="B120" s="983"/>
      <c r="C120" s="986"/>
      <c r="D120" s="1031"/>
      <c r="E120" s="995"/>
      <c r="F120" s="992"/>
      <c r="G120" s="1016"/>
      <c r="H120" s="998"/>
      <c r="I120" s="1002"/>
      <c r="J120" s="1003"/>
      <c r="K120" s="1034"/>
      <c r="L120" s="1012"/>
      <c r="M120" s="177"/>
      <c r="N120" s="178"/>
      <c r="O120" s="179"/>
      <c r="P120" s="106"/>
      <c r="Q120" s="107"/>
      <c r="R120" s="1037"/>
      <c r="S120" s="108"/>
      <c r="T120" s="914"/>
      <c r="U120" s="109"/>
      <c r="V120" s="914"/>
      <c r="W120" s="109"/>
      <c r="X120" s="914"/>
      <c r="Y120" s="109"/>
      <c r="Z120" s="914"/>
      <c r="AA120" s="109"/>
      <c r="AB120" s="914"/>
      <c r="AC120" s="109"/>
      <c r="AD120" s="914"/>
      <c r="AE120" s="109"/>
      <c r="AF120" s="914"/>
      <c r="AG120" s="110"/>
      <c r="AH120" s="867"/>
      <c r="AI120" s="867"/>
      <c r="AJ120" s="906"/>
      <c r="AK120" s="103">
        <f t="shared" si="335"/>
        <v>0</v>
      </c>
      <c r="AL120" s="111"/>
      <c r="AM120" s="112"/>
      <c r="AN120" s="112"/>
      <c r="AO120" s="112"/>
      <c r="AP120" s="112"/>
      <c r="AQ120" s="112"/>
      <c r="AR120" s="53">
        <f t="shared" si="336"/>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981"/>
      <c r="B121" s="984"/>
      <c r="C121" s="987"/>
      <c r="D121" s="1032"/>
      <c r="E121" s="996"/>
      <c r="F121" s="993"/>
      <c r="G121" s="1017"/>
      <c r="H121" s="999"/>
      <c r="I121" s="1004"/>
      <c r="J121" s="1005"/>
      <c r="K121" s="1035"/>
      <c r="L121" s="1013"/>
      <c r="M121" s="180"/>
      <c r="N121" s="181"/>
      <c r="O121" s="182"/>
      <c r="P121" s="117"/>
      <c r="Q121" s="117"/>
      <c r="R121" s="1038"/>
      <c r="S121" s="183"/>
      <c r="T121" s="915"/>
      <c r="U121" s="184"/>
      <c r="V121" s="915"/>
      <c r="W121" s="184"/>
      <c r="X121" s="915"/>
      <c r="Y121" s="184"/>
      <c r="Z121" s="915"/>
      <c r="AA121" s="184"/>
      <c r="AB121" s="915"/>
      <c r="AC121" s="184"/>
      <c r="AD121" s="915"/>
      <c r="AE121" s="184"/>
      <c r="AF121" s="915"/>
      <c r="AG121" s="185"/>
      <c r="AH121" s="868"/>
      <c r="AI121" s="868"/>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1014"/>
      <c r="J122" s="1014"/>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979">
        <v>13</v>
      </c>
      <c r="B123" s="161" t="s">
        <v>1705</v>
      </c>
      <c r="C123" s="162" t="s">
        <v>1706</v>
      </c>
      <c r="D123" s="163" t="s">
        <v>21</v>
      </c>
      <c r="E123" s="163" t="s">
        <v>1892</v>
      </c>
      <c r="F123" s="162" t="s">
        <v>1707</v>
      </c>
      <c r="G123" s="164" t="s">
        <v>1679</v>
      </c>
      <c r="H123" s="164" t="s">
        <v>1680</v>
      </c>
      <c r="I123" s="165" t="s">
        <v>1908</v>
      </c>
      <c r="J123" s="166">
        <f>+$N$3</f>
        <v>2019</v>
      </c>
      <c r="K123" s="164" t="s">
        <v>1925</v>
      </c>
      <c r="L123" s="165" t="s">
        <v>1926</v>
      </c>
      <c r="M123" s="162" t="s">
        <v>1708</v>
      </c>
      <c r="N123" s="162" t="s">
        <v>1709</v>
      </c>
      <c r="O123" s="162" t="s">
        <v>1710</v>
      </c>
      <c r="P123" s="162" t="s">
        <v>1711</v>
      </c>
      <c r="Q123" s="162" t="s">
        <v>1712</v>
      </c>
      <c r="R123" s="167">
        <f t="shared" ref="R123" si="338">SUM(R124:R130)</f>
        <v>0</v>
      </c>
      <c r="S123" s="168">
        <f t="shared" ref="S123" si="339">SUM(S124:S130)</f>
        <v>0</v>
      </c>
      <c r="T123" s="169">
        <f t="shared" ref="T123" si="340">SUM(T124:T130)</f>
        <v>0</v>
      </c>
      <c r="U123" s="170">
        <f t="shared" ref="U123" si="341">SUM(U124:U130)</f>
        <v>0</v>
      </c>
      <c r="V123" s="169">
        <f t="shared" ref="V123" si="342">SUM(V124:V130)</f>
        <v>0</v>
      </c>
      <c r="W123" s="170">
        <f t="shared" ref="W123" si="343">SUM(W124:W130)</f>
        <v>0</v>
      </c>
      <c r="X123" s="169">
        <f t="shared" ref="X123" si="344">SUM(X124:X130)</f>
        <v>0</v>
      </c>
      <c r="Y123" s="170">
        <f t="shared" ref="Y123" si="345">SUM(Y124:Y130)</f>
        <v>0</v>
      </c>
      <c r="Z123" s="169">
        <f t="shared" ref="Z123" si="346">SUM(Z124:Z130)</f>
        <v>0</v>
      </c>
      <c r="AA123" s="170">
        <f t="shared" ref="AA123" si="347">SUM(AA124:AA130)</f>
        <v>0</v>
      </c>
      <c r="AB123" s="169">
        <f t="shared" ref="AB123" si="348">SUM(AB124:AB130)</f>
        <v>0</v>
      </c>
      <c r="AC123" s="170">
        <f t="shared" ref="AC123" si="349">SUM(AC124:AC130)</f>
        <v>0</v>
      </c>
      <c r="AD123" s="169">
        <f t="shared" ref="AD123" si="350">SUM(AD124:AD130)</f>
        <v>0</v>
      </c>
      <c r="AE123" s="170">
        <f t="shared" ref="AE123" si="351">SUM(AE124:AE130)</f>
        <v>0</v>
      </c>
      <c r="AF123" s="169">
        <f t="shared" ref="AF123" si="352">SUM(AF124:AF130)</f>
        <v>0</v>
      </c>
      <c r="AG123" s="171">
        <f t="shared" ref="AG123" si="353">SUM(AG124:AG130)</f>
        <v>0</v>
      </c>
      <c r="AH123" s="865"/>
      <c r="AI123" s="865"/>
      <c r="AJ123" s="172">
        <f t="shared" ref="AJ123" si="354">SUM(AJ124:AJ130)</f>
        <v>0</v>
      </c>
      <c r="AK123" s="173">
        <f t="shared" ref="AK123" si="355">SUM(AK124:AK130)</f>
        <v>0</v>
      </c>
      <c r="AL123" s="41">
        <f t="shared" ref="AL123" si="356">SUM(AL124:AL130)</f>
        <v>0</v>
      </c>
      <c r="AM123" s="42">
        <f t="shared" ref="AM123" si="357">SUM(AM124:AM130)</f>
        <v>0</v>
      </c>
      <c r="AN123" s="42">
        <f t="shared" ref="AN123" si="358">SUM(AN124:AN130)</f>
        <v>0</v>
      </c>
      <c r="AO123" s="42">
        <f t="shared" ref="AO123" si="359">SUM(AO124:AO130)</f>
        <v>0</v>
      </c>
      <c r="AP123" s="42">
        <f t="shared" ref="AP123" si="360">SUM(AP124:AP130)</f>
        <v>0</v>
      </c>
      <c r="AQ123" s="42">
        <f t="shared" ref="AQ123" si="361">SUM(AQ124:AQ130)</f>
        <v>0</v>
      </c>
      <c r="AR123" s="43">
        <f t="shared" ref="AR123" si="362">SUM(AR124:AR130)</f>
        <v>0</v>
      </c>
      <c r="AS123" s="104">
        <f t="shared" ref="AS123" si="363">SUM(AS124:AS130)</f>
        <v>0</v>
      </c>
      <c r="AT123" s="42">
        <f t="shared" ref="AT123" si="364">SUM(AT124:AT130)</f>
        <v>0</v>
      </c>
      <c r="AU123" s="43">
        <f t="shared" ref="AU123" si="365">SUM(AU124:AU130)</f>
        <v>0</v>
      </c>
      <c r="AV123" s="104">
        <f t="shared" ref="AV123" si="366">SUM(AV124:AV130)</f>
        <v>0</v>
      </c>
      <c r="AW123" s="42">
        <f t="shared" ref="AW123" si="367">SUM(AW124:AW130)</f>
        <v>0</v>
      </c>
      <c r="AX123" s="42">
        <f t="shared" ref="AX123" si="368">SUM(AX124:AX130)</f>
        <v>0</v>
      </c>
      <c r="AY123" s="42">
        <f t="shared" ref="AY123" si="369">SUM(AY124:AY130)</f>
        <v>0</v>
      </c>
      <c r="AZ123" s="105">
        <f t="shared" ref="AZ123" si="370">SUM(AZ124:AZ130)</f>
        <v>0</v>
      </c>
      <c r="BA123" s="44" t="s">
        <v>1685</v>
      </c>
      <c r="BB123" s="44" t="s">
        <v>1686</v>
      </c>
      <c r="BC123" s="45" t="s">
        <v>1687</v>
      </c>
    </row>
    <row r="124" spans="1:55" ht="17.25" hidden="1" customHeight="1" x14ac:dyDescent="0.2">
      <c r="A124" s="980"/>
      <c r="B124" s="982" t="str">
        <f>VLOOKUP($D$9,'PROYECTOS REGISTRADOS'!$A$2:$D$82,4,0)</f>
        <v>Mejoramiento de la Cobertura del Aseo en el Área Urbana y Área Rural del Municipio de Tocancipá, Cundinamarca, Centro Oriente</v>
      </c>
      <c r="C124" s="985" t="str">
        <f>VLOOKUP($D$9,'PROYECTOS REGISTRADOS'!$A$2:$D$82,3,0)</f>
        <v>2016-25817-0034</v>
      </c>
      <c r="D124" s="1030"/>
      <c r="E124" s="994" t="str">
        <f>IF(D124=0,"0-0",(VLOOKUP(D124,'CONSOLIDADO PLAN DESARROLLO'!$EL$9:$ET$304,2,0)))</f>
        <v>0-0</v>
      </c>
      <c r="F124" s="991" t="str">
        <f>IF(D124=0,"0-0",(VLOOKUP(D124,'CONSOLIDADO PLAN DESARROLLO'!$EL$9:$ET$304,3,0)))</f>
        <v>0-0</v>
      </c>
      <c r="G124" s="1015" t="str">
        <f>IF(D124=0,"0-0",(VLOOKUP(D124,'CONSOLIDADO PLAN DESARROLLO'!$EL$9:$ET$304,4,0)))</f>
        <v>0-0</v>
      </c>
      <c r="H124" s="997" t="str">
        <f>IF(D124=0,"0-0",(VLOOKUP(D124,'CONSOLIDADO PLAN DESARROLLO'!$EL$9:$ET$304,5,0)))</f>
        <v>0-0</v>
      </c>
      <c r="I124" s="1000" t="str">
        <f>IF(D124=0,"0-0",(VLOOKUP(D124,'CONSOLIDADO PLAN DESARROLLO'!$EL$9:$ET$304,$R$3,0)))</f>
        <v>0-0</v>
      </c>
      <c r="J124" s="1001"/>
      <c r="K124" s="1033"/>
      <c r="L124" s="1011"/>
      <c r="M124" s="174"/>
      <c r="N124" s="175"/>
      <c r="O124" s="176"/>
      <c r="P124" s="46"/>
      <c r="Q124" s="47"/>
      <c r="R124" s="1036"/>
      <c r="S124" s="48"/>
      <c r="T124" s="913"/>
      <c r="U124" s="49"/>
      <c r="V124" s="913"/>
      <c r="W124" s="49"/>
      <c r="X124" s="913"/>
      <c r="Y124" s="49"/>
      <c r="Z124" s="913"/>
      <c r="AA124" s="49"/>
      <c r="AB124" s="913"/>
      <c r="AC124" s="49"/>
      <c r="AD124" s="913"/>
      <c r="AE124" s="49"/>
      <c r="AF124" s="913"/>
      <c r="AG124" s="50"/>
      <c r="AH124" s="866"/>
      <c r="AI124" s="866"/>
      <c r="AJ124" s="904">
        <f>+R124+T124+V124+X124+Z124+AB124+AD124+AF124</f>
        <v>0</v>
      </c>
      <c r="AK124" s="103">
        <f t="shared" ref="AK124:AK129" si="371">AC124+AE124+AG124+S124+U124+W124+Y124+AA124</f>
        <v>0</v>
      </c>
      <c r="AL124" s="51"/>
      <c r="AM124" s="52"/>
      <c r="AN124" s="52"/>
      <c r="AO124" s="52"/>
      <c r="AP124" s="52"/>
      <c r="AQ124" s="52"/>
      <c r="AR124" s="53">
        <f t="shared" ref="AR124:AR129" si="372">SUM(AL124:AQ124)</f>
        <v>0</v>
      </c>
      <c r="AS124" s="54"/>
      <c r="AT124" s="52"/>
      <c r="AU124" s="53">
        <f t="shared" ref="AU124:AU128" si="373">SUM(AS124:AT124)</f>
        <v>0</v>
      </c>
      <c r="AV124" s="54"/>
      <c r="AW124" s="52"/>
      <c r="AX124" s="52"/>
      <c r="AY124" s="52"/>
      <c r="AZ124" s="55"/>
      <c r="BA124" s="56"/>
      <c r="BB124" s="56"/>
      <c r="BC124" s="57"/>
    </row>
    <row r="125" spans="1:55" ht="17.25" hidden="1" customHeight="1" x14ac:dyDescent="0.2">
      <c r="A125" s="980"/>
      <c r="B125" s="982"/>
      <c r="C125" s="985"/>
      <c r="D125" s="1030"/>
      <c r="E125" s="995"/>
      <c r="F125" s="991"/>
      <c r="G125" s="1015"/>
      <c r="H125" s="997"/>
      <c r="I125" s="1002"/>
      <c r="J125" s="1003"/>
      <c r="K125" s="1033"/>
      <c r="L125" s="1012"/>
      <c r="M125" s="174"/>
      <c r="N125" s="175"/>
      <c r="O125" s="176"/>
      <c r="P125" s="46"/>
      <c r="Q125" s="47"/>
      <c r="R125" s="1037"/>
      <c r="S125" s="48"/>
      <c r="T125" s="914"/>
      <c r="U125" s="49"/>
      <c r="V125" s="914"/>
      <c r="W125" s="49"/>
      <c r="X125" s="914"/>
      <c r="Y125" s="49"/>
      <c r="Z125" s="914"/>
      <c r="AA125" s="49"/>
      <c r="AB125" s="914"/>
      <c r="AC125" s="49"/>
      <c r="AD125" s="914"/>
      <c r="AE125" s="49"/>
      <c r="AF125" s="914"/>
      <c r="AG125" s="50"/>
      <c r="AH125" s="867"/>
      <c r="AI125" s="867"/>
      <c r="AJ125" s="905"/>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980"/>
      <c r="B126" s="982"/>
      <c r="C126" s="985"/>
      <c r="D126" s="1030"/>
      <c r="E126" s="995"/>
      <c r="F126" s="991"/>
      <c r="G126" s="1015"/>
      <c r="H126" s="997"/>
      <c r="I126" s="1002"/>
      <c r="J126" s="1003"/>
      <c r="K126" s="1033"/>
      <c r="L126" s="1012"/>
      <c r="M126" s="174"/>
      <c r="N126" s="175"/>
      <c r="O126" s="176"/>
      <c r="P126" s="46"/>
      <c r="Q126" s="47"/>
      <c r="R126" s="1037"/>
      <c r="S126" s="48"/>
      <c r="T126" s="914"/>
      <c r="U126" s="49"/>
      <c r="V126" s="914"/>
      <c r="W126" s="49"/>
      <c r="X126" s="914"/>
      <c r="Y126" s="49"/>
      <c r="Z126" s="914"/>
      <c r="AA126" s="49"/>
      <c r="AB126" s="914"/>
      <c r="AC126" s="49"/>
      <c r="AD126" s="914"/>
      <c r="AE126" s="49"/>
      <c r="AF126" s="914"/>
      <c r="AG126" s="50"/>
      <c r="AH126" s="867"/>
      <c r="AI126" s="867"/>
      <c r="AJ126" s="905"/>
      <c r="AK126" s="103">
        <f t="shared" si="371"/>
        <v>0</v>
      </c>
      <c r="AL126" s="51"/>
      <c r="AM126" s="52"/>
      <c r="AN126" s="52"/>
      <c r="AO126" s="52"/>
      <c r="AP126" s="52"/>
      <c r="AQ126" s="52"/>
      <c r="AR126" s="53">
        <f t="shared" si="372"/>
        <v>0</v>
      </c>
      <c r="AS126" s="54"/>
      <c r="AT126" s="52"/>
      <c r="AU126" s="53">
        <f t="shared" si="373"/>
        <v>0</v>
      </c>
      <c r="AV126" s="54"/>
      <c r="AW126" s="52"/>
      <c r="AX126" s="52"/>
      <c r="AY126" s="52"/>
      <c r="AZ126" s="55"/>
      <c r="BA126" s="56"/>
      <c r="BB126" s="56"/>
      <c r="BC126" s="57"/>
    </row>
    <row r="127" spans="1:55" ht="17.25" hidden="1" customHeight="1" x14ac:dyDescent="0.2">
      <c r="A127" s="980"/>
      <c r="B127" s="982"/>
      <c r="C127" s="985"/>
      <c r="D127" s="1030"/>
      <c r="E127" s="995"/>
      <c r="F127" s="991"/>
      <c r="G127" s="1015"/>
      <c r="H127" s="997"/>
      <c r="I127" s="1002"/>
      <c r="J127" s="1003"/>
      <c r="K127" s="1033"/>
      <c r="L127" s="1012"/>
      <c r="M127" s="174"/>
      <c r="N127" s="175"/>
      <c r="O127" s="176"/>
      <c r="P127" s="46"/>
      <c r="Q127" s="47"/>
      <c r="R127" s="1037"/>
      <c r="S127" s="48"/>
      <c r="T127" s="914"/>
      <c r="U127" s="49"/>
      <c r="V127" s="914"/>
      <c r="W127" s="49"/>
      <c r="X127" s="914"/>
      <c r="Y127" s="49"/>
      <c r="Z127" s="914"/>
      <c r="AA127" s="49"/>
      <c r="AB127" s="914"/>
      <c r="AC127" s="49"/>
      <c r="AD127" s="914"/>
      <c r="AE127" s="49"/>
      <c r="AF127" s="914"/>
      <c r="AG127" s="50"/>
      <c r="AH127" s="867"/>
      <c r="AI127" s="867"/>
      <c r="AJ127" s="905"/>
      <c r="AK127" s="103">
        <f t="shared" si="371"/>
        <v>0</v>
      </c>
      <c r="AL127" s="51"/>
      <c r="AM127" s="52"/>
      <c r="AN127" s="52"/>
      <c r="AO127" s="52"/>
      <c r="AP127" s="52"/>
      <c r="AQ127" s="52"/>
      <c r="AR127" s="53">
        <f t="shared" si="372"/>
        <v>0</v>
      </c>
      <c r="AS127" s="54"/>
      <c r="AT127" s="52"/>
      <c r="AU127" s="53">
        <f t="shared" si="373"/>
        <v>0</v>
      </c>
      <c r="AV127" s="54"/>
      <c r="AW127" s="52"/>
      <c r="AX127" s="52"/>
      <c r="AY127" s="52"/>
      <c r="AZ127" s="55"/>
      <c r="BA127" s="56"/>
      <c r="BB127" s="56"/>
      <c r="BC127" s="57"/>
    </row>
    <row r="128" spans="1:55" ht="17.25" hidden="1" customHeight="1" x14ac:dyDescent="0.2">
      <c r="A128" s="980"/>
      <c r="B128" s="982"/>
      <c r="C128" s="985"/>
      <c r="D128" s="1030"/>
      <c r="E128" s="995"/>
      <c r="F128" s="991"/>
      <c r="G128" s="1015"/>
      <c r="H128" s="997"/>
      <c r="I128" s="1002"/>
      <c r="J128" s="1003"/>
      <c r="K128" s="1033"/>
      <c r="L128" s="1012"/>
      <c r="M128" s="174"/>
      <c r="N128" s="175"/>
      <c r="O128" s="176"/>
      <c r="P128" s="46"/>
      <c r="Q128" s="47"/>
      <c r="R128" s="1037"/>
      <c r="S128" s="48"/>
      <c r="T128" s="914"/>
      <c r="U128" s="49"/>
      <c r="V128" s="914"/>
      <c r="W128" s="49"/>
      <c r="X128" s="914"/>
      <c r="Y128" s="49"/>
      <c r="Z128" s="914"/>
      <c r="AA128" s="49"/>
      <c r="AB128" s="914"/>
      <c r="AC128" s="49"/>
      <c r="AD128" s="914"/>
      <c r="AE128" s="49"/>
      <c r="AF128" s="914"/>
      <c r="AG128" s="50"/>
      <c r="AH128" s="867"/>
      <c r="AI128" s="867"/>
      <c r="AJ128" s="905"/>
      <c r="AK128" s="103">
        <f t="shared" si="371"/>
        <v>0</v>
      </c>
      <c r="AL128" s="51"/>
      <c r="AM128" s="52"/>
      <c r="AN128" s="52"/>
      <c r="AO128" s="52"/>
      <c r="AP128" s="52"/>
      <c r="AQ128" s="52"/>
      <c r="AR128" s="53">
        <f t="shared" si="372"/>
        <v>0</v>
      </c>
      <c r="AS128" s="54"/>
      <c r="AT128" s="52"/>
      <c r="AU128" s="53">
        <f t="shared" si="373"/>
        <v>0</v>
      </c>
      <c r="AV128" s="54"/>
      <c r="AW128" s="52"/>
      <c r="AX128" s="52"/>
      <c r="AY128" s="52"/>
      <c r="AZ128" s="55"/>
      <c r="BA128" s="56"/>
      <c r="BB128" s="56"/>
      <c r="BC128" s="57"/>
    </row>
    <row r="129" spans="1:55" ht="17.25" hidden="1" customHeight="1" x14ac:dyDescent="0.2">
      <c r="A129" s="980"/>
      <c r="B129" s="983"/>
      <c r="C129" s="986"/>
      <c r="D129" s="1031"/>
      <c r="E129" s="995"/>
      <c r="F129" s="992"/>
      <c r="G129" s="1016"/>
      <c r="H129" s="998"/>
      <c r="I129" s="1002"/>
      <c r="J129" s="1003"/>
      <c r="K129" s="1034"/>
      <c r="L129" s="1012"/>
      <c r="M129" s="177"/>
      <c r="N129" s="178"/>
      <c r="O129" s="179"/>
      <c r="P129" s="106"/>
      <c r="Q129" s="107"/>
      <c r="R129" s="1037"/>
      <c r="S129" s="108"/>
      <c r="T129" s="914"/>
      <c r="U129" s="109"/>
      <c r="V129" s="914"/>
      <c r="W129" s="109"/>
      <c r="X129" s="914"/>
      <c r="Y129" s="109"/>
      <c r="Z129" s="914"/>
      <c r="AA129" s="109"/>
      <c r="AB129" s="914"/>
      <c r="AC129" s="109"/>
      <c r="AD129" s="914"/>
      <c r="AE129" s="109"/>
      <c r="AF129" s="914"/>
      <c r="AG129" s="110"/>
      <c r="AH129" s="867"/>
      <c r="AI129" s="867"/>
      <c r="AJ129" s="906"/>
      <c r="AK129" s="103">
        <f t="shared" si="371"/>
        <v>0</v>
      </c>
      <c r="AL129" s="111"/>
      <c r="AM129" s="112"/>
      <c r="AN129" s="112"/>
      <c r="AO129" s="112"/>
      <c r="AP129" s="112"/>
      <c r="AQ129" s="112"/>
      <c r="AR129" s="53">
        <f t="shared" si="372"/>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981"/>
      <c r="B130" s="984"/>
      <c r="C130" s="987"/>
      <c r="D130" s="1032"/>
      <c r="E130" s="996"/>
      <c r="F130" s="993"/>
      <c r="G130" s="1017"/>
      <c r="H130" s="999"/>
      <c r="I130" s="1004"/>
      <c r="J130" s="1005"/>
      <c r="K130" s="1035"/>
      <c r="L130" s="1013"/>
      <c r="M130" s="180"/>
      <c r="N130" s="181"/>
      <c r="O130" s="182"/>
      <c r="P130" s="117"/>
      <c r="Q130" s="117"/>
      <c r="R130" s="1038"/>
      <c r="S130" s="183"/>
      <c r="T130" s="915"/>
      <c r="U130" s="184"/>
      <c r="V130" s="915"/>
      <c r="W130" s="184"/>
      <c r="X130" s="915"/>
      <c r="Y130" s="184"/>
      <c r="Z130" s="915"/>
      <c r="AA130" s="184"/>
      <c r="AB130" s="915"/>
      <c r="AC130" s="184"/>
      <c r="AD130" s="915"/>
      <c r="AE130" s="184"/>
      <c r="AF130" s="915"/>
      <c r="AG130" s="185"/>
      <c r="AH130" s="868"/>
      <c r="AI130" s="868"/>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1014"/>
      <c r="J131" s="1014"/>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979">
        <v>14</v>
      </c>
      <c r="B132" s="161" t="s">
        <v>1705</v>
      </c>
      <c r="C132" s="162" t="s">
        <v>1706</v>
      </c>
      <c r="D132" s="163" t="s">
        <v>21</v>
      </c>
      <c r="E132" s="163" t="s">
        <v>1892</v>
      </c>
      <c r="F132" s="162" t="s">
        <v>1707</v>
      </c>
      <c r="G132" s="164" t="s">
        <v>1679</v>
      </c>
      <c r="H132" s="164" t="s">
        <v>1680</v>
      </c>
      <c r="I132" s="165" t="s">
        <v>1908</v>
      </c>
      <c r="J132" s="166">
        <f>+$N$3</f>
        <v>2019</v>
      </c>
      <c r="K132" s="164" t="s">
        <v>1925</v>
      </c>
      <c r="L132" s="165" t="s">
        <v>1926</v>
      </c>
      <c r="M132" s="162" t="s">
        <v>1708</v>
      </c>
      <c r="N132" s="162" t="s">
        <v>1709</v>
      </c>
      <c r="O132" s="162" t="s">
        <v>1710</v>
      </c>
      <c r="P132" s="162" t="s">
        <v>1711</v>
      </c>
      <c r="Q132" s="162" t="s">
        <v>1712</v>
      </c>
      <c r="R132" s="167">
        <f t="shared" ref="R132" si="374">SUM(R133:R139)</f>
        <v>0</v>
      </c>
      <c r="S132" s="168">
        <f t="shared" ref="S132" si="375">SUM(S133:S139)</f>
        <v>0</v>
      </c>
      <c r="T132" s="169">
        <f t="shared" ref="T132" si="376">SUM(T133:T139)</f>
        <v>0</v>
      </c>
      <c r="U132" s="170">
        <f t="shared" ref="U132" si="377">SUM(U133:U139)</f>
        <v>0</v>
      </c>
      <c r="V132" s="169">
        <f t="shared" ref="V132" si="378">SUM(V133:V139)</f>
        <v>0</v>
      </c>
      <c r="W132" s="170">
        <f t="shared" ref="W132" si="379">SUM(W133:W139)</f>
        <v>0</v>
      </c>
      <c r="X132" s="169">
        <f t="shared" ref="X132" si="380">SUM(X133:X139)</f>
        <v>0</v>
      </c>
      <c r="Y132" s="170">
        <f t="shared" ref="Y132" si="381">SUM(Y133:Y139)</f>
        <v>0</v>
      </c>
      <c r="Z132" s="169">
        <f t="shared" ref="Z132" si="382">SUM(Z133:Z139)</f>
        <v>0</v>
      </c>
      <c r="AA132" s="170">
        <f t="shared" ref="AA132" si="383">SUM(AA133:AA139)</f>
        <v>0</v>
      </c>
      <c r="AB132" s="169">
        <f t="shared" ref="AB132" si="384">SUM(AB133:AB139)</f>
        <v>0</v>
      </c>
      <c r="AC132" s="170">
        <f t="shared" ref="AC132" si="385">SUM(AC133:AC139)</f>
        <v>0</v>
      </c>
      <c r="AD132" s="169">
        <f t="shared" ref="AD132" si="386">SUM(AD133:AD139)</f>
        <v>0</v>
      </c>
      <c r="AE132" s="170">
        <f t="shared" ref="AE132" si="387">SUM(AE133:AE139)</f>
        <v>0</v>
      </c>
      <c r="AF132" s="169">
        <f t="shared" ref="AF132" si="388">SUM(AF133:AF139)</f>
        <v>0</v>
      </c>
      <c r="AG132" s="171">
        <f t="shared" ref="AG132" si="389">SUM(AG133:AG139)</f>
        <v>0</v>
      </c>
      <c r="AH132" s="865"/>
      <c r="AI132" s="865"/>
      <c r="AJ132" s="172">
        <f t="shared" ref="AJ132" si="390">SUM(AJ133:AJ139)</f>
        <v>0</v>
      </c>
      <c r="AK132" s="173">
        <f t="shared" ref="AK132" si="391">SUM(AK133:AK139)</f>
        <v>0</v>
      </c>
      <c r="AL132" s="41">
        <f t="shared" ref="AL132" si="392">SUM(AL133:AL139)</f>
        <v>0</v>
      </c>
      <c r="AM132" s="42">
        <f t="shared" ref="AM132" si="393">SUM(AM133:AM139)</f>
        <v>0</v>
      </c>
      <c r="AN132" s="42">
        <f t="shared" ref="AN132" si="394">SUM(AN133:AN139)</f>
        <v>0</v>
      </c>
      <c r="AO132" s="42">
        <f t="shared" ref="AO132" si="395">SUM(AO133:AO139)</f>
        <v>0</v>
      </c>
      <c r="AP132" s="42">
        <f t="shared" ref="AP132" si="396">SUM(AP133:AP139)</f>
        <v>0</v>
      </c>
      <c r="AQ132" s="42">
        <f t="shared" ref="AQ132" si="397">SUM(AQ133:AQ139)</f>
        <v>0</v>
      </c>
      <c r="AR132" s="43">
        <f t="shared" ref="AR132" si="398">SUM(AR133:AR139)</f>
        <v>0</v>
      </c>
      <c r="AS132" s="104">
        <f t="shared" ref="AS132" si="399">SUM(AS133:AS139)</f>
        <v>0</v>
      </c>
      <c r="AT132" s="42">
        <f t="shared" ref="AT132" si="400">SUM(AT133:AT139)</f>
        <v>0</v>
      </c>
      <c r="AU132" s="43">
        <f t="shared" ref="AU132" si="401">SUM(AU133:AU139)</f>
        <v>0</v>
      </c>
      <c r="AV132" s="104">
        <f t="shared" ref="AV132" si="402">SUM(AV133:AV139)</f>
        <v>0</v>
      </c>
      <c r="AW132" s="42">
        <f t="shared" ref="AW132" si="403">SUM(AW133:AW139)</f>
        <v>0</v>
      </c>
      <c r="AX132" s="42">
        <f t="shared" ref="AX132" si="404">SUM(AX133:AX139)</f>
        <v>0</v>
      </c>
      <c r="AY132" s="42">
        <f t="shared" ref="AY132" si="405">SUM(AY133:AY139)</f>
        <v>0</v>
      </c>
      <c r="AZ132" s="105">
        <f t="shared" ref="AZ132" si="406">SUM(AZ133:AZ139)</f>
        <v>0</v>
      </c>
      <c r="BA132" s="44" t="s">
        <v>1685</v>
      </c>
      <c r="BB132" s="44" t="s">
        <v>1686</v>
      </c>
      <c r="BC132" s="45" t="s">
        <v>1687</v>
      </c>
    </row>
    <row r="133" spans="1:55" ht="17.25" hidden="1" customHeight="1" x14ac:dyDescent="0.2">
      <c r="A133" s="980"/>
      <c r="B133" s="982" t="str">
        <f>VLOOKUP($D$9,'PROYECTOS REGISTRADOS'!$A$2:$D$82,4,0)</f>
        <v>Mejoramiento de la Cobertura del Aseo en el Área Urbana y Área Rural del Municipio de Tocancipá, Cundinamarca, Centro Oriente</v>
      </c>
      <c r="C133" s="985" t="str">
        <f>VLOOKUP($D$9,'PROYECTOS REGISTRADOS'!$A$2:$D$82,3,0)</f>
        <v>2016-25817-0034</v>
      </c>
      <c r="D133" s="1030"/>
      <c r="E133" s="994" t="str">
        <f>IF(D133=0,"0-0",(VLOOKUP(D133,'CONSOLIDADO PLAN DESARROLLO'!$EL$9:$ET$304,2,0)))</f>
        <v>0-0</v>
      </c>
      <c r="F133" s="991" t="str">
        <f>IF(D133=0,"0-0",(VLOOKUP(D133,'CONSOLIDADO PLAN DESARROLLO'!$EL$9:$ET$304,3,0)))</f>
        <v>0-0</v>
      </c>
      <c r="G133" s="1015" t="str">
        <f>IF(D133=0,"0-0",(VLOOKUP(D133,'CONSOLIDADO PLAN DESARROLLO'!$EL$9:$ET$304,4,0)))</f>
        <v>0-0</v>
      </c>
      <c r="H133" s="997" t="str">
        <f>IF(D133=0,"0-0",(VLOOKUP(D133,'CONSOLIDADO PLAN DESARROLLO'!$EL$9:$ET$304,5,0)))</f>
        <v>0-0</v>
      </c>
      <c r="I133" s="1000" t="str">
        <f>IF(D133=0,"0-0",(VLOOKUP(D133,'CONSOLIDADO PLAN DESARROLLO'!$EL$9:$ET$304,$R$3,0)))</f>
        <v>0-0</v>
      </c>
      <c r="J133" s="1001"/>
      <c r="K133" s="1033"/>
      <c r="L133" s="1011"/>
      <c r="M133" s="174"/>
      <c r="N133" s="175"/>
      <c r="O133" s="176"/>
      <c r="P133" s="46"/>
      <c r="Q133" s="47"/>
      <c r="R133" s="1036"/>
      <c r="S133" s="48"/>
      <c r="T133" s="913"/>
      <c r="U133" s="49"/>
      <c r="V133" s="913"/>
      <c r="W133" s="49"/>
      <c r="X133" s="913"/>
      <c r="Y133" s="49"/>
      <c r="Z133" s="913"/>
      <c r="AA133" s="49"/>
      <c r="AB133" s="913"/>
      <c r="AC133" s="49"/>
      <c r="AD133" s="913"/>
      <c r="AE133" s="49"/>
      <c r="AF133" s="913"/>
      <c r="AG133" s="50"/>
      <c r="AH133" s="866"/>
      <c r="AI133" s="866"/>
      <c r="AJ133" s="904">
        <f>+R133+T133+V133+X133+Z133+AB133+AD133+AF133</f>
        <v>0</v>
      </c>
      <c r="AK133" s="103">
        <f t="shared" ref="AK133:AK138" si="407">AC133+AE133+AG133+S133+U133+W133+Y133+AA133</f>
        <v>0</v>
      </c>
      <c r="AL133" s="51"/>
      <c r="AM133" s="52"/>
      <c r="AN133" s="52"/>
      <c r="AO133" s="52"/>
      <c r="AP133" s="52"/>
      <c r="AQ133" s="52"/>
      <c r="AR133" s="53">
        <f t="shared" ref="AR133:AR138" si="408">SUM(AL133:AQ133)</f>
        <v>0</v>
      </c>
      <c r="AS133" s="54"/>
      <c r="AT133" s="52"/>
      <c r="AU133" s="53">
        <f t="shared" ref="AU133:AU137" si="409">SUM(AS133:AT133)</f>
        <v>0</v>
      </c>
      <c r="AV133" s="54"/>
      <c r="AW133" s="52"/>
      <c r="AX133" s="52"/>
      <c r="AY133" s="52"/>
      <c r="AZ133" s="55"/>
      <c r="BA133" s="56"/>
      <c r="BB133" s="56"/>
      <c r="BC133" s="57"/>
    </row>
    <row r="134" spans="1:55" ht="17.25" hidden="1" customHeight="1" x14ac:dyDescent="0.2">
      <c r="A134" s="980"/>
      <c r="B134" s="982"/>
      <c r="C134" s="985"/>
      <c r="D134" s="1030"/>
      <c r="E134" s="995"/>
      <c r="F134" s="991"/>
      <c r="G134" s="1015"/>
      <c r="H134" s="997"/>
      <c r="I134" s="1002"/>
      <c r="J134" s="1003"/>
      <c r="K134" s="1033"/>
      <c r="L134" s="1012"/>
      <c r="M134" s="174"/>
      <c r="N134" s="175"/>
      <c r="O134" s="176"/>
      <c r="P134" s="46"/>
      <c r="Q134" s="47"/>
      <c r="R134" s="1037"/>
      <c r="S134" s="48"/>
      <c r="T134" s="914"/>
      <c r="U134" s="49"/>
      <c r="V134" s="914"/>
      <c r="W134" s="49"/>
      <c r="X134" s="914"/>
      <c r="Y134" s="49"/>
      <c r="Z134" s="914"/>
      <c r="AA134" s="49"/>
      <c r="AB134" s="914"/>
      <c r="AC134" s="49"/>
      <c r="AD134" s="914"/>
      <c r="AE134" s="49"/>
      <c r="AF134" s="914"/>
      <c r="AG134" s="50"/>
      <c r="AH134" s="867"/>
      <c r="AI134" s="867"/>
      <c r="AJ134" s="905"/>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980"/>
      <c r="B135" s="982"/>
      <c r="C135" s="985"/>
      <c r="D135" s="1030"/>
      <c r="E135" s="995"/>
      <c r="F135" s="991"/>
      <c r="G135" s="1015"/>
      <c r="H135" s="997"/>
      <c r="I135" s="1002"/>
      <c r="J135" s="1003"/>
      <c r="K135" s="1033"/>
      <c r="L135" s="1012"/>
      <c r="M135" s="174"/>
      <c r="N135" s="175"/>
      <c r="O135" s="176"/>
      <c r="P135" s="46"/>
      <c r="Q135" s="47"/>
      <c r="R135" s="1037"/>
      <c r="S135" s="48"/>
      <c r="T135" s="914"/>
      <c r="U135" s="49"/>
      <c r="V135" s="914"/>
      <c r="W135" s="49"/>
      <c r="X135" s="914"/>
      <c r="Y135" s="49"/>
      <c r="Z135" s="914"/>
      <c r="AA135" s="49"/>
      <c r="AB135" s="914"/>
      <c r="AC135" s="49"/>
      <c r="AD135" s="914"/>
      <c r="AE135" s="49"/>
      <c r="AF135" s="914"/>
      <c r="AG135" s="50"/>
      <c r="AH135" s="867"/>
      <c r="AI135" s="867"/>
      <c r="AJ135" s="905"/>
      <c r="AK135" s="103">
        <f t="shared" si="407"/>
        <v>0</v>
      </c>
      <c r="AL135" s="51"/>
      <c r="AM135" s="52"/>
      <c r="AN135" s="52"/>
      <c r="AO135" s="52"/>
      <c r="AP135" s="52"/>
      <c r="AQ135" s="52"/>
      <c r="AR135" s="53">
        <f t="shared" si="408"/>
        <v>0</v>
      </c>
      <c r="AS135" s="54"/>
      <c r="AT135" s="52"/>
      <c r="AU135" s="53">
        <f t="shared" si="409"/>
        <v>0</v>
      </c>
      <c r="AV135" s="54"/>
      <c r="AW135" s="52"/>
      <c r="AX135" s="52"/>
      <c r="AY135" s="52"/>
      <c r="AZ135" s="55"/>
      <c r="BA135" s="56"/>
      <c r="BB135" s="56"/>
      <c r="BC135" s="57"/>
    </row>
    <row r="136" spans="1:55" ht="17.25" hidden="1" customHeight="1" x14ac:dyDescent="0.2">
      <c r="A136" s="980"/>
      <c r="B136" s="982"/>
      <c r="C136" s="985"/>
      <c r="D136" s="1030"/>
      <c r="E136" s="995"/>
      <c r="F136" s="991"/>
      <c r="G136" s="1015"/>
      <c r="H136" s="997"/>
      <c r="I136" s="1002"/>
      <c r="J136" s="1003"/>
      <c r="K136" s="1033"/>
      <c r="L136" s="1012"/>
      <c r="M136" s="174"/>
      <c r="N136" s="175"/>
      <c r="O136" s="176"/>
      <c r="P136" s="46"/>
      <c r="Q136" s="47"/>
      <c r="R136" s="1037"/>
      <c r="S136" s="48"/>
      <c r="T136" s="914"/>
      <c r="U136" s="49"/>
      <c r="V136" s="914"/>
      <c r="W136" s="49"/>
      <c r="X136" s="914"/>
      <c r="Y136" s="49"/>
      <c r="Z136" s="914"/>
      <c r="AA136" s="49"/>
      <c r="AB136" s="914"/>
      <c r="AC136" s="49"/>
      <c r="AD136" s="914"/>
      <c r="AE136" s="49"/>
      <c r="AF136" s="914"/>
      <c r="AG136" s="50"/>
      <c r="AH136" s="867"/>
      <c r="AI136" s="867"/>
      <c r="AJ136" s="905"/>
      <c r="AK136" s="103">
        <f t="shared" si="407"/>
        <v>0</v>
      </c>
      <c r="AL136" s="51"/>
      <c r="AM136" s="52"/>
      <c r="AN136" s="52"/>
      <c r="AO136" s="52"/>
      <c r="AP136" s="52"/>
      <c r="AQ136" s="52"/>
      <c r="AR136" s="53">
        <f t="shared" si="408"/>
        <v>0</v>
      </c>
      <c r="AS136" s="54"/>
      <c r="AT136" s="52"/>
      <c r="AU136" s="53">
        <f t="shared" si="409"/>
        <v>0</v>
      </c>
      <c r="AV136" s="54"/>
      <c r="AW136" s="52"/>
      <c r="AX136" s="52"/>
      <c r="AY136" s="52"/>
      <c r="AZ136" s="55"/>
      <c r="BA136" s="56"/>
      <c r="BB136" s="56"/>
      <c r="BC136" s="57"/>
    </row>
    <row r="137" spans="1:55" ht="17.25" hidden="1" customHeight="1" x14ac:dyDescent="0.2">
      <c r="A137" s="980"/>
      <c r="B137" s="982"/>
      <c r="C137" s="985"/>
      <c r="D137" s="1030"/>
      <c r="E137" s="995"/>
      <c r="F137" s="991"/>
      <c r="G137" s="1015"/>
      <c r="H137" s="997"/>
      <c r="I137" s="1002"/>
      <c r="J137" s="1003"/>
      <c r="K137" s="1033"/>
      <c r="L137" s="1012"/>
      <c r="M137" s="174"/>
      <c r="N137" s="175"/>
      <c r="O137" s="176"/>
      <c r="P137" s="46"/>
      <c r="Q137" s="47"/>
      <c r="R137" s="1037"/>
      <c r="S137" s="48"/>
      <c r="T137" s="914"/>
      <c r="U137" s="49"/>
      <c r="V137" s="914"/>
      <c r="W137" s="49"/>
      <c r="X137" s="914"/>
      <c r="Y137" s="49"/>
      <c r="Z137" s="914"/>
      <c r="AA137" s="49"/>
      <c r="AB137" s="914"/>
      <c r="AC137" s="49"/>
      <c r="AD137" s="914"/>
      <c r="AE137" s="49"/>
      <c r="AF137" s="914"/>
      <c r="AG137" s="50"/>
      <c r="AH137" s="867"/>
      <c r="AI137" s="867"/>
      <c r="AJ137" s="905"/>
      <c r="AK137" s="103">
        <f t="shared" si="407"/>
        <v>0</v>
      </c>
      <c r="AL137" s="51"/>
      <c r="AM137" s="52"/>
      <c r="AN137" s="52"/>
      <c r="AO137" s="52"/>
      <c r="AP137" s="52"/>
      <c r="AQ137" s="52"/>
      <c r="AR137" s="53">
        <f t="shared" si="408"/>
        <v>0</v>
      </c>
      <c r="AS137" s="54"/>
      <c r="AT137" s="52"/>
      <c r="AU137" s="53">
        <f t="shared" si="409"/>
        <v>0</v>
      </c>
      <c r="AV137" s="54"/>
      <c r="AW137" s="52"/>
      <c r="AX137" s="52"/>
      <c r="AY137" s="52"/>
      <c r="AZ137" s="55"/>
      <c r="BA137" s="56"/>
      <c r="BB137" s="56"/>
      <c r="BC137" s="57"/>
    </row>
    <row r="138" spans="1:55" ht="17.25" hidden="1" customHeight="1" x14ac:dyDescent="0.2">
      <c r="A138" s="980"/>
      <c r="B138" s="983"/>
      <c r="C138" s="986"/>
      <c r="D138" s="1031"/>
      <c r="E138" s="995"/>
      <c r="F138" s="992"/>
      <c r="G138" s="1016"/>
      <c r="H138" s="998"/>
      <c r="I138" s="1002"/>
      <c r="J138" s="1003"/>
      <c r="K138" s="1034"/>
      <c r="L138" s="1012"/>
      <c r="M138" s="177"/>
      <c r="N138" s="178"/>
      <c r="O138" s="179"/>
      <c r="P138" s="106"/>
      <c r="Q138" s="107"/>
      <c r="R138" s="1037"/>
      <c r="S138" s="108"/>
      <c r="T138" s="914"/>
      <c r="U138" s="109"/>
      <c r="V138" s="914"/>
      <c r="W138" s="109"/>
      <c r="X138" s="914"/>
      <c r="Y138" s="109"/>
      <c r="Z138" s="914"/>
      <c r="AA138" s="109"/>
      <c r="AB138" s="914"/>
      <c r="AC138" s="109"/>
      <c r="AD138" s="914"/>
      <c r="AE138" s="109"/>
      <c r="AF138" s="914"/>
      <c r="AG138" s="110"/>
      <c r="AH138" s="867"/>
      <c r="AI138" s="867"/>
      <c r="AJ138" s="906"/>
      <c r="AK138" s="103">
        <f t="shared" si="407"/>
        <v>0</v>
      </c>
      <c r="AL138" s="111"/>
      <c r="AM138" s="112"/>
      <c r="AN138" s="112"/>
      <c r="AO138" s="112"/>
      <c r="AP138" s="112"/>
      <c r="AQ138" s="112"/>
      <c r="AR138" s="53">
        <f t="shared" si="408"/>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981"/>
      <c r="B139" s="984"/>
      <c r="C139" s="987"/>
      <c r="D139" s="1032"/>
      <c r="E139" s="996"/>
      <c r="F139" s="993"/>
      <c r="G139" s="1017"/>
      <c r="H139" s="999"/>
      <c r="I139" s="1004"/>
      <c r="J139" s="1005"/>
      <c r="K139" s="1035"/>
      <c r="L139" s="1013"/>
      <c r="M139" s="180"/>
      <c r="N139" s="181"/>
      <c r="O139" s="182"/>
      <c r="P139" s="117"/>
      <c r="Q139" s="117"/>
      <c r="R139" s="1038"/>
      <c r="S139" s="183"/>
      <c r="T139" s="915"/>
      <c r="U139" s="184"/>
      <c r="V139" s="915"/>
      <c r="W139" s="184"/>
      <c r="X139" s="915"/>
      <c r="Y139" s="184"/>
      <c r="Z139" s="915"/>
      <c r="AA139" s="184"/>
      <c r="AB139" s="915"/>
      <c r="AC139" s="184"/>
      <c r="AD139" s="915"/>
      <c r="AE139" s="184"/>
      <c r="AF139" s="915"/>
      <c r="AG139" s="185"/>
      <c r="AH139" s="868"/>
      <c r="AI139" s="868"/>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1014"/>
      <c r="J140" s="1014"/>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979">
        <v>15</v>
      </c>
      <c r="B141" s="161" t="s">
        <v>1705</v>
      </c>
      <c r="C141" s="162" t="s">
        <v>1706</v>
      </c>
      <c r="D141" s="163" t="s">
        <v>21</v>
      </c>
      <c r="E141" s="163" t="s">
        <v>1892</v>
      </c>
      <c r="F141" s="162" t="s">
        <v>1707</v>
      </c>
      <c r="G141" s="164" t="s">
        <v>1679</v>
      </c>
      <c r="H141" s="164" t="s">
        <v>1680</v>
      </c>
      <c r="I141" s="165" t="s">
        <v>1908</v>
      </c>
      <c r="J141" s="166">
        <f>+$N$3</f>
        <v>2019</v>
      </c>
      <c r="K141" s="164" t="s">
        <v>1925</v>
      </c>
      <c r="L141" s="165" t="s">
        <v>1926</v>
      </c>
      <c r="M141" s="162" t="s">
        <v>1708</v>
      </c>
      <c r="N141" s="162" t="s">
        <v>1709</v>
      </c>
      <c r="O141" s="162" t="s">
        <v>1710</v>
      </c>
      <c r="P141" s="162" t="s">
        <v>1711</v>
      </c>
      <c r="Q141" s="162" t="s">
        <v>1712</v>
      </c>
      <c r="R141" s="167">
        <f t="shared" ref="R141" si="410">SUM(R142:R148)</f>
        <v>0</v>
      </c>
      <c r="S141" s="168">
        <f t="shared" ref="S141" si="411">SUM(S142:S148)</f>
        <v>0</v>
      </c>
      <c r="T141" s="169">
        <f t="shared" ref="T141" si="412">SUM(T142:T148)</f>
        <v>0</v>
      </c>
      <c r="U141" s="170">
        <f t="shared" ref="U141" si="413">SUM(U142:U148)</f>
        <v>0</v>
      </c>
      <c r="V141" s="169">
        <f t="shared" ref="V141" si="414">SUM(V142:V148)</f>
        <v>0</v>
      </c>
      <c r="W141" s="170">
        <f t="shared" ref="W141" si="415">SUM(W142:W148)</f>
        <v>0</v>
      </c>
      <c r="X141" s="169">
        <f t="shared" ref="X141" si="416">SUM(X142:X148)</f>
        <v>0</v>
      </c>
      <c r="Y141" s="170">
        <f t="shared" ref="Y141" si="417">SUM(Y142:Y148)</f>
        <v>0</v>
      </c>
      <c r="Z141" s="169">
        <f t="shared" ref="Z141" si="418">SUM(Z142:Z148)</f>
        <v>0</v>
      </c>
      <c r="AA141" s="170">
        <f t="shared" ref="AA141" si="419">SUM(AA142:AA148)</f>
        <v>0</v>
      </c>
      <c r="AB141" s="169">
        <f t="shared" ref="AB141" si="420">SUM(AB142:AB148)</f>
        <v>0</v>
      </c>
      <c r="AC141" s="170">
        <f t="shared" ref="AC141" si="421">SUM(AC142:AC148)</f>
        <v>0</v>
      </c>
      <c r="AD141" s="169">
        <f t="shared" ref="AD141" si="422">SUM(AD142:AD148)</f>
        <v>0</v>
      </c>
      <c r="AE141" s="170">
        <f t="shared" ref="AE141" si="423">SUM(AE142:AE148)</f>
        <v>0</v>
      </c>
      <c r="AF141" s="169">
        <f t="shared" ref="AF141" si="424">SUM(AF142:AF148)</f>
        <v>0</v>
      </c>
      <c r="AG141" s="171">
        <f t="shared" ref="AG141" si="425">SUM(AG142:AG148)</f>
        <v>0</v>
      </c>
      <c r="AH141" s="865"/>
      <c r="AI141" s="865"/>
      <c r="AJ141" s="172">
        <f t="shared" ref="AJ141" si="426">SUM(AJ142:AJ148)</f>
        <v>0</v>
      </c>
      <c r="AK141" s="173">
        <f t="shared" ref="AK141" si="427">SUM(AK142:AK148)</f>
        <v>0</v>
      </c>
      <c r="AL141" s="41">
        <f t="shared" ref="AL141" si="428">SUM(AL142:AL148)</f>
        <v>0</v>
      </c>
      <c r="AM141" s="42">
        <f t="shared" ref="AM141" si="429">SUM(AM142:AM148)</f>
        <v>0</v>
      </c>
      <c r="AN141" s="42">
        <f t="shared" ref="AN141" si="430">SUM(AN142:AN148)</f>
        <v>0</v>
      </c>
      <c r="AO141" s="42">
        <f t="shared" ref="AO141" si="431">SUM(AO142:AO148)</f>
        <v>0</v>
      </c>
      <c r="AP141" s="42">
        <f t="shared" ref="AP141" si="432">SUM(AP142:AP148)</f>
        <v>0</v>
      </c>
      <c r="AQ141" s="42">
        <f t="shared" ref="AQ141" si="433">SUM(AQ142:AQ148)</f>
        <v>0</v>
      </c>
      <c r="AR141" s="43">
        <f t="shared" ref="AR141" si="434">SUM(AR142:AR148)</f>
        <v>0</v>
      </c>
      <c r="AS141" s="104">
        <f t="shared" ref="AS141" si="435">SUM(AS142:AS148)</f>
        <v>0</v>
      </c>
      <c r="AT141" s="42">
        <f t="shared" ref="AT141" si="436">SUM(AT142:AT148)</f>
        <v>0</v>
      </c>
      <c r="AU141" s="43">
        <f t="shared" ref="AU141" si="437">SUM(AU142:AU148)</f>
        <v>0</v>
      </c>
      <c r="AV141" s="104">
        <f t="shared" ref="AV141" si="438">SUM(AV142:AV148)</f>
        <v>0</v>
      </c>
      <c r="AW141" s="42">
        <f t="shared" ref="AW141" si="439">SUM(AW142:AW148)</f>
        <v>0</v>
      </c>
      <c r="AX141" s="42">
        <f t="shared" ref="AX141" si="440">SUM(AX142:AX148)</f>
        <v>0</v>
      </c>
      <c r="AY141" s="42">
        <f t="shared" ref="AY141" si="441">SUM(AY142:AY148)</f>
        <v>0</v>
      </c>
      <c r="AZ141" s="105">
        <f t="shared" ref="AZ141" si="442">SUM(AZ142:AZ148)</f>
        <v>0</v>
      </c>
      <c r="BA141" s="44" t="s">
        <v>1685</v>
      </c>
      <c r="BB141" s="44" t="s">
        <v>1686</v>
      </c>
      <c r="BC141" s="45" t="s">
        <v>1687</v>
      </c>
    </row>
    <row r="142" spans="1:55" ht="17.25" hidden="1" customHeight="1" x14ac:dyDescent="0.2">
      <c r="A142" s="980"/>
      <c r="B142" s="982" t="str">
        <f>VLOOKUP($D$9,'PROYECTOS REGISTRADOS'!$A$2:$D$82,4,0)</f>
        <v>Mejoramiento de la Cobertura del Aseo en el Área Urbana y Área Rural del Municipio de Tocancipá, Cundinamarca, Centro Oriente</v>
      </c>
      <c r="C142" s="985" t="str">
        <f>VLOOKUP($D$9,'PROYECTOS REGISTRADOS'!$A$2:$D$82,3,0)</f>
        <v>2016-25817-0034</v>
      </c>
      <c r="D142" s="1030"/>
      <c r="E142" s="994" t="str">
        <f>IF(D142=0,"0-0",(VLOOKUP(D142,'CONSOLIDADO PLAN DESARROLLO'!$EL$9:$ET$304,2,0)))</f>
        <v>0-0</v>
      </c>
      <c r="F142" s="991" t="str">
        <f>IF(D142=0,"0-0",(VLOOKUP(D142,'CONSOLIDADO PLAN DESARROLLO'!$EL$9:$ET$304,3,0)))</f>
        <v>0-0</v>
      </c>
      <c r="G142" s="1015" t="str">
        <f>IF(D142=0,"0-0",(VLOOKUP(D142,'CONSOLIDADO PLAN DESARROLLO'!$EL$9:$ET$304,4,0)))</f>
        <v>0-0</v>
      </c>
      <c r="H142" s="997" t="str">
        <f>IF(D142=0,"0-0",(VLOOKUP(D142,'CONSOLIDADO PLAN DESARROLLO'!$EL$9:$ET$304,5,0)))</f>
        <v>0-0</v>
      </c>
      <c r="I142" s="1000" t="str">
        <f>IF(D142=0,"0-0",(VLOOKUP(D142,'CONSOLIDADO PLAN DESARROLLO'!$EL$9:$ET$304,$R$3,0)))</f>
        <v>0-0</v>
      </c>
      <c r="J142" s="1001"/>
      <c r="K142" s="1033"/>
      <c r="L142" s="1011"/>
      <c r="M142" s="174"/>
      <c r="N142" s="175"/>
      <c r="O142" s="176"/>
      <c r="P142" s="46"/>
      <c r="Q142" s="47"/>
      <c r="R142" s="1036"/>
      <c r="S142" s="48"/>
      <c r="T142" s="913"/>
      <c r="U142" s="49"/>
      <c r="V142" s="913"/>
      <c r="W142" s="49"/>
      <c r="X142" s="913"/>
      <c r="Y142" s="49"/>
      <c r="Z142" s="913"/>
      <c r="AA142" s="49"/>
      <c r="AB142" s="913"/>
      <c r="AC142" s="49"/>
      <c r="AD142" s="913"/>
      <c r="AE142" s="49"/>
      <c r="AF142" s="913"/>
      <c r="AG142" s="50"/>
      <c r="AH142" s="866"/>
      <c r="AI142" s="866"/>
      <c r="AJ142" s="904">
        <f>+R142+T142+V142+X142+Z142+AB142+AD142+AF142</f>
        <v>0</v>
      </c>
      <c r="AK142" s="103">
        <f t="shared" ref="AK142:AK147" si="443">AC142+AE142+AG142+S142+U142+W142+Y142+AA142</f>
        <v>0</v>
      </c>
      <c r="AL142" s="51"/>
      <c r="AM142" s="52"/>
      <c r="AN142" s="52"/>
      <c r="AO142" s="52"/>
      <c r="AP142" s="52"/>
      <c r="AQ142" s="52"/>
      <c r="AR142" s="53">
        <f t="shared" ref="AR142:AR147" si="444">SUM(AL142:AQ142)</f>
        <v>0</v>
      </c>
      <c r="AS142" s="54"/>
      <c r="AT142" s="52"/>
      <c r="AU142" s="53">
        <f t="shared" ref="AU142:AU146" si="445">SUM(AS142:AT142)</f>
        <v>0</v>
      </c>
      <c r="AV142" s="54"/>
      <c r="AW142" s="52"/>
      <c r="AX142" s="52"/>
      <c r="AY142" s="52"/>
      <c r="AZ142" s="55"/>
      <c r="BA142" s="56"/>
      <c r="BB142" s="56"/>
      <c r="BC142" s="57"/>
    </row>
    <row r="143" spans="1:55" ht="17.25" hidden="1" customHeight="1" x14ac:dyDescent="0.2">
      <c r="A143" s="980"/>
      <c r="B143" s="982"/>
      <c r="C143" s="985"/>
      <c r="D143" s="1030"/>
      <c r="E143" s="995"/>
      <c r="F143" s="991"/>
      <c r="G143" s="1015"/>
      <c r="H143" s="997"/>
      <c r="I143" s="1002"/>
      <c r="J143" s="1003"/>
      <c r="K143" s="1033"/>
      <c r="L143" s="1012"/>
      <c r="M143" s="174"/>
      <c r="N143" s="175"/>
      <c r="O143" s="176"/>
      <c r="P143" s="46"/>
      <c r="Q143" s="47"/>
      <c r="R143" s="1037"/>
      <c r="S143" s="48"/>
      <c r="T143" s="914"/>
      <c r="U143" s="49"/>
      <c r="V143" s="914"/>
      <c r="W143" s="49"/>
      <c r="X143" s="914"/>
      <c r="Y143" s="49"/>
      <c r="Z143" s="914"/>
      <c r="AA143" s="49"/>
      <c r="AB143" s="914"/>
      <c r="AC143" s="49"/>
      <c r="AD143" s="914"/>
      <c r="AE143" s="49"/>
      <c r="AF143" s="914"/>
      <c r="AG143" s="50"/>
      <c r="AH143" s="867"/>
      <c r="AI143" s="867"/>
      <c r="AJ143" s="905"/>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980"/>
      <c r="B144" s="982"/>
      <c r="C144" s="985"/>
      <c r="D144" s="1030"/>
      <c r="E144" s="995"/>
      <c r="F144" s="991"/>
      <c r="G144" s="1015"/>
      <c r="H144" s="997"/>
      <c r="I144" s="1002"/>
      <c r="J144" s="1003"/>
      <c r="K144" s="1033"/>
      <c r="L144" s="1012"/>
      <c r="M144" s="174"/>
      <c r="N144" s="175"/>
      <c r="O144" s="176"/>
      <c r="P144" s="46"/>
      <c r="Q144" s="47"/>
      <c r="R144" s="1037"/>
      <c r="S144" s="48"/>
      <c r="T144" s="914"/>
      <c r="U144" s="49"/>
      <c r="V144" s="914"/>
      <c r="W144" s="49"/>
      <c r="X144" s="914"/>
      <c r="Y144" s="49"/>
      <c r="Z144" s="914"/>
      <c r="AA144" s="49"/>
      <c r="AB144" s="914"/>
      <c r="AC144" s="49"/>
      <c r="AD144" s="914"/>
      <c r="AE144" s="49"/>
      <c r="AF144" s="914"/>
      <c r="AG144" s="50"/>
      <c r="AH144" s="867"/>
      <c r="AI144" s="867"/>
      <c r="AJ144" s="905"/>
      <c r="AK144" s="103">
        <f t="shared" si="443"/>
        <v>0</v>
      </c>
      <c r="AL144" s="51"/>
      <c r="AM144" s="52"/>
      <c r="AN144" s="52"/>
      <c r="AO144" s="52"/>
      <c r="AP144" s="52"/>
      <c r="AQ144" s="52"/>
      <c r="AR144" s="53">
        <f t="shared" si="444"/>
        <v>0</v>
      </c>
      <c r="AS144" s="54"/>
      <c r="AT144" s="52"/>
      <c r="AU144" s="53">
        <f t="shared" si="445"/>
        <v>0</v>
      </c>
      <c r="AV144" s="54"/>
      <c r="AW144" s="52"/>
      <c r="AX144" s="52"/>
      <c r="AY144" s="52"/>
      <c r="AZ144" s="55"/>
      <c r="BA144" s="56"/>
      <c r="BB144" s="56"/>
      <c r="BC144" s="57"/>
    </row>
    <row r="145" spans="1:55" ht="17.25" hidden="1" customHeight="1" x14ac:dyDescent="0.2">
      <c r="A145" s="980"/>
      <c r="B145" s="982"/>
      <c r="C145" s="985"/>
      <c r="D145" s="1030"/>
      <c r="E145" s="995"/>
      <c r="F145" s="991"/>
      <c r="G145" s="1015"/>
      <c r="H145" s="997"/>
      <c r="I145" s="1002"/>
      <c r="J145" s="1003"/>
      <c r="K145" s="1033"/>
      <c r="L145" s="1012"/>
      <c r="M145" s="174"/>
      <c r="N145" s="175"/>
      <c r="O145" s="176"/>
      <c r="P145" s="46"/>
      <c r="Q145" s="47"/>
      <c r="R145" s="1037"/>
      <c r="S145" s="48"/>
      <c r="T145" s="914"/>
      <c r="U145" s="49"/>
      <c r="V145" s="914"/>
      <c r="W145" s="49"/>
      <c r="X145" s="914"/>
      <c r="Y145" s="49"/>
      <c r="Z145" s="914"/>
      <c r="AA145" s="49"/>
      <c r="AB145" s="914"/>
      <c r="AC145" s="49"/>
      <c r="AD145" s="914"/>
      <c r="AE145" s="49"/>
      <c r="AF145" s="914"/>
      <c r="AG145" s="50"/>
      <c r="AH145" s="867"/>
      <c r="AI145" s="867"/>
      <c r="AJ145" s="905"/>
      <c r="AK145" s="103">
        <f t="shared" si="443"/>
        <v>0</v>
      </c>
      <c r="AL145" s="51"/>
      <c r="AM145" s="52"/>
      <c r="AN145" s="52"/>
      <c r="AO145" s="52"/>
      <c r="AP145" s="52"/>
      <c r="AQ145" s="52"/>
      <c r="AR145" s="53">
        <f t="shared" si="444"/>
        <v>0</v>
      </c>
      <c r="AS145" s="54"/>
      <c r="AT145" s="52"/>
      <c r="AU145" s="53">
        <f t="shared" si="445"/>
        <v>0</v>
      </c>
      <c r="AV145" s="54"/>
      <c r="AW145" s="52"/>
      <c r="AX145" s="52"/>
      <c r="AY145" s="52"/>
      <c r="AZ145" s="55"/>
      <c r="BA145" s="56"/>
      <c r="BB145" s="56"/>
      <c r="BC145" s="57"/>
    </row>
    <row r="146" spans="1:55" ht="17.25" hidden="1" customHeight="1" x14ac:dyDescent="0.2">
      <c r="A146" s="980"/>
      <c r="B146" s="982"/>
      <c r="C146" s="985"/>
      <c r="D146" s="1030"/>
      <c r="E146" s="995"/>
      <c r="F146" s="991"/>
      <c r="G146" s="1015"/>
      <c r="H146" s="997"/>
      <c r="I146" s="1002"/>
      <c r="J146" s="1003"/>
      <c r="K146" s="1033"/>
      <c r="L146" s="1012"/>
      <c r="M146" s="174"/>
      <c r="N146" s="175"/>
      <c r="O146" s="176"/>
      <c r="P146" s="46"/>
      <c r="Q146" s="47"/>
      <c r="R146" s="1037"/>
      <c r="S146" s="48"/>
      <c r="T146" s="914"/>
      <c r="U146" s="49"/>
      <c r="V146" s="914"/>
      <c r="W146" s="49"/>
      <c r="X146" s="914"/>
      <c r="Y146" s="49"/>
      <c r="Z146" s="914"/>
      <c r="AA146" s="49"/>
      <c r="AB146" s="914"/>
      <c r="AC146" s="49"/>
      <c r="AD146" s="914"/>
      <c r="AE146" s="49"/>
      <c r="AF146" s="914"/>
      <c r="AG146" s="50"/>
      <c r="AH146" s="867"/>
      <c r="AI146" s="867"/>
      <c r="AJ146" s="905"/>
      <c r="AK146" s="103">
        <f t="shared" si="443"/>
        <v>0</v>
      </c>
      <c r="AL146" s="51"/>
      <c r="AM146" s="52"/>
      <c r="AN146" s="52"/>
      <c r="AO146" s="52"/>
      <c r="AP146" s="52"/>
      <c r="AQ146" s="52"/>
      <c r="AR146" s="53">
        <f t="shared" si="444"/>
        <v>0</v>
      </c>
      <c r="AS146" s="54"/>
      <c r="AT146" s="52"/>
      <c r="AU146" s="53">
        <f t="shared" si="445"/>
        <v>0</v>
      </c>
      <c r="AV146" s="54"/>
      <c r="AW146" s="52"/>
      <c r="AX146" s="52"/>
      <c r="AY146" s="52"/>
      <c r="AZ146" s="55"/>
      <c r="BA146" s="56"/>
      <c r="BB146" s="56"/>
      <c r="BC146" s="57"/>
    </row>
    <row r="147" spans="1:55" ht="17.25" hidden="1" customHeight="1" x14ac:dyDescent="0.2">
      <c r="A147" s="980"/>
      <c r="B147" s="983"/>
      <c r="C147" s="986"/>
      <c r="D147" s="1031"/>
      <c r="E147" s="995"/>
      <c r="F147" s="992"/>
      <c r="G147" s="1016"/>
      <c r="H147" s="998"/>
      <c r="I147" s="1002"/>
      <c r="J147" s="1003"/>
      <c r="K147" s="1034"/>
      <c r="L147" s="1012"/>
      <c r="M147" s="177"/>
      <c r="N147" s="178"/>
      <c r="O147" s="179"/>
      <c r="P147" s="106"/>
      <c r="Q147" s="107"/>
      <c r="R147" s="1037"/>
      <c r="S147" s="108"/>
      <c r="T147" s="914"/>
      <c r="U147" s="109"/>
      <c r="V147" s="914"/>
      <c r="W147" s="109"/>
      <c r="X147" s="914"/>
      <c r="Y147" s="109"/>
      <c r="Z147" s="914"/>
      <c r="AA147" s="109"/>
      <c r="AB147" s="914"/>
      <c r="AC147" s="109"/>
      <c r="AD147" s="914"/>
      <c r="AE147" s="109"/>
      <c r="AF147" s="914"/>
      <c r="AG147" s="110"/>
      <c r="AH147" s="867"/>
      <c r="AI147" s="867"/>
      <c r="AJ147" s="906"/>
      <c r="AK147" s="103">
        <f t="shared" si="443"/>
        <v>0</v>
      </c>
      <c r="AL147" s="111"/>
      <c r="AM147" s="112"/>
      <c r="AN147" s="112"/>
      <c r="AO147" s="112"/>
      <c r="AP147" s="112"/>
      <c r="AQ147" s="112"/>
      <c r="AR147" s="53">
        <f t="shared" si="444"/>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981"/>
      <c r="B148" s="984"/>
      <c r="C148" s="987"/>
      <c r="D148" s="1032"/>
      <c r="E148" s="996"/>
      <c r="F148" s="993"/>
      <c r="G148" s="1017"/>
      <c r="H148" s="999"/>
      <c r="I148" s="1004"/>
      <c r="J148" s="1005"/>
      <c r="K148" s="1035"/>
      <c r="L148" s="1013"/>
      <c r="M148" s="180"/>
      <c r="N148" s="181"/>
      <c r="O148" s="182"/>
      <c r="P148" s="117"/>
      <c r="Q148" s="117"/>
      <c r="R148" s="1038"/>
      <c r="S148" s="183"/>
      <c r="T148" s="915"/>
      <c r="U148" s="184"/>
      <c r="V148" s="915"/>
      <c r="W148" s="184"/>
      <c r="X148" s="915"/>
      <c r="Y148" s="184"/>
      <c r="Z148" s="915"/>
      <c r="AA148" s="184"/>
      <c r="AB148" s="915"/>
      <c r="AC148" s="184"/>
      <c r="AD148" s="915"/>
      <c r="AE148" s="184"/>
      <c r="AF148" s="915"/>
      <c r="AG148" s="185"/>
      <c r="AH148" s="868"/>
      <c r="AI148" s="868"/>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1014"/>
      <c r="J149" s="1014"/>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979">
        <v>16</v>
      </c>
      <c r="B150" s="161" t="s">
        <v>1705</v>
      </c>
      <c r="C150" s="162" t="s">
        <v>1706</v>
      </c>
      <c r="D150" s="163" t="s">
        <v>21</v>
      </c>
      <c r="E150" s="163" t="s">
        <v>1892</v>
      </c>
      <c r="F150" s="162" t="s">
        <v>1707</v>
      </c>
      <c r="G150" s="164" t="s">
        <v>1679</v>
      </c>
      <c r="H150" s="164" t="s">
        <v>1680</v>
      </c>
      <c r="I150" s="165" t="s">
        <v>1908</v>
      </c>
      <c r="J150" s="166">
        <f>+$N$3</f>
        <v>2019</v>
      </c>
      <c r="K150" s="164" t="s">
        <v>1925</v>
      </c>
      <c r="L150" s="165" t="s">
        <v>1926</v>
      </c>
      <c r="M150" s="162" t="s">
        <v>1708</v>
      </c>
      <c r="N150" s="162" t="s">
        <v>1709</v>
      </c>
      <c r="O150" s="162" t="s">
        <v>1710</v>
      </c>
      <c r="P150" s="162" t="s">
        <v>1711</v>
      </c>
      <c r="Q150" s="162" t="s">
        <v>1712</v>
      </c>
      <c r="R150" s="167">
        <f t="shared" ref="R150" si="446">SUM(R151:R157)</f>
        <v>0</v>
      </c>
      <c r="S150" s="168">
        <f t="shared" ref="S150" si="447">SUM(S151:S157)</f>
        <v>0</v>
      </c>
      <c r="T150" s="169">
        <f t="shared" ref="T150" si="448">SUM(T151:T157)</f>
        <v>0</v>
      </c>
      <c r="U150" s="170">
        <f t="shared" ref="U150" si="449">SUM(U151:U157)</f>
        <v>0</v>
      </c>
      <c r="V150" s="169">
        <f t="shared" ref="V150" si="450">SUM(V151:V157)</f>
        <v>0</v>
      </c>
      <c r="W150" s="170">
        <f t="shared" ref="W150" si="451">SUM(W151:W157)</f>
        <v>0</v>
      </c>
      <c r="X150" s="169">
        <f t="shared" ref="X150" si="452">SUM(X151:X157)</f>
        <v>0</v>
      </c>
      <c r="Y150" s="170">
        <f t="shared" ref="Y150" si="453">SUM(Y151:Y157)</f>
        <v>0</v>
      </c>
      <c r="Z150" s="169">
        <f t="shared" ref="Z150" si="454">SUM(Z151:Z157)</f>
        <v>0</v>
      </c>
      <c r="AA150" s="170">
        <f t="shared" ref="AA150" si="455">SUM(AA151:AA157)</f>
        <v>0</v>
      </c>
      <c r="AB150" s="169">
        <f t="shared" ref="AB150" si="456">SUM(AB151:AB157)</f>
        <v>0</v>
      </c>
      <c r="AC150" s="170">
        <f t="shared" ref="AC150" si="457">SUM(AC151:AC157)</f>
        <v>0</v>
      </c>
      <c r="AD150" s="169">
        <f t="shared" ref="AD150" si="458">SUM(AD151:AD157)</f>
        <v>0</v>
      </c>
      <c r="AE150" s="170">
        <f t="shared" ref="AE150" si="459">SUM(AE151:AE157)</f>
        <v>0</v>
      </c>
      <c r="AF150" s="169">
        <f t="shared" ref="AF150" si="460">SUM(AF151:AF157)</f>
        <v>0</v>
      </c>
      <c r="AG150" s="171">
        <f t="shared" ref="AG150" si="461">SUM(AG151:AG157)</f>
        <v>0</v>
      </c>
      <c r="AH150" s="865"/>
      <c r="AI150" s="865"/>
      <c r="AJ150" s="172">
        <f t="shared" ref="AJ150" si="462">SUM(AJ151:AJ157)</f>
        <v>0</v>
      </c>
      <c r="AK150" s="173">
        <f t="shared" ref="AK150" si="463">SUM(AK151:AK157)</f>
        <v>0</v>
      </c>
      <c r="AL150" s="41">
        <f t="shared" ref="AL150" si="464">SUM(AL151:AL157)</f>
        <v>0</v>
      </c>
      <c r="AM150" s="42">
        <f t="shared" ref="AM150" si="465">SUM(AM151:AM157)</f>
        <v>0</v>
      </c>
      <c r="AN150" s="42">
        <f t="shared" ref="AN150" si="466">SUM(AN151:AN157)</f>
        <v>0</v>
      </c>
      <c r="AO150" s="42">
        <f t="shared" ref="AO150" si="467">SUM(AO151:AO157)</f>
        <v>0</v>
      </c>
      <c r="AP150" s="42">
        <f t="shared" ref="AP150" si="468">SUM(AP151:AP157)</f>
        <v>0</v>
      </c>
      <c r="AQ150" s="42">
        <f t="shared" ref="AQ150" si="469">SUM(AQ151:AQ157)</f>
        <v>0</v>
      </c>
      <c r="AR150" s="43">
        <f t="shared" ref="AR150" si="470">SUM(AR151:AR157)</f>
        <v>0</v>
      </c>
      <c r="AS150" s="104">
        <f t="shared" ref="AS150" si="471">SUM(AS151:AS157)</f>
        <v>0</v>
      </c>
      <c r="AT150" s="42">
        <f t="shared" ref="AT150" si="472">SUM(AT151:AT157)</f>
        <v>0</v>
      </c>
      <c r="AU150" s="43">
        <f t="shared" ref="AU150" si="473">SUM(AU151:AU157)</f>
        <v>0</v>
      </c>
      <c r="AV150" s="104">
        <f t="shared" ref="AV150" si="474">SUM(AV151:AV157)</f>
        <v>0</v>
      </c>
      <c r="AW150" s="42">
        <f t="shared" ref="AW150" si="475">SUM(AW151:AW157)</f>
        <v>0</v>
      </c>
      <c r="AX150" s="42">
        <f t="shared" ref="AX150" si="476">SUM(AX151:AX157)</f>
        <v>0</v>
      </c>
      <c r="AY150" s="42">
        <f t="shared" ref="AY150" si="477">SUM(AY151:AY157)</f>
        <v>0</v>
      </c>
      <c r="AZ150" s="105">
        <f t="shared" ref="AZ150" si="478">SUM(AZ151:AZ157)</f>
        <v>0</v>
      </c>
      <c r="BA150" s="44" t="s">
        <v>1685</v>
      </c>
      <c r="BB150" s="44" t="s">
        <v>1686</v>
      </c>
      <c r="BC150" s="45" t="s">
        <v>1687</v>
      </c>
    </row>
    <row r="151" spans="1:55" ht="17.25" hidden="1" customHeight="1" x14ac:dyDescent="0.2">
      <c r="A151" s="980"/>
      <c r="B151" s="982" t="str">
        <f>VLOOKUP($D$9,'PROYECTOS REGISTRADOS'!$A$2:$D$82,4,0)</f>
        <v>Mejoramiento de la Cobertura del Aseo en el Área Urbana y Área Rural del Municipio de Tocancipá, Cundinamarca, Centro Oriente</v>
      </c>
      <c r="C151" s="985" t="str">
        <f>VLOOKUP($D$9,'PROYECTOS REGISTRADOS'!$A$2:$D$82,3,0)</f>
        <v>2016-25817-0034</v>
      </c>
      <c r="D151" s="1030"/>
      <c r="E151" s="994" t="str">
        <f>IF(D151=0,"0-0",(VLOOKUP(D151,'CONSOLIDADO PLAN DESARROLLO'!$EL$9:$ET$304,2,0)))</f>
        <v>0-0</v>
      </c>
      <c r="F151" s="991" t="str">
        <f>IF(D151=0,"0-0",(VLOOKUP(D151,'CONSOLIDADO PLAN DESARROLLO'!$EL$9:$ET$304,3,0)))</f>
        <v>0-0</v>
      </c>
      <c r="G151" s="1015" t="str">
        <f>IF(D151=0,"0-0",(VLOOKUP(D151,'CONSOLIDADO PLAN DESARROLLO'!$EL$9:$ET$304,4,0)))</f>
        <v>0-0</v>
      </c>
      <c r="H151" s="997" t="str">
        <f>IF(D151=0,"0-0",(VLOOKUP(D151,'CONSOLIDADO PLAN DESARROLLO'!$EL$9:$ET$304,5,0)))</f>
        <v>0-0</v>
      </c>
      <c r="I151" s="1000" t="str">
        <f>IF(D151=0,"0-0",(VLOOKUP(D151,'CONSOLIDADO PLAN DESARROLLO'!$EL$9:$ET$304,$R$3,0)))</f>
        <v>0-0</v>
      </c>
      <c r="J151" s="1001"/>
      <c r="K151" s="1033"/>
      <c r="L151" s="1011"/>
      <c r="M151" s="174"/>
      <c r="N151" s="175"/>
      <c r="O151" s="176"/>
      <c r="P151" s="46"/>
      <c r="Q151" s="47"/>
      <c r="R151" s="1036"/>
      <c r="S151" s="48"/>
      <c r="T151" s="913"/>
      <c r="U151" s="49"/>
      <c r="V151" s="913"/>
      <c r="W151" s="49"/>
      <c r="X151" s="913"/>
      <c r="Y151" s="49"/>
      <c r="Z151" s="913"/>
      <c r="AA151" s="49"/>
      <c r="AB151" s="913"/>
      <c r="AC151" s="49"/>
      <c r="AD151" s="913"/>
      <c r="AE151" s="49"/>
      <c r="AF151" s="913"/>
      <c r="AG151" s="50"/>
      <c r="AH151" s="866"/>
      <c r="AI151" s="866"/>
      <c r="AJ151" s="904">
        <f>+R151+T151+V151+X151+Z151+AB151+AD151+AF151</f>
        <v>0</v>
      </c>
      <c r="AK151" s="103">
        <f t="shared" ref="AK151:AK156" si="479">AC151+AE151+AG151+S151+U151+W151+Y151+AA151</f>
        <v>0</v>
      </c>
      <c r="AL151" s="51"/>
      <c r="AM151" s="52"/>
      <c r="AN151" s="52"/>
      <c r="AO151" s="52"/>
      <c r="AP151" s="52"/>
      <c r="AQ151" s="52"/>
      <c r="AR151" s="53">
        <f t="shared" ref="AR151:AR156" si="480">SUM(AL151:AQ151)</f>
        <v>0</v>
      </c>
      <c r="AS151" s="54"/>
      <c r="AT151" s="52"/>
      <c r="AU151" s="53">
        <f t="shared" ref="AU151:AU155" si="481">SUM(AS151:AT151)</f>
        <v>0</v>
      </c>
      <c r="AV151" s="54"/>
      <c r="AW151" s="52"/>
      <c r="AX151" s="52"/>
      <c r="AY151" s="52"/>
      <c r="AZ151" s="55"/>
      <c r="BA151" s="56"/>
      <c r="BB151" s="56"/>
      <c r="BC151" s="57"/>
    </row>
    <row r="152" spans="1:55" ht="17.25" hidden="1" customHeight="1" x14ac:dyDescent="0.2">
      <c r="A152" s="980"/>
      <c r="B152" s="982"/>
      <c r="C152" s="985"/>
      <c r="D152" s="1030"/>
      <c r="E152" s="995"/>
      <c r="F152" s="991"/>
      <c r="G152" s="1015"/>
      <c r="H152" s="997"/>
      <c r="I152" s="1002"/>
      <c r="J152" s="1003"/>
      <c r="K152" s="1033"/>
      <c r="L152" s="1012"/>
      <c r="M152" s="174"/>
      <c r="N152" s="175"/>
      <c r="O152" s="176"/>
      <c r="P152" s="46"/>
      <c r="Q152" s="47"/>
      <c r="R152" s="1037"/>
      <c r="S152" s="48"/>
      <c r="T152" s="914"/>
      <c r="U152" s="49"/>
      <c r="V152" s="914"/>
      <c r="W152" s="49"/>
      <c r="X152" s="914"/>
      <c r="Y152" s="49"/>
      <c r="Z152" s="914"/>
      <c r="AA152" s="49"/>
      <c r="AB152" s="914"/>
      <c r="AC152" s="49"/>
      <c r="AD152" s="914"/>
      <c r="AE152" s="49"/>
      <c r="AF152" s="914"/>
      <c r="AG152" s="50"/>
      <c r="AH152" s="867"/>
      <c r="AI152" s="867"/>
      <c r="AJ152" s="905"/>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980"/>
      <c r="B153" s="982"/>
      <c r="C153" s="985"/>
      <c r="D153" s="1030"/>
      <c r="E153" s="995"/>
      <c r="F153" s="991"/>
      <c r="G153" s="1015"/>
      <c r="H153" s="997"/>
      <c r="I153" s="1002"/>
      <c r="J153" s="1003"/>
      <c r="K153" s="1033"/>
      <c r="L153" s="1012"/>
      <c r="M153" s="174"/>
      <c r="N153" s="175"/>
      <c r="O153" s="176"/>
      <c r="P153" s="46"/>
      <c r="Q153" s="47"/>
      <c r="R153" s="1037"/>
      <c r="S153" s="48"/>
      <c r="T153" s="914"/>
      <c r="U153" s="49"/>
      <c r="V153" s="914"/>
      <c r="W153" s="49"/>
      <c r="X153" s="914"/>
      <c r="Y153" s="49"/>
      <c r="Z153" s="914"/>
      <c r="AA153" s="49"/>
      <c r="AB153" s="914"/>
      <c r="AC153" s="49"/>
      <c r="AD153" s="914"/>
      <c r="AE153" s="49"/>
      <c r="AF153" s="914"/>
      <c r="AG153" s="50"/>
      <c r="AH153" s="867"/>
      <c r="AI153" s="867"/>
      <c r="AJ153" s="905"/>
      <c r="AK153" s="103">
        <f t="shared" si="479"/>
        <v>0</v>
      </c>
      <c r="AL153" s="51"/>
      <c r="AM153" s="52"/>
      <c r="AN153" s="52"/>
      <c r="AO153" s="52"/>
      <c r="AP153" s="52"/>
      <c r="AQ153" s="52"/>
      <c r="AR153" s="53">
        <f t="shared" si="480"/>
        <v>0</v>
      </c>
      <c r="AS153" s="54"/>
      <c r="AT153" s="52"/>
      <c r="AU153" s="53">
        <f t="shared" si="481"/>
        <v>0</v>
      </c>
      <c r="AV153" s="54"/>
      <c r="AW153" s="52"/>
      <c r="AX153" s="52"/>
      <c r="AY153" s="52"/>
      <c r="AZ153" s="55"/>
      <c r="BA153" s="56"/>
      <c r="BB153" s="56"/>
      <c r="BC153" s="57"/>
    </row>
    <row r="154" spans="1:55" ht="17.25" hidden="1" customHeight="1" x14ac:dyDescent="0.2">
      <c r="A154" s="980"/>
      <c r="B154" s="982"/>
      <c r="C154" s="985"/>
      <c r="D154" s="1030"/>
      <c r="E154" s="995"/>
      <c r="F154" s="991"/>
      <c r="G154" s="1015"/>
      <c r="H154" s="997"/>
      <c r="I154" s="1002"/>
      <c r="J154" s="1003"/>
      <c r="K154" s="1033"/>
      <c r="L154" s="1012"/>
      <c r="M154" s="174"/>
      <c r="N154" s="175"/>
      <c r="O154" s="176"/>
      <c r="P154" s="46"/>
      <c r="Q154" s="47"/>
      <c r="R154" s="1037"/>
      <c r="S154" s="48"/>
      <c r="T154" s="914"/>
      <c r="U154" s="49"/>
      <c r="V154" s="914"/>
      <c r="W154" s="49"/>
      <c r="X154" s="914"/>
      <c r="Y154" s="49"/>
      <c r="Z154" s="914"/>
      <c r="AA154" s="49"/>
      <c r="AB154" s="914"/>
      <c r="AC154" s="49"/>
      <c r="AD154" s="914"/>
      <c r="AE154" s="49"/>
      <c r="AF154" s="914"/>
      <c r="AG154" s="50"/>
      <c r="AH154" s="867"/>
      <c r="AI154" s="867"/>
      <c r="AJ154" s="905"/>
      <c r="AK154" s="103">
        <f t="shared" si="479"/>
        <v>0</v>
      </c>
      <c r="AL154" s="51"/>
      <c r="AM154" s="52"/>
      <c r="AN154" s="52"/>
      <c r="AO154" s="52"/>
      <c r="AP154" s="52"/>
      <c r="AQ154" s="52"/>
      <c r="AR154" s="53">
        <f t="shared" si="480"/>
        <v>0</v>
      </c>
      <c r="AS154" s="54"/>
      <c r="AT154" s="52"/>
      <c r="AU154" s="53">
        <f t="shared" si="481"/>
        <v>0</v>
      </c>
      <c r="AV154" s="54"/>
      <c r="AW154" s="52"/>
      <c r="AX154" s="52"/>
      <c r="AY154" s="52"/>
      <c r="AZ154" s="55"/>
      <c r="BA154" s="56"/>
      <c r="BB154" s="56"/>
      <c r="BC154" s="57"/>
    </row>
    <row r="155" spans="1:55" ht="17.25" hidden="1" customHeight="1" x14ac:dyDescent="0.2">
      <c r="A155" s="980"/>
      <c r="B155" s="982"/>
      <c r="C155" s="985"/>
      <c r="D155" s="1030"/>
      <c r="E155" s="995"/>
      <c r="F155" s="991"/>
      <c r="G155" s="1015"/>
      <c r="H155" s="997"/>
      <c r="I155" s="1002"/>
      <c r="J155" s="1003"/>
      <c r="K155" s="1033"/>
      <c r="L155" s="1012"/>
      <c r="M155" s="174"/>
      <c r="N155" s="175"/>
      <c r="O155" s="176"/>
      <c r="P155" s="46"/>
      <c r="Q155" s="47"/>
      <c r="R155" s="1037"/>
      <c r="S155" s="48"/>
      <c r="T155" s="914"/>
      <c r="U155" s="49"/>
      <c r="V155" s="914"/>
      <c r="W155" s="49"/>
      <c r="X155" s="914"/>
      <c r="Y155" s="49"/>
      <c r="Z155" s="914"/>
      <c r="AA155" s="49"/>
      <c r="AB155" s="914"/>
      <c r="AC155" s="49"/>
      <c r="AD155" s="914"/>
      <c r="AE155" s="49"/>
      <c r="AF155" s="914"/>
      <c r="AG155" s="50"/>
      <c r="AH155" s="867"/>
      <c r="AI155" s="867"/>
      <c r="AJ155" s="905"/>
      <c r="AK155" s="103">
        <f t="shared" si="479"/>
        <v>0</v>
      </c>
      <c r="AL155" s="51"/>
      <c r="AM155" s="52"/>
      <c r="AN155" s="52"/>
      <c r="AO155" s="52"/>
      <c r="AP155" s="52"/>
      <c r="AQ155" s="52"/>
      <c r="AR155" s="53">
        <f t="shared" si="480"/>
        <v>0</v>
      </c>
      <c r="AS155" s="54"/>
      <c r="AT155" s="52"/>
      <c r="AU155" s="53">
        <f t="shared" si="481"/>
        <v>0</v>
      </c>
      <c r="AV155" s="54"/>
      <c r="AW155" s="52"/>
      <c r="AX155" s="52"/>
      <c r="AY155" s="52"/>
      <c r="AZ155" s="55"/>
      <c r="BA155" s="56"/>
      <c r="BB155" s="56"/>
      <c r="BC155" s="57"/>
    </row>
    <row r="156" spans="1:55" ht="17.25" hidden="1" customHeight="1" x14ac:dyDescent="0.2">
      <c r="A156" s="980"/>
      <c r="B156" s="983"/>
      <c r="C156" s="986"/>
      <c r="D156" s="1031"/>
      <c r="E156" s="995"/>
      <c r="F156" s="992"/>
      <c r="G156" s="1016"/>
      <c r="H156" s="998"/>
      <c r="I156" s="1002"/>
      <c r="J156" s="1003"/>
      <c r="K156" s="1034"/>
      <c r="L156" s="1012"/>
      <c r="M156" s="177"/>
      <c r="N156" s="178"/>
      <c r="O156" s="179"/>
      <c r="P156" s="106"/>
      <c r="Q156" s="107"/>
      <c r="R156" s="1037"/>
      <c r="S156" s="108"/>
      <c r="T156" s="914"/>
      <c r="U156" s="109"/>
      <c r="V156" s="914"/>
      <c r="W156" s="109"/>
      <c r="X156" s="914"/>
      <c r="Y156" s="109"/>
      <c r="Z156" s="914"/>
      <c r="AA156" s="109"/>
      <c r="AB156" s="914"/>
      <c r="AC156" s="109"/>
      <c r="AD156" s="914"/>
      <c r="AE156" s="109"/>
      <c r="AF156" s="914"/>
      <c r="AG156" s="110"/>
      <c r="AH156" s="867"/>
      <c r="AI156" s="867"/>
      <c r="AJ156" s="906"/>
      <c r="AK156" s="103">
        <f t="shared" si="479"/>
        <v>0</v>
      </c>
      <c r="AL156" s="111"/>
      <c r="AM156" s="112"/>
      <c r="AN156" s="112"/>
      <c r="AO156" s="112"/>
      <c r="AP156" s="112"/>
      <c r="AQ156" s="112"/>
      <c r="AR156" s="53">
        <f t="shared" si="480"/>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981"/>
      <c r="B157" s="984"/>
      <c r="C157" s="987"/>
      <c r="D157" s="1032"/>
      <c r="E157" s="996"/>
      <c r="F157" s="993"/>
      <c r="G157" s="1017"/>
      <c r="H157" s="999"/>
      <c r="I157" s="1004"/>
      <c r="J157" s="1005"/>
      <c r="K157" s="1035"/>
      <c r="L157" s="1013"/>
      <c r="M157" s="180"/>
      <c r="N157" s="181"/>
      <c r="O157" s="182"/>
      <c r="P157" s="117"/>
      <c r="Q157" s="117"/>
      <c r="R157" s="1038"/>
      <c r="S157" s="183"/>
      <c r="T157" s="915"/>
      <c r="U157" s="184"/>
      <c r="V157" s="915"/>
      <c r="W157" s="184"/>
      <c r="X157" s="915"/>
      <c r="Y157" s="184"/>
      <c r="Z157" s="915"/>
      <c r="AA157" s="184"/>
      <c r="AB157" s="915"/>
      <c r="AC157" s="184"/>
      <c r="AD157" s="915"/>
      <c r="AE157" s="184"/>
      <c r="AF157" s="915"/>
      <c r="AG157" s="185"/>
      <c r="AH157" s="868"/>
      <c r="AI157" s="868"/>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1014"/>
      <c r="J158" s="1014"/>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979">
        <v>17</v>
      </c>
      <c r="B159" s="161" t="s">
        <v>1705</v>
      </c>
      <c r="C159" s="162" t="s">
        <v>1706</v>
      </c>
      <c r="D159" s="163" t="s">
        <v>21</v>
      </c>
      <c r="E159" s="163" t="s">
        <v>1892</v>
      </c>
      <c r="F159" s="162" t="s">
        <v>1707</v>
      </c>
      <c r="G159" s="164" t="s">
        <v>1679</v>
      </c>
      <c r="H159" s="164" t="s">
        <v>1680</v>
      </c>
      <c r="I159" s="165" t="s">
        <v>1908</v>
      </c>
      <c r="J159" s="166">
        <f>+$N$3</f>
        <v>2019</v>
      </c>
      <c r="K159" s="164" t="s">
        <v>1925</v>
      </c>
      <c r="L159" s="165" t="s">
        <v>1926</v>
      </c>
      <c r="M159" s="162" t="s">
        <v>1708</v>
      </c>
      <c r="N159" s="162" t="s">
        <v>1709</v>
      </c>
      <c r="O159" s="162" t="s">
        <v>1710</v>
      </c>
      <c r="P159" s="162" t="s">
        <v>1711</v>
      </c>
      <c r="Q159" s="162" t="s">
        <v>1712</v>
      </c>
      <c r="R159" s="167">
        <f t="shared" ref="R159" si="482">SUM(R160:R166)</f>
        <v>0</v>
      </c>
      <c r="S159" s="168">
        <f t="shared" ref="S159" si="483">SUM(S160:S166)</f>
        <v>0</v>
      </c>
      <c r="T159" s="169">
        <f t="shared" ref="T159" si="484">SUM(T160:T166)</f>
        <v>0</v>
      </c>
      <c r="U159" s="170">
        <f t="shared" ref="U159" si="485">SUM(U160:U166)</f>
        <v>0</v>
      </c>
      <c r="V159" s="169">
        <f t="shared" ref="V159" si="486">SUM(V160:V166)</f>
        <v>0</v>
      </c>
      <c r="W159" s="170">
        <f t="shared" ref="W159" si="487">SUM(W160:W166)</f>
        <v>0</v>
      </c>
      <c r="X159" s="169">
        <f t="shared" ref="X159" si="488">SUM(X160:X166)</f>
        <v>0</v>
      </c>
      <c r="Y159" s="170">
        <f t="shared" ref="Y159" si="489">SUM(Y160:Y166)</f>
        <v>0</v>
      </c>
      <c r="Z159" s="169">
        <f t="shared" ref="Z159" si="490">SUM(Z160:Z166)</f>
        <v>0</v>
      </c>
      <c r="AA159" s="170">
        <f t="shared" ref="AA159" si="491">SUM(AA160:AA166)</f>
        <v>0</v>
      </c>
      <c r="AB159" s="169">
        <f t="shared" ref="AB159" si="492">SUM(AB160:AB166)</f>
        <v>0</v>
      </c>
      <c r="AC159" s="170">
        <f t="shared" ref="AC159" si="493">SUM(AC160:AC166)</f>
        <v>0</v>
      </c>
      <c r="AD159" s="169">
        <f t="shared" ref="AD159" si="494">SUM(AD160:AD166)</f>
        <v>0</v>
      </c>
      <c r="AE159" s="170">
        <f t="shared" ref="AE159" si="495">SUM(AE160:AE166)</f>
        <v>0</v>
      </c>
      <c r="AF159" s="169">
        <f t="shared" ref="AF159" si="496">SUM(AF160:AF166)</f>
        <v>0</v>
      </c>
      <c r="AG159" s="171">
        <f t="shared" ref="AG159" si="497">SUM(AG160:AG166)</f>
        <v>0</v>
      </c>
      <c r="AH159" s="865"/>
      <c r="AI159" s="865"/>
      <c r="AJ159" s="172">
        <f t="shared" ref="AJ159" si="498">SUM(AJ160:AJ166)</f>
        <v>0</v>
      </c>
      <c r="AK159" s="173">
        <f t="shared" ref="AK159" si="499">SUM(AK160:AK166)</f>
        <v>0</v>
      </c>
      <c r="AL159" s="41">
        <f t="shared" ref="AL159" si="500">SUM(AL160:AL166)</f>
        <v>0</v>
      </c>
      <c r="AM159" s="42">
        <f t="shared" ref="AM159" si="501">SUM(AM160:AM166)</f>
        <v>0</v>
      </c>
      <c r="AN159" s="42">
        <f t="shared" ref="AN159" si="502">SUM(AN160:AN166)</f>
        <v>0</v>
      </c>
      <c r="AO159" s="42">
        <f t="shared" ref="AO159" si="503">SUM(AO160:AO166)</f>
        <v>0</v>
      </c>
      <c r="AP159" s="42">
        <f t="shared" ref="AP159" si="504">SUM(AP160:AP166)</f>
        <v>0</v>
      </c>
      <c r="AQ159" s="42">
        <f t="shared" ref="AQ159" si="505">SUM(AQ160:AQ166)</f>
        <v>0</v>
      </c>
      <c r="AR159" s="43">
        <f t="shared" ref="AR159" si="506">SUM(AR160:AR166)</f>
        <v>0</v>
      </c>
      <c r="AS159" s="104">
        <f t="shared" ref="AS159" si="507">SUM(AS160:AS166)</f>
        <v>0</v>
      </c>
      <c r="AT159" s="42">
        <f t="shared" ref="AT159" si="508">SUM(AT160:AT166)</f>
        <v>0</v>
      </c>
      <c r="AU159" s="43">
        <f t="shared" ref="AU159" si="509">SUM(AU160:AU166)</f>
        <v>0</v>
      </c>
      <c r="AV159" s="104">
        <f t="shared" ref="AV159" si="510">SUM(AV160:AV166)</f>
        <v>0</v>
      </c>
      <c r="AW159" s="42">
        <f t="shared" ref="AW159" si="511">SUM(AW160:AW166)</f>
        <v>0</v>
      </c>
      <c r="AX159" s="42">
        <f t="shared" ref="AX159" si="512">SUM(AX160:AX166)</f>
        <v>0</v>
      </c>
      <c r="AY159" s="42">
        <f t="shared" ref="AY159" si="513">SUM(AY160:AY166)</f>
        <v>0</v>
      </c>
      <c r="AZ159" s="105">
        <f t="shared" ref="AZ159" si="514">SUM(AZ160:AZ166)</f>
        <v>0</v>
      </c>
      <c r="BA159" s="44" t="s">
        <v>1685</v>
      </c>
      <c r="BB159" s="44" t="s">
        <v>1686</v>
      </c>
      <c r="BC159" s="45" t="s">
        <v>1687</v>
      </c>
    </row>
    <row r="160" spans="1:55" ht="17.25" hidden="1" customHeight="1" x14ac:dyDescent="0.2">
      <c r="A160" s="980"/>
      <c r="B160" s="982" t="str">
        <f>VLOOKUP($D$9,'PROYECTOS REGISTRADOS'!$A$2:$D$82,4,0)</f>
        <v>Mejoramiento de la Cobertura del Aseo en el Área Urbana y Área Rural del Municipio de Tocancipá, Cundinamarca, Centro Oriente</v>
      </c>
      <c r="C160" s="985" t="str">
        <f>VLOOKUP($D$9,'PROYECTOS REGISTRADOS'!$A$2:$D$82,3,0)</f>
        <v>2016-25817-0034</v>
      </c>
      <c r="D160" s="1030"/>
      <c r="E160" s="994" t="str">
        <f>IF(D160=0,"0-0",(VLOOKUP(D160,'CONSOLIDADO PLAN DESARROLLO'!$EL$9:$ET$304,2,0)))</f>
        <v>0-0</v>
      </c>
      <c r="F160" s="991" t="str">
        <f>IF(D160=0,"0-0",(VLOOKUP(D160,'CONSOLIDADO PLAN DESARROLLO'!$EL$9:$ET$304,3,0)))</f>
        <v>0-0</v>
      </c>
      <c r="G160" s="1015" t="str">
        <f>IF(D160=0,"0-0",(VLOOKUP(D160,'CONSOLIDADO PLAN DESARROLLO'!$EL$9:$ET$304,4,0)))</f>
        <v>0-0</v>
      </c>
      <c r="H160" s="997" t="str">
        <f>IF(D160=0,"0-0",(VLOOKUP(D160,'CONSOLIDADO PLAN DESARROLLO'!$EL$9:$ET$304,5,0)))</f>
        <v>0-0</v>
      </c>
      <c r="I160" s="1000" t="str">
        <f>IF(D160=0,"0-0",(VLOOKUP(D160,'CONSOLIDADO PLAN DESARROLLO'!$EL$9:$ET$304,$R$3,0)))</f>
        <v>0-0</v>
      </c>
      <c r="J160" s="1001"/>
      <c r="K160" s="1033"/>
      <c r="L160" s="1011"/>
      <c r="M160" s="174"/>
      <c r="N160" s="175"/>
      <c r="O160" s="176"/>
      <c r="P160" s="46"/>
      <c r="Q160" s="47"/>
      <c r="R160" s="1036"/>
      <c r="S160" s="48"/>
      <c r="T160" s="913"/>
      <c r="U160" s="49"/>
      <c r="V160" s="913"/>
      <c r="W160" s="49"/>
      <c r="X160" s="913"/>
      <c r="Y160" s="49"/>
      <c r="Z160" s="913"/>
      <c r="AA160" s="49"/>
      <c r="AB160" s="913"/>
      <c r="AC160" s="49"/>
      <c r="AD160" s="913"/>
      <c r="AE160" s="49"/>
      <c r="AF160" s="913"/>
      <c r="AG160" s="50"/>
      <c r="AH160" s="866"/>
      <c r="AI160" s="866"/>
      <c r="AJ160" s="904">
        <f>+R160+T160+V160+X160+Z160+AB160+AD160+AF160</f>
        <v>0</v>
      </c>
      <c r="AK160" s="103">
        <f t="shared" ref="AK160:AK165" si="515">AC160+AE160+AG160+S160+U160+W160+Y160+AA160</f>
        <v>0</v>
      </c>
      <c r="AL160" s="51"/>
      <c r="AM160" s="52"/>
      <c r="AN160" s="52"/>
      <c r="AO160" s="52"/>
      <c r="AP160" s="52"/>
      <c r="AQ160" s="52"/>
      <c r="AR160" s="53">
        <f t="shared" ref="AR160:AR165" si="516">SUM(AL160:AQ160)</f>
        <v>0</v>
      </c>
      <c r="AS160" s="54"/>
      <c r="AT160" s="52"/>
      <c r="AU160" s="53">
        <f t="shared" ref="AU160:AU164" si="517">SUM(AS160:AT160)</f>
        <v>0</v>
      </c>
      <c r="AV160" s="54"/>
      <c r="AW160" s="52"/>
      <c r="AX160" s="52"/>
      <c r="AY160" s="52"/>
      <c r="AZ160" s="55"/>
      <c r="BA160" s="56"/>
      <c r="BB160" s="56"/>
      <c r="BC160" s="57"/>
    </row>
    <row r="161" spans="1:55" ht="17.25" hidden="1" customHeight="1" x14ac:dyDescent="0.2">
      <c r="A161" s="980"/>
      <c r="B161" s="982"/>
      <c r="C161" s="985"/>
      <c r="D161" s="1030"/>
      <c r="E161" s="995"/>
      <c r="F161" s="991"/>
      <c r="G161" s="1015"/>
      <c r="H161" s="997"/>
      <c r="I161" s="1002"/>
      <c r="J161" s="1003"/>
      <c r="K161" s="1033"/>
      <c r="L161" s="1012"/>
      <c r="M161" s="174"/>
      <c r="N161" s="175"/>
      <c r="O161" s="176"/>
      <c r="P161" s="46"/>
      <c r="Q161" s="47"/>
      <c r="R161" s="1037"/>
      <c r="S161" s="48"/>
      <c r="T161" s="914"/>
      <c r="U161" s="49"/>
      <c r="V161" s="914"/>
      <c r="W161" s="49"/>
      <c r="X161" s="914"/>
      <c r="Y161" s="49"/>
      <c r="Z161" s="914"/>
      <c r="AA161" s="49"/>
      <c r="AB161" s="914"/>
      <c r="AC161" s="49"/>
      <c r="AD161" s="914"/>
      <c r="AE161" s="49"/>
      <c r="AF161" s="914"/>
      <c r="AG161" s="50"/>
      <c r="AH161" s="867"/>
      <c r="AI161" s="867"/>
      <c r="AJ161" s="905"/>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980"/>
      <c r="B162" s="982"/>
      <c r="C162" s="985"/>
      <c r="D162" s="1030"/>
      <c r="E162" s="995"/>
      <c r="F162" s="991"/>
      <c r="G162" s="1015"/>
      <c r="H162" s="997"/>
      <c r="I162" s="1002"/>
      <c r="J162" s="1003"/>
      <c r="K162" s="1033"/>
      <c r="L162" s="1012"/>
      <c r="M162" s="174"/>
      <c r="N162" s="175"/>
      <c r="O162" s="176"/>
      <c r="P162" s="46"/>
      <c r="Q162" s="47"/>
      <c r="R162" s="1037"/>
      <c r="S162" s="48"/>
      <c r="T162" s="914"/>
      <c r="U162" s="49"/>
      <c r="V162" s="914"/>
      <c r="W162" s="49"/>
      <c r="X162" s="914"/>
      <c r="Y162" s="49"/>
      <c r="Z162" s="914"/>
      <c r="AA162" s="49"/>
      <c r="AB162" s="914"/>
      <c r="AC162" s="49"/>
      <c r="AD162" s="914"/>
      <c r="AE162" s="49"/>
      <c r="AF162" s="914"/>
      <c r="AG162" s="50"/>
      <c r="AH162" s="867"/>
      <c r="AI162" s="867"/>
      <c r="AJ162" s="905"/>
      <c r="AK162" s="103">
        <f t="shared" si="515"/>
        <v>0</v>
      </c>
      <c r="AL162" s="51"/>
      <c r="AM162" s="52"/>
      <c r="AN162" s="52"/>
      <c r="AO162" s="52"/>
      <c r="AP162" s="52"/>
      <c r="AQ162" s="52"/>
      <c r="AR162" s="53">
        <f t="shared" si="516"/>
        <v>0</v>
      </c>
      <c r="AS162" s="54"/>
      <c r="AT162" s="52"/>
      <c r="AU162" s="53">
        <f t="shared" si="517"/>
        <v>0</v>
      </c>
      <c r="AV162" s="54"/>
      <c r="AW162" s="52"/>
      <c r="AX162" s="52"/>
      <c r="AY162" s="52"/>
      <c r="AZ162" s="55"/>
      <c r="BA162" s="56"/>
      <c r="BB162" s="56"/>
      <c r="BC162" s="57"/>
    </row>
    <row r="163" spans="1:55" ht="17.25" hidden="1" customHeight="1" x14ac:dyDescent="0.2">
      <c r="A163" s="980"/>
      <c r="B163" s="982"/>
      <c r="C163" s="985"/>
      <c r="D163" s="1030"/>
      <c r="E163" s="995"/>
      <c r="F163" s="991"/>
      <c r="G163" s="1015"/>
      <c r="H163" s="997"/>
      <c r="I163" s="1002"/>
      <c r="J163" s="1003"/>
      <c r="K163" s="1033"/>
      <c r="L163" s="1012"/>
      <c r="M163" s="174"/>
      <c r="N163" s="175"/>
      <c r="O163" s="176"/>
      <c r="P163" s="46"/>
      <c r="Q163" s="47"/>
      <c r="R163" s="1037"/>
      <c r="S163" s="48"/>
      <c r="T163" s="914"/>
      <c r="U163" s="49"/>
      <c r="V163" s="914"/>
      <c r="W163" s="49"/>
      <c r="X163" s="914"/>
      <c r="Y163" s="49"/>
      <c r="Z163" s="914"/>
      <c r="AA163" s="49"/>
      <c r="AB163" s="914"/>
      <c r="AC163" s="49"/>
      <c r="AD163" s="914"/>
      <c r="AE163" s="49"/>
      <c r="AF163" s="914"/>
      <c r="AG163" s="50"/>
      <c r="AH163" s="867"/>
      <c r="AI163" s="867"/>
      <c r="AJ163" s="905"/>
      <c r="AK163" s="103">
        <f t="shared" si="515"/>
        <v>0</v>
      </c>
      <c r="AL163" s="51"/>
      <c r="AM163" s="52"/>
      <c r="AN163" s="52"/>
      <c r="AO163" s="52"/>
      <c r="AP163" s="52"/>
      <c r="AQ163" s="52"/>
      <c r="AR163" s="53">
        <f t="shared" si="516"/>
        <v>0</v>
      </c>
      <c r="AS163" s="54"/>
      <c r="AT163" s="52"/>
      <c r="AU163" s="53">
        <f t="shared" si="517"/>
        <v>0</v>
      </c>
      <c r="AV163" s="54"/>
      <c r="AW163" s="52"/>
      <c r="AX163" s="52"/>
      <c r="AY163" s="52"/>
      <c r="AZ163" s="55"/>
      <c r="BA163" s="56"/>
      <c r="BB163" s="56"/>
      <c r="BC163" s="57"/>
    </row>
    <row r="164" spans="1:55" ht="17.25" hidden="1" customHeight="1" x14ac:dyDescent="0.2">
      <c r="A164" s="980"/>
      <c r="B164" s="982"/>
      <c r="C164" s="985"/>
      <c r="D164" s="1030"/>
      <c r="E164" s="995"/>
      <c r="F164" s="991"/>
      <c r="G164" s="1015"/>
      <c r="H164" s="997"/>
      <c r="I164" s="1002"/>
      <c r="J164" s="1003"/>
      <c r="K164" s="1033"/>
      <c r="L164" s="1012"/>
      <c r="M164" s="174"/>
      <c r="N164" s="175"/>
      <c r="O164" s="176"/>
      <c r="P164" s="46"/>
      <c r="Q164" s="47"/>
      <c r="R164" s="1037"/>
      <c r="S164" s="48"/>
      <c r="T164" s="914"/>
      <c r="U164" s="49"/>
      <c r="V164" s="914"/>
      <c r="W164" s="49"/>
      <c r="X164" s="914"/>
      <c r="Y164" s="49"/>
      <c r="Z164" s="914"/>
      <c r="AA164" s="49"/>
      <c r="AB164" s="914"/>
      <c r="AC164" s="49"/>
      <c r="AD164" s="914"/>
      <c r="AE164" s="49"/>
      <c r="AF164" s="914"/>
      <c r="AG164" s="50"/>
      <c r="AH164" s="867"/>
      <c r="AI164" s="867"/>
      <c r="AJ164" s="905"/>
      <c r="AK164" s="103">
        <f t="shared" si="515"/>
        <v>0</v>
      </c>
      <c r="AL164" s="51"/>
      <c r="AM164" s="52"/>
      <c r="AN164" s="52"/>
      <c r="AO164" s="52"/>
      <c r="AP164" s="52"/>
      <c r="AQ164" s="52"/>
      <c r="AR164" s="53">
        <f t="shared" si="516"/>
        <v>0</v>
      </c>
      <c r="AS164" s="54"/>
      <c r="AT164" s="52"/>
      <c r="AU164" s="53">
        <f t="shared" si="517"/>
        <v>0</v>
      </c>
      <c r="AV164" s="54"/>
      <c r="AW164" s="52"/>
      <c r="AX164" s="52"/>
      <c r="AY164" s="52"/>
      <c r="AZ164" s="55"/>
      <c r="BA164" s="56"/>
      <c r="BB164" s="56"/>
      <c r="BC164" s="57"/>
    </row>
    <row r="165" spans="1:55" ht="17.25" hidden="1" customHeight="1" x14ac:dyDescent="0.2">
      <c r="A165" s="980"/>
      <c r="B165" s="983"/>
      <c r="C165" s="986"/>
      <c r="D165" s="1031"/>
      <c r="E165" s="995"/>
      <c r="F165" s="992"/>
      <c r="G165" s="1016"/>
      <c r="H165" s="998"/>
      <c r="I165" s="1002"/>
      <c r="J165" s="1003"/>
      <c r="K165" s="1034"/>
      <c r="L165" s="1012"/>
      <c r="M165" s="177"/>
      <c r="N165" s="178"/>
      <c r="O165" s="179"/>
      <c r="P165" s="106"/>
      <c r="Q165" s="107"/>
      <c r="R165" s="1037"/>
      <c r="S165" s="108"/>
      <c r="T165" s="914"/>
      <c r="U165" s="109"/>
      <c r="V165" s="914"/>
      <c r="W165" s="109"/>
      <c r="X165" s="914"/>
      <c r="Y165" s="109"/>
      <c r="Z165" s="914"/>
      <c r="AA165" s="109"/>
      <c r="AB165" s="914"/>
      <c r="AC165" s="109"/>
      <c r="AD165" s="914"/>
      <c r="AE165" s="109"/>
      <c r="AF165" s="914"/>
      <c r="AG165" s="110"/>
      <c r="AH165" s="867"/>
      <c r="AI165" s="867"/>
      <c r="AJ165" s="906"/>
      <c r="AK165" s="103">
        <f t="shared" si="515"/>
        <v>0</v>
      </c>
      <c r="AL165" s="111"/>
      <c r="AM165" s="112"/>
      <c r="AN165" s="112"/>
      <c r="AO165" s="112"/>
      <c r="AP165" s="112"/>
      <c r="AQ165" s="112"/>
      <c r="AR165" s="53">
        <f t="shared" si="516"/>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981"/>
      <c r="B166" s="984"/>
      <c r="C166" s="987"/>
      <c r="D166" s="1032"/>
      <c r="E166" s="996"/>
      <c r="F166" s="993"/>
      <c r="G166" s="1017"/>
      <c r="H166" s="999"/>
      <c r="I166" s="1004"/>
      <c r="J166" s="1005"/>
      <c r="K166" s="1035"/>
      <c r="L166" s="1013"/>
      <c r="M166" s="180"/>
      <c r="N166" s="181"/>
      <c r="O166" s="182"/>
      <c r="P166" s="117"/>
      <c r="Q166" s="117"/>
      <c r="R166" s="1038"/>
      <c r="S166" s="183"/>
      <c r="T166" s="915"/>
      <c r="U166" s="184"/>
      <c r="V166" s="915"/>
      <c r="W166" s="184"/>
      <c r="X166" s="915"/>
      <c r="Y166" s="184"/>
      <c r="Z166" s="915"/>
      <c r="AA166" s="184"/>
      <c r="AB166" s="915"/>
      <c r="AC166" s="184"/>
      <c r="AD166" s="915"/>
      <c r="AE166" s="184"/>
      <c r="AF166" s="915"/>
      <c r="AG166" s="185"/>
      <c r="AH166" s="868"/>
      <c r="AI166" s="868"/>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1014"/>
      <c r="J167" s="1014"/>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979">
        <v>18</v>
      </c>
      <c r="B168" s="161" t="s">
        <v>1705</v>
      </c>
      <c r="C168" s="162" t="s">
        <v>1706</v>
      </c>
      <c r="D168" s="163" t="s">
        <v>21</v>
      </c>
      <c r="E168" s="163" t="s">
        <v>1892</v>
      </c>
      <c r="F168" s="162" t="s">
        <v>1707</v>
      </c>
      <c r="G168" s="164" t="s">
        <v>1679</v>
      </c>
      <c r="H168" s="164" t="s">
        <v>1680</v>
      </c>
      <c r="I168" s="165" t="s">
        <v>1908</v>
      </c>
      <c r="J168" s="166">
        <f>+$N$3</f>
        <v>2019</v>
      </c>
      <c r="K168" s="164" t="s">
        <v>1925</v>
      </c>
      <c r="L168" s="165" t="s">
        <v>1926</v>
      </c>
      <c r="M168" s="162" t="s">
        <v>1708</v>
      </c>
      <c r="N168" s="162" t="s">
        <v>1709</v>
      </c>
      <c r="O168" s="162" t="s">
        <v>1710</v>
      </c>
      <c r="P168" s="162" t="s">
        <v>1711</v>
      </c>
      <c r="Q168" s="162" t="s">
        <v>1712</v>
      </c>
      <c r="R168" s="167">
        <f t="shared" ref="R168" si="518">SUM(R169:R175)</f>
        <v>0</v>
      </c>
      <c r="S168" s="168">
        <f t="shared" ref="S168" si="519">SUM(S169:S175)</f>
        <v>0</v>
      </c>
      <c r="T168" s="169">
        <f t="shared" ref="T168" si="520">SUM(T169:T175)</f>
        <v>0</v>
      </c>
      <c r="U168" s="170">
        <f t="shared" ref="U168" si="521">SUM(U169:U175)</f>
        <v>0</v>
      </c>
      <c r="V168" s="169">
        <f t="shared" ref="V168" si="522">SUM(V169:V175)</f>
        <v>0</v>
      </c>
      <c r="W168" s="170">
        <f t="shared" ref="W168" si="523">SUM(W169:W175)</f>
        <v>0</v>
      </c>
      <c r="X168" s="169">
        <f t="shared" ref="X168" si="524">SUM(X169:X175)</f>
        <v>0</v>
      </c>
      <c r="Y168" s="170">
        <f t="shared" ref="Y168" si="525">SUM(Y169:Y175)</f>
        <v>0</v>
      </c>
      <c r="Z168" s="169">
        <f t="shared" ref="Z168" si="526">SUM(Z169:Z175)</f>
        <v>0</v>
      </c>
      <c r="AA168" s="170">
        <f t="shared" ref="AA168" si="527">SUM(AA169:AA175)</f>
        <v>0</v>
      </c>
      <c r="AB168" s="169">
        <f t="shared" ref="AB168" si="528">SUM(AB169:AB175)</f>
        <v>0</v>
      </c>
      <c r="AC168" s="170">
        <f t="shared" ref="AC168" si="529">SUM(AC169:AC175)</f>
        <v>0</v>
      </c>
      <c r="AD168" s="169">
        <f t="shared" ref="AD168" si="530">SUM(AD169:AD175)</f>
        <v>0</v>
      </c>
      <c r="AE168" s="170">
        <f t="shared" ref="AE168" si="531">SUM(AE169:AE175)</f>
        <v>0</v>
      </c>
      <c r="AF168" s="169">
        <f t="shared" ref="AF168" si="532">SUM(AF169:AF175)</f>
        <v>0</v>
      </c>
      <c r="AG168" s="171">
        <f t="shared" ref="AG168" si="533">SUM(AG169:AG175)</f>
        <v>0</v>
      </c>
      <c r="AH168" s="865"/>
      <c r="AI168" s="865"/>
      <c r="AJ168" s="172">
        <f t="shared" ref="AJ168" si="534">SUM(AJ169:AJ175)</f>
        <v>0</v>
      </c>
      <c r="AK168" s="173">
        <f t="shared" ref="AK168" si="535">SUM(AK169:AK175)</f>
        <v>0</v>
      </c>
      <c r="AL168" s="41">
        <f t="shared" ref="AL168" si="536">SUM(AL169:AL175)</f>
        <v>0</v>
      </c>
      <c r="AM168" s="42">
        <f t="shared" ref="AM168" si="537">SUM(AM169:AM175)</f>
        <v>0</v>
      </c>
      <c r="AN168" s="42">
        <f t="shared" ref="AN168" si="538">SUM(AN169:AN175)</f>
        <v>0</v>
      </c>
      <c r="AO168" s="42">
        <f t="shared" ref="AO168" si="539">SUM(AO169:AO175)</f>
        <v>0</v>
      </c>
      <c r="AP168" s="42">
        <f t="shared" ref="AP168" si="540">SUM(AP169:AP175)</f>
        <v>0</v>
      </c>
      <c r="AQ168" s="42">
        <f t="shared" ref="AQ168" si="541">SUM(AQ169:AQ175)</f>
        <v>0</v>
      </c>
      <c r="AR168" s="43">
        <f t="shared" ref="AR168" si="542">SUM(AR169:AR175)</f>
        <v>0</v>
      </c>
      <c r="AS168" s="104">
        <f t="shared" ref="AS168" si="543">SUM(AS169:AS175)</f>
        <v>0</v>
      </c>
      <c r="AT168" s="42">
        <f t="shared" ref="AT168" si="544">SUM(AT169:AT175)</f>
        <v>0</v>
      </c>
      <c r="AU168" s="43">
        <f t="shared" ref="AU168" si="545">SUM(AU169:AU175)</f>
        <v>0</v>
      </c>
      <c r="AV168" s="104">
        <f t="shared" ref="AV168" si="546">SUM(AV169:AV175)</f>
        <v>0</v>
      </c>
      <c r="AW168" s="42">
        <f t="shared" ref="AW168" si="547">SUM(AW169:AW175)</f>
        <v>0</v>
      </c>
      <c r="AX168" s="42">
        <f t="shared" ref="AX168" si="548">SUM(AX169:AX175)</f>
        <v>0</v>
      </c>
      <c r="AY168" s="42">
        <f t="shared" ref="AY168" si="549">SUM(AY169:AY175)</f>
        <v>0</v>
      </c>
      <c r="AZ168" s="105">
        <f t="shared" ref="AZ168" si="550">SUM(AZ169:AZ175)</f>
        <v>0</v>
      </c>
      <c r="BA168" s="44" t="s">
        <v>1685</v>
      </c>
      <c r="BB168" s="44" t="s">
        <v>1686</v>
      </c>
      <c r="BC168" s="45" t="s">
        <v>1687</v>
      </c>
    </row>
    <row r="169" spans="1:55" ht="17.25" hidden="1" customHeight="1" x14ac:dyDescent="0.2">
      <c r="A169" s="980"/>
      <c r="B169" s="982" t="str">
        <f>VLOOKUP($D$9,'PROYECTOS REGISTRADOS'!$A$2:$D$82,4,0)</f>
        <v>Mejoramiento de la Cobertura del Aseo en el Área Urbana y Área Rural del Municipio de Tocancipá, Cundinamarca, Centro Oriente</v>
      </c>
      <c r="C169" s="985" t="str">
        <f>VLOOKUP($D$9,'PROYECTOS REGISTRADOS'!$A$2:$D$82,3,0)</f>
        <v>2016-25817-0034</v>
      </c>
      <c r="D169" s="1030"/>
      <c r="E169" s="994" t="str">
        <f>IF(D169=0,"0-0",(VLOOKUP(D169,'CONSOLIDADO PLAN DESARROLLO'!$EL$9:$ET$304,2,0)))</f>
        <v>0-0</v>
      </c>
      <c r="F169" s="991" t="str">
        <f>IF(D169=0,"0-0",(VLOOKUP(D169,'CONSOLIDADO PLAN DESARROLLO'!$EL$9:$ET$304,3,0)))</f>
        <v>0-0</v>
      </c>
      <c r="G169" s="1015" t="str">
        <f>IF(D169=0,"0-0",(VLOOKUP(D169,'CONSOLIDADO PLAN DESARROLLO'!$EL$9:$ET$304,4,0)))</f>
        <v>0-0</v>
      </c>
      <c r="H169" s="997" t="str">
        <f>IF(D169=0,"0-0",(VLOOKUP(D169,'CONSOLIDADO PLAN DESARROLLO'!$EL$9:$ET$304,5,0)))</f>
        <v>0-0</v>
      </c>
      <c r="I169" s="1000" t="str">
        <f>IF(D169=0,"0-0",(VLOOKUP(D169,'CONSOLIDADO PLAN DESARROLLO'!$EL$9:$ET$304,$R$3,0)))</f>
        <v>0-0</v>
      </c>
      <c r="J169" s="1001"/>
      <c r="K169" s="1033"/>
      <c r="L169" s="1011"/>
      <c r="M169" s="174"/>
      <c r="N169" s="175"/>
      <c r="O169" s="176"/>
      <c r="P169" s="46"/>
      <c r="Q169" s="47"/>
      <c r="R169" s="1036"/>
      <c r="S169" s="48"/>
      <c r="T169" s="913"/>
      <c r="U169" s="49"/>
      <c r="V169" s="913"/>
      <c r="W169" s="49"/>
      <c r="X169" s="913"/>
      <c r="Y169" s="49"/>
      <c r="Z169" s="913"/>
      <c r="AA169" s="49"/>
      <c r="AB169" s="913"/>
      <c r="AC169" s="49"/>
      <c r="AD169" s="913"/>
      <c r="AE169" s="49"/>
      <c r="AF169" s="913"/>
      <c r="AG169" s="50"/>
      <c r="AH169" s="866"/>
      <c r="AI169" s="866"/>
      <c r="AJ169" s="904">
        <f>+R169+T169+V169+X169+Z169+AB169+AD169+AF169</f>
        <v>0</v>
      </c>
      <c r="AK169" s="103">
        <f t="shared" ref="AK169:AK174" si="551">AC169+AE169+AG169+S169+U169+W169+Y169+AA169</f>
        <v>0</v>
      </c>
      <c r="AL169" s="51"/>
      <c r="AM169" s="52"/>
      <c r="AN169" s="52"/>
      <c r="AO169" s="52"/>
      <c r="AP169" s="52"/>
      <c r="AQ169" s="52"/>
      <c r="AR169" s="53">
        <f t="shared" ref="AR169:AR174" si="552">SUM(AL169:AQ169)</f>
        <v>0</v>
      </c>
      <c r="AS169" s="54"/>
      <c r="AT169" s="52"/>
      <c r="AU169" s="53">
        <f t="shared" ref="AU169:AU173" si="553">SUM(AS169:AT169)</f>
        <v>0</v>
      </c>
      <c r="AV169" s="54"/>
      <c r="AW169" s="52"/>
      <c r="AX169" s="52"/>
      <c r="AY169" s="52"/>
      <c r="AZ169" s="55"/>
      <c r="BA169" s="56"/>
      <c r="BB169" s="56"/>
      <c r="BC169" s="57"/>
    </row>
    <row r="170" spans="1:55" ht="17.25" hidden="1" customHeight="1" x14ac:dyDescent="0.2">
      <c r="A170" s="980"/>
      <c r="B170" s="982"/>
      <c r="C170" s="985"/>
      <c r="D170" s="1030"/>
      <c r="E170" s="995"/>
      <c r="F170" s="991"/>
      <c r="G170" s="1015"/>
      <c r="H170" s="997"/>
      <c r="I170" s="1002"/>
      <c r="J170" s="1003"/>
      <c r="K170" s="1033"/>
      <c r="L170" s="1012"/>
      <c r="M170" s="174"/>
      <c r="N170" s="175"/>
      <c r="O170" s="176"/>
      <c r="P170" s="46"/>
      <c r="Q170" s="47"/>
      <c r="R170" s="1037"/>
      <c r="S170" s="48"/>
      <c r="T170" s="914"/>
      <c r="U170" s="49"/>
      <c r="V170" s="914"/>
      <c r="W170" s="49"/>
      <c r="X170" s="914"/>
      <c r="Y170" s="49"/>
      <c r="Z170" s="914"/>
      <c r="AA170" s="49"/>
      <c r="AB170" s="914"/>
      <c r="AC170" s="49"/>
      <c r="AD170" s="914"/>
      <c r="AE170" s="49"/>
      <c r="AF170" s="914"/>
      <c r="AG170" s="50"/>
      <c r="AH170" s="867"/>
      <c r="AI170" s="867"/>
      <c r="AJ170" s="905"/>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980"/>
      <c r="B171" s="982"/>
      <c r="C171" s="985"/>
      <c r="D171" s="1030"/>
      <c r="E171" s="995"/>
      <c r="F171" s="991"/>
      <c r="G171" s="1015"/>
      <c r="H171" s="997"/>
      <c r="I171" s="1002"/>
      <c r="J171" s="1003"/>
      <c r="K171" s="1033"/>
      <c r="L171" s="1012"/>
      <c r="M171" s="174"/>
      <c r="N171" s="175"/>
      <c r="O171" s="176"/>
      <c r="P171" s="46"/>
      <c r="Q171" s="47"/>
      <c r="R171" s="1037"/>
      <c r="S171" s="48"/>
      <c r="T171" s="914"/>
      <c r="U171" s="49"/>
      <c r="V171" s="914"/>
      <c r="W171" s="49"/>
      <c r="X171" s="914"/>
      <c r="Y171" s="49"/>
      <c r="Z171" s="914"/>
      <c r="AA171" s="49"/>
      <c r="AB171" s="914"/>
      <c r="AC171" s="49"/>
      <c r="AD171" s="914"/>
      <c r="AE171" s="49"/>
      <c r="AF171" s="914"/>
      <c r="AG171" s="50"/>
      <c r="AH171" s="867"/>
      <c r="AI171" s="867"/>
      <c r="AJ171" s="905"/>
      <c r="AK171" s="103">
        <f t="shared" si="551"/>
        <v>0</v>
      </c>
      <c r="AL171" s="51"/>
      <c r="AM171" s="52"/>
      <c r="AN171" s="52"/>
      <c r="AO171" s="52"/>
      <c r="AP171" s="52"/>
      <c r="AQ171" s="52"/>
      <c r="AR171" s="53">
        <f t="shared" si="552"/>
        <v>0</v>
      </c>
      <c r="AS171" s="54"/>
      <c r="AT171" s="52"/>
      <c r="AU171" s="53">
        <f t="shared" si="553"/>
        <v>0</v>
      </c>
      <c r="AV171" s="54"/>
      <c r="AW171" s="52"/>
      <c r="AX171" s="52"/>
      <c r="AY171" s="52"/>
      <c r="AZ171" s="55"/>
      <c r="BA171" s="56"/>
      <c r="BB171" s="56"/>
      <c r="BC171" s="57"/>
    </row>
    <row r="172" spans="1:55" ht="17.25" hidden="1" customHeight="1" x14ac:dyDescent="0.2">
      <c r="A172" s="980"/>
      <c r="B172" s="982"/>
      <c r="C172" s="985"/>
      <c r="D172" s="1030"/>
      <c r="E172" s="995"/>
      <c r="F172" s="991"/>
      <c r="G172" s="1015"/>
      <c r="H172" s="997"/>
      <c r="I172" s="1002"/>
      <c r="J172" s="1003"/>
      <c r="K172" s="1033"/>
      <c r="L172" s="1012"/>
      <c r="M172" s="174"/>
      <c r="N172" s="175"/>
      <c r="O172" s="176"/>
      <c r="P172" s="46"/>
      <c r="Q172" s="47"/>
      <c r="R172" s="1037"/>
      <c r="S172" s="48"/>
      <c r="T172" s="914"/>
      <c r="U172" s="49"/>
      <c r="V172" s="914"/>
      <c r="W172" s="49"/>
      <c r="X172" s="914"/>
      <c r="Y172" s="49"/>
      <c r="Z172" s="914"/>
      <c r="AA172" s="49"/>
      <c r="AB172" s="914"/>
      <c r="AC172" s="49"/>
      <c r="AD172" s="914"/>
      <c r="AE172" s="49"/>
      <c r="AF172" s="914"/>
      <c r="AG172" s="50"/>
      <c r="AH172" s="867"/>
      <c r="AI172" s="867"/>
      <c r="AJ172" s="905"/>
      <c r="AK172" s="103">
        <f t="shared" si="551"/>
        <v>0</v>
      </c>
      <c r="AL172" s="51"/>
      <c r="AM172" s="52"/>
      <c r="AN172" s="52"/>
      <c r="AO172" s="52"/>
      <c r="AP172" s="52"/>
      <c r="AQ172" s="52"/>
      <c r="AR172" s="53">
        <f t="shared" si="552"/>
        <v>0</v>
      </c>
      <c r="AS172" s="54"/>
      <c r="AT172" s="52"/>
      <c r="AU172" s="53">
        <f t="shared" si="553"/>
        <v>0</v>
      </c>
      <c r="AV172" s="54"/>
      <c r="AW172" s="52"/>
      <c r="AX172" s="52"/>
      <c r="AY172" s="52"/>
      <c r="AZ172" s="55"/>
      <c r="BA172" s="56"/>
      <c r="BB172" s="56"/>
      <c r="BC172" s="57"/>
    </row>
    <row r="173" spans="1:55" ht="17.25" hidden="1" customHeight="1" x14ac:dyDescent="0.2">
      <c r="A173" s="980"/>
      <c r="B173" s="982"/>
      <c r="C173" s="985"/>
      <c r="D173" s="1030"/>
      <c r="E173" s="995"/>
      <c r="F173" s="991"/>
      <c r="G173" s="1015"/>
      <c r="H173" s="997"/>
      <c r="I173" s="1002"/>
      <c r="J173" s="1003"/>
      <c r="K173" s="1033"/>
      <c r="L173" s="1012"/>
      <c r="M173" s="174"/>
      <c r="N173" s="175"/>
      <c r="O173" s="176"/>
      <c r="P173" s="46"/>
      <c r="Q173" s="47"/>
      <c r="R173" s="1037"/>
      <c r="S173" s="48"/>
      <c r="T173" s="914"/>
      <c r="U173" s="49"/>
      <c r="V173" s="914"/>
      <c r="W173" s="49"/>
      <c r="X173" s="914"/>
      <c r="Y173" s="49"/>
      <c r="Z173" s="914"/>
      <c r="AA173" s="49"/>
      <c r="AB173" s="914"/>
      <c r="AC173" s="49"/>
      <c r="AD173" s="914"/>
      <c r="AE173" s="49"/>
      <c r="AF173" s="914"/>
      <c r="AG173" s="50"/>
      <c r="AH173" s="867"/>
      <c r="AI173" s="867"/>
      <c r="AJ173" s="905"/>
      <c r="AK173" s="103">
        <f t="shared" si="551"/>
        <v>0</v>
      </c>
      <c r="AL173" s="51"/>
      <c r="AM173" s="52"/>
      <c r="AN173" s="52"/>
      <c r="AO173" s="52"/>
      <c r="AP173" s="52"/>
      <c r="AQ173" s="52"/>
      <c r="AR173" s="53">
        <f t="shared" si="552"/>
        <v>0</v>
      </c>
      <c r="AS173" s="54"/>
      <c r="AT173" s="52"/>
      <c r="AU173" s="53">
        <f t="shared" si="553"/>
        <v>0</v>
      </c>
      <c r="AV173" s="54"/>
      <c r="AW173" s="52"/>
      <c r="AX173" s="52"/>
      <c r="AY173" s="52"/>
      <c r="AZ173" s="55"/>
      <c r="BA173" s="56"/>
      <c r="BB173" s="56"/>
      <c r="BC173" s="57"/>
    </row>
    <row r="174" spans="1:55" ht="17.25" hidden="1" customHeight="1" x14ac:dyDescent="0.2">
      <c r="A174" s="980"/>
      <c r="B174" s="983"/>
      <c r="C174" s="986"/>
      <c r="D174" s="1031"/>
      <c r="E174" s="995"/>
      <c r="F174" s="992"/>
      <c r="G174" s="1016"/>
      <c r="H174" s="998"/>
      <c r="I174" s="1002"/>
      <c r="J174" s="1003"/>
      <c r="K174" s="1034"/>
      <c r="L174" s="1012"/>
      <c r="M174" s="177"/>
      <c r="N174" s="178"/>
      <c r="O174" s="179"/>
      <c r="P174" s="106"/>
      <c r="Q174" s="107"/>
      <c r="R174" s="1037"/>
      <c r="S174" s="108"/>
      <c r="T174" s="914"/>
      <c r="U174" s="109"/>
      <c r="V174" s="914"/>
      <c r="W174" s="109"/>
      <c r="X174" s="914"/>
      <c r="Y174" s="109"/>
      <c r="Z174" s="914"/>
      <c r="AA174" s="109"/>
      <c r="AB174" s="914"/>
      <c r="AC174" s="109"/>
      <c r="AD174" s="914"/>
      <c r="AE174" s="109"/>
      <c r="AF174" s="914"/>
      <c r="AG174" s="110"/>
      <c r="AH174" s="867"/>
      <c r="AI174" s="867"/>
      <c r="AJ174" s="906"/>
      <c r="AK174" s="103">
        <f t="shared" si="551"/>
        <v>0</v>
      </c>
      <c r="AL174" s="111"/>
      <c r="AM174" s="112"/>
      <c r="AN174" s="112"/>
      <c r="AO174" s="112"/>
      <c r="AP174" s="112"/>
      <c r="AQ174" s="112"/>
      <c r="AR174" s="53">
        <f t="shared" si="552"/>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981"/>
      <c r="B175" s="984"/>
      <c r="C175" s="987"/>
      <c r="D175" s="1032"/>
      <c r="E175" s="996"/>
      <c r="F175" s="993"/>
      <c r="G175" s="1017"/>
      <c r="H175" s="999"/>
      <c r="I175" s="1004"/>
      <c r="J175" s="1005"/>
      <c r="K175" s="1035"/>
      <c r="L175" s="1013"/>
      <c r="M175" s="180"/>
      <c r="N175" s="181"/>
      <c r="O175" s="182"/>
      <c r="P175" s="117"/>
      <c r="Q175" s="117"/>
      <c r="R175" s="1038"/>
      <c r="S175" s="183"/>
      <c r="T175" s="915"/>
      <c r="U175" s="184"/>
      <c r="V175" s="915"/>
      <c r="W175" s="184"/>
      <c r="X175" s="915"/>
      <c r="Y175" s="184"/>
      <c r="Z175" s="915"/>
      <c r="AA175" s="184"/>
      <c r="AB175" s="915"/>
      <c r="AC175" s="184"/>
      <c r="AD175" s="915"/>
      <c r="AE175" s="184"/>
      <c r="AF175" s="915"/>
      <c r="AG175" s="185"/>
      <c r="AH175" s="868"/>
      <c r="AI175" s="868"/>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1014"/>
      <c r="J176" s="1014"/>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979">
        <v>19</v>
      </c>
      <c r="B177" s="161" t="s">
        <v>1705</v>
      </c>
      <c r="C177" s="162" t="s">
        <v>1706</v>
      </c>
      <c r="D177" s="163" t="s">
        <v>21</v>
      </c>
      <c r="E177" s="163" t="s">
        <v>1892</v>
      </c>
      <c r="F177" s="162" t="s">
        <v>1707</v>
      </c>
      <c r="G177" s="164" t="s">
        <v>1679</v>
      </c>
      <c r="H177" s="164" t="s">
        <v>1680</v>
      </c>
      <c r="I177" s="165" t="s">
        <v>1908</v>
      </c>
      <c r="J177" s="166">
        <f>+$N$3</f>
        <v>2019</v>
      </c>
      <c r="K177" s="164" t="s">
        <v>1925</v>
      </c>
      <c r="L177" s="165" t="s">
        <v>1926</v>
      </c>
      <c r="M177" s="162" t="s">
        <v>1708</v>
      </c>
      <c r="N177" s="162" t="s">
        <v>1709</v>
      </c>
      <c r="O177" s="162" t="s">
        <v>1710</v>
      </c>
      <c r="P177" s="162" t="s">
        <v>1711</v>
      </c>
      <c r="Q177" s="162" t="s">
        <v>1712</v>
      </c>
      <c r="R177" s="167">
        <f t="shared" ref="R177" si="554">SUM(R178:R184)</f>
        <v>0</v>
      </c>
      <c r="S177" s="168">
        <f t="shared" ref="S177" si="555">SUM(S178:S184)</f>
        <v>0</v>
      </c>
      <c r="T177" s="169">
        <f t="shared" ref="T177" si="556">SUM(T178:T184)</f>
        <v>0</v>
      </c>
      <c r="U177" s="170">
        <f t="shared" ref="U177" si="557">SUM(U178:U184)</f>
        <v>0</v>
      </c>
      <c r="V177" s="169">
        <f t="shared" ref="V177" si="558">SUM(V178:V184)</f>
        <v>0</v>
      </c>
      <c r="W177" s="170">
        <f t="shared" ref="W177" si="559">SUM(W178:W184)</f>
        <v>0</v>
      </c>
      <c r="X177" s="169">
        <f t="shared" ref="X177" si="560">SUM(X178:X184)</f>
        <v>0</v>
      </c>
      <c r="Y177" s="170">
        <f t="shared" ref="Y177" si="561">SUM(Y178:Y184)</f>
        <v>0</v>
      </c>
      <c r="Z177" s="169">
        <f t="shared" ref="Z177" si="562">SUM(Z178:Z184)</f>
        <v>0</v>
      </c>
      <c r="AA177" s="170">
        <f t="shared" ref="AA177" si="563">SUM(AA178:AA184)</f>
        <v>0</v>
      </c>
      <c r="AB177" s="169">
        <f t="shared" ref="AB177" si="564">SUM(AB178:AB184)</f>
        <v>0</v>
      </c>
      <c r="AC177" s="170">
        <f t="shared" ref="AC177" si="565">SUM(AC178:AC184)</f>
        <v>0</v>
      </c>
      <c r="AD177" s="169">
        <f t="shared" ref="AD177" si="566">SUM(AD178:AD184)</f>
        <v>0</v>
      </c>
      <c r="AE177" s="170">
        <f t="shared" ref="AE177" si="567">SUM(AE178:AE184)</f>
        <v>0</v>
      </c>
      <c r="AF177" s="169">
        <f t="shared" ref="AF177" si="568">SUM(AF178:AF184)</f>
        <v>0</v>
      </c>
      <c r="AG177" s="171">
        <f t="shared" ref="AG177" si="569">SUM(AG178:AG184)</f>
        <v>0</v>
      </c>
      <c r="AH177" s="865"/>
      <c r="AI177" s="865"/>
      <c r="AJ177" s="172">
        <f t="shared" ref="AJ177" si="570">SUM(AJ178:AJ184)</f>
        <v>0</v>
      </c>
      <c r="AK177" s="173">
        <f t="shared" ref="AK177" si="571">SUM(AK178:AK184)</f>
        <v>0</v>
      </c>
      <c r="AL177" s="41">
        <f t="shared" ref="AL177" si="572">SUM(AL178:AL184)</f>
        <v>0</v>
      </c>
      <c r="AM177" s="42">
        <f t="shared" ref="AM177" si="573">SUM(AM178:AM184)</f>
        <v>0</v>
      </c>
      <c r="AN177" s="42">
        <f t="shared" ref="AN177" si="574">SUM(AN178:AN184)</f>
        <v>0</v>
      </c>
      <c r="AO177" s="42">
        <f t="shared" ref="AO177" si="575">SUM(AO178:AO184)</f>
        <v>0</v>
      </c>
      <c r="AP177" s="42">
        <f t="shared" ref="AP177" si="576">SUM(AP178:AP184)</f>
        <v>0</v>
      </c>
      <c r="AQ177" s="42">
        <f t="shared" ref="AQ177" si="577">SUM(AQ178:AQ184)</f>
        <v>0</v>
      </c>
      <c r="AR177" s="43">
        <f t="shared" ref="AR177" si="578">SUM(AR178:AR184)</f>
        <v>0</v>
      </c>
      <c r="AS177" s="104">
        <f t="shared" ref="AS177" si="579">SUM(AS178:AS184)</f>
        <v>0</v>
      </c>
      <c r="AT177" s="42">
        <f t="shared" ref="AT177" si="580">SUM(AT178:AT184)</f>
        <v>0</v>
      </c>
      <c r="AU177" s="43">
        <f t="shared" ref="AU177" si="581">SUM(AU178:AU184)</f>
        <v>0</v>
      </c>
      <c r="AV177" s="104">
        <f t="shared" ref="AV177" si="582">SUM(AV178:AV184)</f>
        <v>0</v>
      </c>
      <c r="AW177" s="42">
        <f t="shared" ref="AW177" si="583">SUM(AW178:AW184)</f>
        <v>0</v>
      </c>
      <c r="AX177" s="42">
        <f t="shared" ref="AX177" si="584">SUM(AX178:AX184)</f>
        <v>0</v>
      </c>
      <c r="AY177" s="42">
        <f t="shared" ref="AY177" si="585">SUM(AY178:AY184)</f>
        <v>0</v>
      </c>
      <c r="AZ177" s="105">
        <f t="shared" ref="AZ177" si="586">SUM(AZ178:AZ184)</f>
        <v>0</v>
      </c>
      <c r="BA177" s="44" t="s">
        <v>1685</v>
      </c>
      <c r="BB177" s="44" t="s">
        <v>1686</v>
      </c>
      <c r="BC177" s="45" t="s">
        <v>1687</v>
      </c>
    </row>
    <row r="178" spans="1:55" ht="17.25" hidden="1" customHeight="1" x14ac:dyDescent="0.2">
      <c r="A178" s="980"/>
      <c r="B178" s="982" t="str">
        <f>VLOOKUP($D$9,'PROYECTOS REGISTRADOS'!$A$2:$D$82,4,0)</f>
        <v>Mejoramiento de la Cobertura del Aseo en el Área Urbana y Área Rural del Municipio de Tocancipá, Cundinamarca, Centro Oriente</v>
      </c>
      <c r="C178" s="985" t="str">
        <f>VLOOKUP($D$9,'PROYECTOS REGISTRADOS'!$A$2:$D$82,3,0)</f>
        <v>2016-25817-0034</v>
      </c>
      <c r="D178" s="1030"/>
      <c r="E178" s="994" t="str">
        <f>IF(D178=0,"0-0",(VLOOKUP(D178,'CONSOLIDADO PLAN DESARROLLO'!$EL$9:$ET$304,2,0)))</f>
        <v>0-0</v>
      </c>
      <c r="F178" s="991" t="str">
        <f>IF(D178=0,"0-0",(VLOOKUP(D178,'CONSOLIDADO PLAN DESARROLLO'!$EL$9:$ET$304,3,0)))</f>
        <v>0-0</v>
      </c>
      <c r="G178" s="1015" t="str">
        <f>IF(D178=0,"0-0",(VLOOKUP(D178,'CONSOLIDADO PLAN DESARROLLO'!$EL$9:$ET$304,4,0)))</f>
        <v>0-0</v>
      </c>
      <c r="H178" s="997" t="str">
        <f>IF(D178=0,"0-0",(VLOOKUP(D178,'CONSOLIDADO PLAN DESARROLLO'!$EL$9:$ET$304,5,0)))</f>
        <v>0-0</v>
      </c>
      <c r="I178" s="1000" t="str">
        <f>IF(D178=0,"0-0",(VLOOKUP(D178,'CONSOLIDADO PLAN DESARROLLO'!$EL$9:$ET$304,$R$3,0)))</f>
        <v>0-0</v>
      </c>
      <c r="J178" s="1001"/>
      <c r="K178" s="1033"/>
      <c r="L178" s="1011"/>
      <c r="M178" s="174"/>
      <c r="N178" s="175"/>
      <c r="O178" s="176"/>
      <c r="P178" s="46"/>
      <c r="Q178" s="47"/>
      <c r="R178" s="1036"/>
      <c r="S178" s="48"/>
      <c r="T178" s="913"/>
      <c r="U178" s="49"/>
      <c r="V178" s="913"/>
      <c r="W178" s="49"/>
      <c r="X178" s="913"/>
      <c r="Y178" s="49"/>
      <c r="Z178" s="913"/>
      <c r="AA178" s="49"/>
      <c r="AB178" s="913"/>
      <c r="AC178" s="49"/>
      <c r="AD178" s="913"/>
      <c r="AE178" s="49"/>
      <c r="AF178" s="913"/>
      <c r="AG178" s="50"/>
      <c r="AH178" s="866"/>
      <c r="AI178" s="866"/>
      <c r="AJ178" s="904">
        <f>+R178+T178+V178+X178+Z178+AB178+AD178+AF178</f>
        <v>0</v>
      </c>
      <c r="AK178" s="103">
        <f t="shared" ref="AK178:AK183" si="587">AC178+AE178+AG178+S178+U178+W178+Y178+AA178</f>
        <v>0</v>
      </c>
      <c r="AL178" s="51"/>
      <c r="AM178" s="52"/>
      <c r="AN178" s="52"/>
      <c r="AO178" s="52"/>
      <c r="AP178" s="52"/>
      <c r="AQ178" s="52"/>
      <c r="AR178" s="53">
        <f t="shared" ref="AR178:AR183" si="588">SUM(AL178:AQ178)</f>
        <v>0</v>
      </c>
      <c r="AS178" s="54"/>
      <c r="AT178" s="52"/>
      <c r="AU178" s="53">
        <f t="shared" ref="AU178:AU182" si="589">SUM(AS178:AT178)</f>
        <v>0</v>
      </c>
      <c r="AV178" s="54"/>
      <c r="AW178" s="52"/>
      <c r="AX178" s="52"/>
      <c r="AY178" s="52"/>
      <c r="AZ178" s="55"/>
      <c r="BA178" s="56"/>
      <c r="BB178" s="56"/>
      <c r="BC178" s="57"/>
    </row>
    <row r="179" spans="1:55" ht="17.25" hidden="1" customHeight="1" x14ac:dyDescent="0.2">
      <c r="A179" s="980"/>
      <c r="B179" s="982"/>
      <c r="C179" s="985"/>
      <c r="D179" s="1030"/>
      <c r="E179" s="995"/>
      <c r="F179" s="991"/>
      <c r="G179" s="1015"/>
      <c r="H179" s="997"/>
      <c r="I179" s="1002"/>
      <c r="J179" s="1003"/>
      <c r="K179" s="1033"/>
      <c r="L179" s="1012"/>
      <c r="M179" s="174"/>
      <c r="N179" s="175"/>
      <c r="O179" s="176"/>
      <c r="P179" s="46"/>
      <c r="Q179" s="47"/>
      <c r="R179" s="1037"/>
      <c r="S179" s="48"/>
      <c r="T179" s="914"/>
      <c r="U179" s="49"/>
      <c r="V179" s="914"/>
      <c r="W179" s="49"/>
      <c r="X179" s="914"/>
      <c r="Y179" s="49"/>
      <c r="Z179" s="914"/>
      <c r="AA179" s="49"/>
      <c r="AB179" s="914"/>
      <c r="AC179" s="49"/>
      <c r="AD179" s="914"/>
      <c r="AE179" s="49"/>
      <c r="AF179" s="914"/>
      <c r="AG179" s="50"/>
      <c r="AH179" s="867"/>
      <c r="AI179" s="867"/>
      <c r="AJ179" s="905"/>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980"/>
      <c r="B180" s="982"/>
      <c r="C180" s="985"/>
      <c r="D180" s="1030"/>
      <c r="E180" s="995"/>
      <c r="F180" s="991"/>
      <c r="G180" s="1015"/>
      <c r="H180" s="997"/>
      <c r="I180" s="1002"/>
      <c r="J180" s="1003"/>
      <c r="K180" s="1033"/>
      <c r="L180" s="1012"/>
      <c r="M180" s="174"/>
      <c r="N180" s="175"/>
      <c r="O180" s="176"/>
      <c r="P180" s="46"/>
      <c r="Q180" s="47"/>
      <c r="R180" s="1037"/>
      <c r="S180" s="48"/>
      <c r="T180" s="914"/>
      <c r="U180" s="49"/>
      <c r="V180" s="914"/>
      <c r="W180" s="49"/>
      <c r="X180" s="914"/>
      <c r="Y180" s="49"/>
      <c r="Z180" s="914"/>
      <c r="AA180" s="49"/>
      <c r="AB180" s="914"/>
      <c r="AC180" s="49"/>
      <c r="AD180" s="914"/>
      <c r="AE180" s="49"/>
      <c r="AF180" s="914"/>
      <c r="AG180" s="50"/>
      <c r="AH180" s="867"/>
      <c r="AI180" s="867"/>
      <c r="AJ180" s="905"/>
      <c r="AK180" s="103">
        <f t="shared" si="587"/>
        <v>0</v>
      </c>
      <c r="AL180" s="51"/>
      <c r="AM180" s="52"/>
      <c r="AN180" s="52"/>
      <c r="AO180" s="52"/>
      <c r="AP180" s="52"/>
      <c r="AQ180" s="52"/>
      <c r="AR180" s="53">
        <f t="shared" si="588"/>
        <v>0</v>
      </c>
      <c r="AS180" s="54"/>
      <c r="AT180" s="52"/>
      <c r="AU180" s="53">
        <f t="shared" si="589"/>
        <v>0</v>
      </c>
      <c r="AV180" s="54"/>
      <c r="AW180" s="52"/>
      <c r="AX180" s="52"/>
      <c r="AY180" s="52"/>
      <c r="AZ180" s="55"/>
      <c r="BA180" s="56"/>
      <c r="BB180" s="56"/>
      <c r="BC180" s="57"/>
    </row>
    <row r="181" spans="1:55" ht="17.25" hidden="1" customHeight="1" x14ac:dyDescent="0.2">
      <c r="A181" s="980"/>
      <c r="B181" s="982"/>
      <c r="C181" s="985"/>
      <c r="D181" s="1030"/>
      <c r="E181" s="995"/>
      <c r="F181" s="991"/>
      <c r="G181" s="1015"/>
      <c r="H181" s="997"/>
      <c r="I181" s="1002"/>
      <c r="J181" s="1003"/>
      <c r="K181" s="1033"/>
      <c r="L181" s="1012"/>
      <c r="M181" s="174"/>
      <c r="N181" s="175"/>
      <c r="O181" s="176"/>
      <c r="P181" s="46"/>
      <c r="Q181" s="47"/>
      <c r="R181" s="1037"/>
      <c r="S181" s="48"/>
      <c r="T181" s="914"/>
      <c r="U181" s="49"/>
      <c r="V181" s="914"/>
      <c r="W181" s="49"/>
      <c r="X181" s="914"/>
      <c r="Y181" s="49"/>
      <c r="Z181" s="914"/>
      <c r="AA181" s="49"/>
      <c r="AB181" s="914"/>
      <c r="AC181" s="49"/>
      <c r="AD181" s="914"/>
      <c r="AE181" s="49"/>
      <c r="AF181" s="914"/>
      <c r="AG181" s="50"/>
      <c r="AH181" s="867"/>
      <c r="AI181" s="867"/>
      <c r="AJ181" s="905"/>
      <c r="AK181" s="103">
        <f t="shared" si="587"/>
        <v>0</v>
      </c>
      <c r="AL181" s="51"/>
      <c r="AM181" s="52"/>
      <c r="AN181" s="52"/>
      <c r="AO181" s="52"/>
      <c r="AP181" s="52"/>
      <c r="AQ181" s="52"/>
      <c r="AR181" s="53">
        <f t="shared" si="588"/>
        <v>0</v>
      </c>
      <c r="AS181" s="54"/>
      <c r="AT181" s="52"/>
      <c r="AU181" s="53">
        <f t="shared" si="589"/>
        <v>0</v>
      </c>
      <c r="AV181" s="54"/>
      <c r="AW181" s="52"/>
      <c r="AX181" s="52"/>
      <c r="AY181" s="52"/>
      <c r="AZ181" s="55"/>
      <c r="BA181" s="56"/>
      <c r="BB181" s="56"/>
      <c r="BC181" s="57"/>
    </row>
    <row r="182" spans="1:55" ht="17.25" hidden="1" customHeight="1" x14ac:dyDescent="0.2">
      <c r="A182" s="980"/>
      <c r="B182" s="982"/>
      <c r="C182" s="985"/>
      <c r="D182" s="1030"/>
      <c r="E182" s="995"/>
      <c r="F182" s="991"/>
      <c r="G182" s="1015"/>
      <c r="H182" s="997"/>
      <c r="I182" s="1002"/>
      <c r="J182" s="1003"/>
      <c r="K182" s="1033"/>
      <c r="L182" s="1012"/>
      <c r="M182" s="174"/>
      <c r="N182" s="175"/>
      <c r="O182" s="176"/>
      <c r="P182" s="46"/>
      <c r="Q182" s="47"/>
      <c r="R182" s="1037"/>
      <c r="S182" s="48"/>
      <c r="T182" s="914"/>
      <c r="U182" s="49"/>
      <c r="V182" s="914"/>
      <c r="W182" s="49"/>
      <c r="X182" s="914"/>
      <c r="Y182" s="49"/>
      <c r="Z182" s="914"/>
      <c r="AA182" s="49"/>
      <c r="AB182" s="914"/>
      <c r="AC182" s="49"/>
      <c r="AD182" s="914"/>
      <c r="AE182" s="49"/>
      <c r="AF182" s="914"/>
      <c r="AG182" s="50"/>
      <c r="AH182" s="867"/>
      <c r="AI182" s="867"/>
      <c r="AJ182" s="905"/>
      <c r="AK182" s="103">
        <f t="shared" si="587"/>
        <v>0</v>
      </c>
      <c r="AL182" s="51"/>
      <c r="AM182" s="52"/>
      <c r="AN182" s="52"/>
      <c r="AO182" s="52"/>
      <c r="AP182" s="52"/>
      <c r="AQ182" s="52"/>
      <c r="AR182" s="53">
        <f t="shared" si="588"/>
        <v>0</v>
      </c>
      <c r="AS182" s="54"/>
      <c r="AT182" s="52"/>
      <c r="AU182" s="53">
        <f t="shared" si="589"/>
        <v>0</v>
      </c>
      <c r="AV182" s="54"/>
      <c r="AW182" s="52"/>
      <c r="AX182" s="52"/>
      <c r="AY182" s="52"/>
      <c r="AZ182" s="55"/>
      <c r="BA182" s="56"/>
      <c r="BB182" s="56"/>
      <c r="BC182" s="57"/>
    </row>
    <row r="183" spans="1:55" ht="17.25" hidden="1" customHeight="1" x14ac:dyDescent="0.2">
      <c r="A183" s="980"/>
      <c r="B183" s="983"/>
      <c r="C183" s="986"/>
      <c r="D183" s="1031"/>
      <c r="E183" s="995"/>
      <c r="F183" s="992"/>
      <c r="G183" s="1016"/>
      <c r="H183" s="998"/>
      <c r="I183" s="1002"/>
      <c r="J183" s="1003"/>
      <c r="K183" s="1034"/>
      <c r="L183" s="1012"/>
      <c r="M183" s="177"/>
      <c r="N183" s="178"/>
      <c r="O183" s="179"/>
      <c r="P183" s="106"/>
      <c r="Q183" s="107"/>
      <c r="R183" s="1037"/>
      <c r="S183" s="108"/>
      <c r="T183" s="914"/>
      <c r="U183" s="109"/>
      <c r="V183" s="914"/>
      <c r="W183" s="109"/>
      <c r="X183" s="914"/>
      <c r="Y183" s="109"/>
      <c r="Z183" s="914"/>
      <c r="AA183" s="109"/>
      <c r="AB183" s="914"/>
      <c r="AC183" s="109"/>
      <c r="AD183" s="914"/>
      <c r="AE183" s="109"/>
      <c r="AF183" s="914"/>
      <c r="AG183" s="110"/>
      <c r="AH183" s="867"/>
      <c r="AI183" s="867"/>
      <c r="AJ183" s="906"/>
      <c r="AK183" s="103">
        <f t="shared" si="587"/>
        <v>0</v>
      </c>
      <c r="AL183" s="111"/>
      <c r="AM183" s="112"/>
      <c r="AN183" s="112"/>
      <c r="AO183" s="112"/>
      <c r="AP183" s="112"/>
      <c r="AQ183" s="112"/>
      <c r="AR183" s="53">
        <f t="shared" si="588"/>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981"/>
      <c r="B184" s="984"/>
      <c r="C184" s="987"/>
      <c r="D184" s="1032"/>
      <c r="E184" s="996"/>
      <c r="F184" s="993"/>
      <c r="G184" s="1017"/>
      <c r="H184" s="999"/>
      <c r="I184" s="1004"/>
      <c r="J184" s="1005"/>
      <c r="K184" s="1035"/>
      <c r="L184" s="1013"/>
      <c r="M184" s="180"/>
      <c r="N184" s="181"/>
      <c r="O184" s="182"/>
      <c r="P184" s="117"/>
      <c r="Q184" s="117"/>
      <c r="R184" s="1038"/>
      <c r="S184" s="183"/>
      <c r="T184" s="915"/>
      <c r="U184" s="184"/>
      <c r="V184" s="915"/>
      <c r="W184" s="184"/>
      <c r="X184" s="915"/>
      <c r="Y184" s="184"/>
      <c r="Z184" s="915"/>
      <c r="AA184" s="184"/>
      <c r="AB184" s="915"/>
      <c r="AC184" s="184"/>
      <c r="AD184" s="915"/>
      <c r="AE184" s="184"/>
      <c r="AF184" s="915"/>
      <c r="AG184" s="185"/>
      <c r="AH184" s="868"/>
      <c r="AI184" s="868"/>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1014"/>
      <c r="J185" s="1014"/>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979">
        <v>20</v>
      </c>
      <c r="B186" s="161" t="s">
        <v>1705</v>
      </c>
      <c r="C186" s="162" t="s">
        <v>1706</v>
      </c>
      <c r="D186" s="163" t="s">
        <v>21</v>
      </c>
      <c r="E186" s="163" t="s">
        <v>1892</v>
      </c>
      <c r="F186" s="162" t="s">
        <v>1707</v>
      </c>
      <c r="G186" s="164" t="s">
        <v>1679</v>
      </c>
      <c r="H186" s="164" t="s">
        <v>1680</v>
      </c>
      <c r="I186" s="165" t="s">
        <v>1908</v>
      </c>
      <c r="J186" s="166">
        <f>+$N$3</f>
        <v>2019</v>
      </c>
      <c r="K186" s="164" t="s">
        <v>1925</v>
      </c>
      <c r="L186" s="165" t="s">
        <v>1926</v>
      </c>
      <c r="M186" s="162" t="s">
        <v>1708</v>
      </c>
      <c r="N186" s="162" t="s">
        <v>1709</v>
      </c>
      <c r="O186" s="162" t="s">
        <v>1710</v>
      </c>
      <c r="P186" s="162" t="s">
        <v>1711</v>
      </c>
      <c r="Q186" s="162" t="s">
        <v>1712</v>
      </c>
      <c r="R186" s="167">
        <f t="shared" ref="R186" si="590">SUM(R187:R193)</f>
        <v>0</v>
      </c>
      <c r="S186" s="168">
        <f t="shared" ref="S186" si="591">SUM(S187:S193)</f>
        <v>0</v>
      </c>
      <c r="T186" s="169">
        <f t="shared" ref="T186" si="592">SUM(T187:T193)</f>
        <v>0</v>
      </c>
      <c r="U186" s="170">
        <f t="shared" ref="U186" si="593">SUM(U187:U193)</f>
        <v>0</v>
      </c>
      <c r="V186" s="169">
        <f t="shared" ref="V186" si="594">SUM(V187:V193)</f>
        <v>0</v>
      </c>
      <c r="W186" s="170">
        <f t="shared" ref="W186" si="595">SUM(W187:W193)</f>
        <v>0</v>
      </c>
      <c r="X186" s="169">
        <f t="shared" ref="X186" si="596">SUM(X187:X193)</f>
        <v>0</v>
      </c>
      <c r="Y186" s="170">
        <f t="shared" ref="Y186" si="597">SUM(Y187:Y193)</f>
        <v>0</v>
      </c>
      <c r="Z186" s="169">
        <f t="shared" ref="Z186" si="598">SUM(Z187:Z193)</f>
        <v>0</v>
      </c>
      <c r="AA186" s="170">
        <f t="shared" ref="AA186" si="599">SUM(AA187:AA193)</f>
        <v>0</v>
      </c>
      <c r="AB186" s="169">
        <f t="shared" ref="AB186" si="600">SUM(AB187:AB193)</f>
        <v>0</v>
      </c>
      <c r="AC186" s="170">
        <f t="shared" ref="AC186" si="601">SUM(AC187:AC193)</f>
        <v>0</v>
      </c>
      <c r="AD186" s="169">
        <f t="shared" ref="AD186" si="602">SUM(AD187:AD193)</f>
        <v>0</v>
      </c>
      <c r="AE186" s="170">
        <f t="shared" ref="AE186" si="603">SUM(AE187:AE193)</f>
        <v>0</v>
      </c>
      <c r="AF186" s="169">
        <f t="shared" ref="AF186" si="604">SUM(AF187:AF193)</f>
        <v>0</v>
      </c>
      <c r="AG186" s="171">
        <f t="shared" ref="AG186" si="605">SUM(AG187:AG193)</f>
        <v>0</v>
      </c>
      <c r="AH186" s="865"/>
      <c r="AI186" s="865"/>
      <c r="AJ186" s="172">
        <f t="shared" ref="AJ186" si="606">SUM(AJ187:AJ193)</f>
        <v>0</v>
      </c>
      <c r="AK186" s="173">
        <f t="shared" ref="AK186" si="607">SUM(AK187:AK193)</f>
        <v>0</v>
      </c>
      <c r="AL186" s="41">
        <f t="shared" ref="AL186" si="608">SUM(AL187:AL193)</f>
        <v>0</v>
      </c>
      <c r="AM186" s="42">
        <f t="shared" ref="AM186" si="609">SUM(AM187:AM193)</f>
        <v>0</v>
      </c>
      <c r="AN186" s="42">
        <f t="shared" ref="AN186" si="610">SUM(AN187:AN193)</f>
        <v>0</v>
      </c>
      <c r="AO186" s="42">
        <f t="shared" ref="AO186" si="611">SUM(AO187:AO193)</f>
        <v>0</v>
      </c>
      <c r="AP186" s="42">
        <f t="shared" ref="AP186" si="612">SUM(AP187:AP193)</f>
        <v>0</v>
      </c>
      <c r="AQ186" s="42">
        <f t="shared" ref="AQ186" si="613">SUM(AQ187:AQ193)</f>
        <v>0</v>
      </c>
      <c r="AR186" s="43">
        <f t="shared" ref="AR186" si="614">SUM(AR187:AR193)</f>
        <v>0</v>
      </c>
      <c r="AS186" s="104">
        <f t="shared" ref="AS186" si="615">SUM(AS187:AS193)</f>
        <v>0</v>
      </c>
      <c r="AT186" s="42">
        <f t="shared" ref="AT186" si="616">SUM(AT187:AT193)</f>
        <v>0</v>
      </c>
      <c r="AU186" s="43">
        <f t="shared" ref="AU186" si="617">SUM(AU187:AU193)</f>
        <v>0</v>
      </c>
      <c r="AV186" s="104">
        <f t="shared" ref="AV186" si="618">SUM(AV187:AV193)</f>
        <v>0</v>
      </c>
      <c r="AW186" s="42">
        <f t="shared" ref="AW186" si="619">SUM(AW187:AW193)</f>
        <v>0</v>
      </c>
      <c r="AX186" s="42">
        <f t="shared" ref="AX186" si="620">SUM(AX187:AX193)</f>
        <v>0</v>
      </c>
      <c r="AY186" s="42">
        <f t="shared" ref="AY186" si="621">SUM(AY187:AY193)</f>
        <v>0</v>
      </c>
      <c r="AZ186" s="105">
        <f t="shared" ref="AZ186" si="622">SUM(AZ187:AZ193)</f>
        <v>0</v>
      </c>
      <c r="BA186" s="44" t="s">
        <v>1685</v>
      </c>
      <c r="BB186" s="44" t="s">
        <v>1686</v>
      </c>
      <c r="BC186" s="45" t="s">
        <v>1687</v>
      </c>
    </row>
    <row r="187" spans="1:55" ht="17.25" hidden="1" customHeight="1" x14ac:dyDescent="0.2">
      <c r="A187" s="980"/>
      <c r="B187" s="982" t="str">
        <f>VLOOKUP($D$9,'PROYECTOS REGISTRADOS'!$A$2:$D$82,4,0)</f>
        <v>Mejoramiento de la Cobertura del Aseo en el Área Urbana y Área Rural del Municipio de Tocancipá, Cundinamarca, Centro Oriente</v>
      </c>
      <c r="C187" s="985" t="str">
        <f>VLOOKUP($D$9,'PROYECTOS REGISTRADOS'!$A$2:$D$82,3,0)</f>
        <v>2016-25817-0034</v>
      </c>
      <c r="D187" s="1030"/>
      <c r="E187" s="994" t="str">
        <f>IF(D187=0,"0-0",(VLOOKUP(D187,'CONSOLIDADO PLAN DESARROLLO'!$EL$9:$ET$304,2,0)))</f>
        <v>0-0</v>
      </c>
      <c r="F187" s="991" t="str">
        <f>IF(D187=0,"0-0",(VLOOKUP(D187,'CONSOLIDADO PLAN DESARROLLO'!$EL$9:$ET$304,3,0)))</f>
        <v>0-0</v>
      </c>
      <c r="G187" s="1015" t="str">
        <f>IF(D187=0,"0-0",(VLOOKUP(D187,'CONSOLIDADO PLAN DESARROLLO'!$EL$9:$ET$304,4,0)))</f>
        <v>0-0</v>
      </c>
      <c r="H187" s="997" t="str">
        <f>IF(D187=0,"0-0",(VLOOKUP(D187,'CONSOLIDADO PLAN DESARROLLO'!$EL$9:$ET$304,5,0)))</f>
        <v>0-0</v>
      </c>
      <c r="I187" s="1000" t="str">
        <f>IF(D187=0,"0-0",(VLOOKUP(D187,'CONSOLIDADO PLAN DESARROLLO'!$EL$9:$ET$304,$R$3,0)))</f>
        <v>0-0</v>
      </c>
      <c r="J187" s="1001"/>
      <c r="K187" s="1033"/>
      <c r="L187" s="1011"/>
      <c r="M187" s="174"/>
      <c r="N187" s="175"/>
      <c r="O187" s="176"/>
      <c r="P187" s="46"/>
      <c r="Q187" s="47"/>
      <c r="R187" s="1036"/>
      <c r="S187" s="48"/>
      <c r="T187" s="913"/>
      <c r="U187" s="49"/>
      <c r="V187" s="913"/>
      <c r="W187" s="49"/>
      <c r="X187" s="913"/>
      <c r="Y187" s="49"/>
      <c r="Z187" s="913"/>
      <c r="AA187" s="49"/>
      <c r="AB187" s="913"/>
      <c r="AC187" s="49"/>
      <c r="AD187" s="913"/>
      <c r="AE187" s="49"/>
      <c r="AF187" s="913"/>
      <c r="AG187" s="50"/>
      <c r="AH187" s="866"/>
      <c r="AI187" s="866"/>
      <c r="AJ187" s="904">
        <f>+R187+T187+V187+X187+Z187+AB187+AD187+AF187</f>
        <v>0</v>
      </c>
      <c r="AK187" s="103">
        <f t="shared" ref="AK187:AK192" si="623">AC187+AE187+AG187+S187+U187+W187+Y187+AA187</f>
        <v>0</v>
      </c>
      <c r="AL187" s="51"/>
      <c r="AM187" s="52"/>
      <c r="AN187" s="52"/>
      <c r="AO187" s="52"/>
      <c r="AP187" s="52"/>
      <c r="AQ187" s="52"/>
      <c r="AR187" s="53">
        <f t="shared" ref="AR187:AR192" si="624">SUM(AL187:AQ187)</f>
        <v>0</v>
      </c>
      <c r="AS187" s="54"/>
      <c r="AT187" s="52"/>
      <c r="AU187" s="53">
        <f t="shared" ref="AU187:AU191" si="625">SUM(AS187:AT187)</f>
        <v>0</v>
      </c>
      <c r="AV187" s="54"/>
      <c r="AW187" s="52"/>
      <c r="AX187" s="52"/>
      <c r="AY187" s="52"/>
      <c r="AZ187" s="55"/>
      <c r="BA187" s="56"/>
      <c r="BB187" s="56"/>
      <c r="BC187" s="57"/>
    </row>
    <row r="188" spans="1:55" ht="17.25" hidden="1" customHeight="1" x14ac:dyDescent="0.2">
      <c r="A188" s="980"/>
      <c r="B188" s="982"/>
      <c r="C188" s="985"/>
      <c r="D188" s="1030"/>
      <c r="E188" s="995"/>
      <c r="F188" s="991"/>
      <c r="G188" s="1015"/>
      <c r="H188" s="997"/>
      <c r="I188" s="1002"/>
      <c r="J188" s="1003"/>
      <c r="K188" s="1033"/>
      <c r="L188" s="1012"/>
      <c r="M188" s="174"/>
      <c r="N188" s="175"/>
      <c r="O188" s="176"/>
      <c r="P188" s="46"/>
      <c r="Q188" s="47"/>
      <c r="R188" s="1037"/>
      <c r="S188" s="48"/>
      <c r="T188" s="914"/>
      <c r="U188" s="49"/>
      <c r="V188" s="914"/>
      <c r="W188" s="49"/>
      <c r="X188" s="914"/>
      <c r="Y188" s="49"/>
      <c r="Z188" s="914"/>
      <c r="AA188" s="49"/>
      <c r="AB188" s="914"/>
      <c r="AC188" s="49"/>
      <c r="AD188" s="914"/>
      <c r="AE188" s="49"/>
      <c r="AF188" s="914"/>
      <c r="AG188" s="50"/>
      <c r="AH188" s="867"/>
      <c r="AI188" s="867"/>
      <c r="AJ188" s="905"/>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980"/>
      <c r="B189" s="982"/>
      <c r="C189" s="985"/>
      <c r="D189" s="1030"/>
      <c r="E189" s="995"/>
      <c r="F189" s="991"/>
      <c r="G189" s="1015"/>
      <c r="H189" s="997"/>
      <c r="I189" s="1002"/>
      <c r="J189" s="1003"/>
      <c r="K189" s="1033"/>
      <c r="L189" s="1012"/>
      <c r="M189" s="174"/>
      <c r="N189" s="175"/>
      <c r="O189" s="176"/>
      <c r="P189" s="46"/>
      <c r="Q189" s="47"/>
      <c r="R189" s="1037"/>
      <c r="S189" s="48"/>
      <c r="T189" s="914"/>
      <c r="U189" s="49"/>
      <c r="V189" s="914"/>
      <c r="W189" s="49"/>
      <c r="X189" s="914"/>
      <c r="Y189" s="49"/>
      <c r="Z189" s="914"/>
      <c r="AA189" s="49"/>
      <c r="AB189" s="914"/>
      <c r="AC189" s="49"/>
      <c r="AD189" s="914"/>
      <c r="AE189" s="49"/>
      <c r="AF189" s="914"/>
      <c r="AG189" s="50"/>
      <c r="AH189" s="867"/>
      <c r="AI189" s="867"/>
      <c r="AJ189" s="905"/>
      <c r="AK189" s="103">
        <f t="shared" si="623"/>
        <v>0</v>
      </c>
      <c r="AL189" s="51"/>
      <c r="AM189" s="52"/>
      <c r="AN189" s="52"/>
      <c r="AO189" s="52"/>
      <c r="AP189" s="52"/>
      <c r="AQ189" s="52"/>
      <c r="AR189" s="53">
        <f t="shared" si="624"/>
        <v>0</v>
      </c>
      <c r="AS189" s="54"/>
      <c r="AT189" s="52"/>
      <c r="AU189" s="53">
        <f t="shared" si="625"/>
        <v>0</v>
      </c>
      <c r="AV189" s="54"/>
      <c r="AW189" s="52"/>
      <c r="AX189" s="52"/>
      <c r="AY189" s="52"/>
      <c r="AZ189" s="55"/>
      <c r="BA189" s="56"/>
      <c r="BB189" s="56"/>
      <c r="BC189" s="57"/>
    </row>
    <row r="190" spans="1:55" ht="17.25" hidden="1" customHeight="1" x14ac:dyDescent="0.2">
      <c r="A190" s="980"/>
      <c r="B190" s="982"/>
      <c r="C190" s="985"/>
      <c r="D190" s="1030"/>
      <c r="E190" s="995"/>
      <c r="F190" s="991"/>
      <c r="G190" s="1015"/>
      <c r="H190" s="997"/>
      <c r="I190" s="1002"/>
      <c r="J190" s="1003"/>
      <c r="K190" s="1033"/>
      <c r="L190" s="1012"/>
      <c r="M190" s="174"/>
      <c r="N190" s="175"/>
      <c r="O190" s="176"/>
      <c r="P190" s="46"/>
      <c r="Q190" s="47"/>
      <c r="R190" s="1037"/>
      <c r="S190" s="48"/>
      <c r="T190" s="914"/>
      <c r="U190" s="49"/>
      <c r="V190" s="914"/>
      <c r="W190" s="49"/>
      <c r="X190" s="914"/>
      <c r="Y190" s="49"/>
      <c r="Z190" s="914"/>
      <c r="AA190" s="49"/>
      <c r="AB190" s="914"/>
      <c r="AC190" s="49"/>
      <c r="AD190" s="914"/>
      <c r="AE190" s="49"/>
      <c r="AF190" s="914"/>
      <c r="AG190" s="50"/>
      <c r="AH190" s="867"/>
      <c r="AI190" s="867"/>
      <c r="AJ190" s="905"/>
      <c r="AK190" s="103">
        <f t="shared" si="623"/>
        <v>0</v>
      </c>
      <c r="AL190" s="51"/>
      <c r="AM190" s="52"/>
      <c r="AN190" s="52"/>
      <c r="AO190" s="52"/>
      <c r="AP190" s="52"/>
      <c r="AQ190" s="52"/>
      <c r="AR190" s="53">
        <f t="shared" si="624"/>
        <v>0</v>
      </c>
      <c r="AS190" s="54"/>
      <c r="AT190" s="52"/>
      <c r="AU190" s="53">
        <f t="shared" si="625"/>
        <v>0</v>
      </c>
      <c r="AV190" s="54"/>
      <c r="AW190" s="52"/>
      <c r="AX190" s="52"/>
      <c r="AY190" s="52"/>
      <c r="AZ190" s="55"/>
      <c r="BA190" s="56"/>
      <c r="BB190" s="56"/>
      <c r="BC190" s="57"/>
    </row>
    <row r="191" spans="1:55" ht="17.25" hidden="1" customHeight="1" x14ac:dyDescent="0.2">
      <c r="A191" s="980"/>
      <c r="B191" s="982"/>
      <c r="C191" s="985"/>
      <c r="D191" s="1030"/>
      <c r="E191" s="995"/>
      <c r="F191" s="991"/>
      <c r="G191" s="1015"/>
      <c r="H191" s="997"/>
      <c r="I191" s="1002"/>
      <c r="J191" s="1003"/>
      <c r="K191" s="1033"/>
      <c r="L191" s="1012"/>
      <c r="M191" s="174"/>
      <c r="N191" s="175"/>
      <c r="O191" s="176"/>
      <c r="P191" s="46"/>
      <c r="Q191" s="47"/>
      <c r="R191" s="1037"/>
      <c r="S191" s="48"/>
      <c r="T191" s="914"/>
      <c r="U191" s="49"/>
      <c r="V191" s="914"/>
      <c r="W191" s="49"/>
      <c r="X191" s="914"/>
      <c r="Y191" s="49"/>
      <c r="Z191" s="914"/>
      <c r="AA191" s="49"/>
      <c r="AB191" s="914"/>
      <c r="AC191" s="49"/>
      <c r="AD191" s="914"/>
      <c r="AE191" s="49"/>
      <c r="AF191" s="914"/>
      <c r="AG191" s="50"/>
      <c r="AH191" s="867"/>
      <c r="AI191" s="867"/>
      <c r="AJ191" s="905"/>
      <c r="AK191" s="103">
        <f t="shared" si="623"/>
        <v>0</v>
      </c>
      <c r="AL191" s="51"/>
      <c r="AM191" s="52"/>
      <c r="AN191" s="52"/>
      <c r="AO191" s="52"/>
      <c r="AP191" s="52"/>
      <c r="AQ191" s="52"/>
      <c r="AR191" s="53">
        <f t="shared" si="624"/>
        <v>0</v>
      </c>
      <c r="AS191" s="54"/>
      <c r="AT191" s="52"/>
      <c r="AU191" s="53">
        <f t="shared" si="625"/>
        <v>0</v>
      </c>
      <c r="AV191" s="54"/>
      <c r="AW191" s="52"/>
      <c r="AX191" s="52"/>
      <c r="AY191" s="52"/>
      <c r="AZ191" s="55"/>
      <c r="BA191" s="56"/>
      <c r="BB191" s="56"/>
      <c r="BC191" s="57"/>
    </row>
    <row r="192" spans="1:55" ht="17.25" hidden="1" customHeight="1" x14ac:dyDescent="0.2">
      <c r="A192" s="980"/>
      <c r="B192" s="983"/>
      <c r="C192" s="986"/>
      <c r="D192" s="1031"/>
      <c r="E192" s="995"/>
      <c r="F192" s="992"/>
      <c r="G192" s="1016"/>
      <c r="H192" s="998"/>
      <c r="I192" s="1002"/>
      <c r="J192" s="1003"/>
      <c r="K192" s="1034"/>
      <c r="L192" s="1012"/>
      <c r="M192" s="177"/>
      <c r="N192" s="178"/>
      <c r="O192" s="179"/>
      <c r="P192" s="106"/>
      <c r="Q192" s="107"/>
      <c r="R192" s="1037"/>
      <c r="S192" s="108"/>
      <c r="T192" s="914"/>
      <c r="U192" s="109"/>
      <c r="V192" s="914"/>
      <c r="W192" s="109"/>
      <c r="X192" s="914"/>
      <c r="Y192" s="109"/>
      <c r="Z192" s="914"/>
      <c r="AA192" s="109"/>
      <c r="AB192" s="914"/>
      <c r="AC192" s="109"/>
      <c r="AD192" s="914"/>
      <c r="AE192" s="109"/>
      <c r="AF192" s="914"/>
      <c r="AG192" s="110"/>
      <c r="AH192" s="867"/>
      <c r="AI192" s="867"/>
      <c r="AJ192" s="906"/>
      <c r="AK192" s="103">
        <f t="shared" si="623"/>
        <v>0</v>
      </c>
      <c r="AL192" s="111"/>
      <c r="AM192" s="112"/>
      <c r="AN192" s="112"/>
      <c r="AO192" s="112"/>
      <c r="AP192" s="112"/>
      <c r="AQ192" s="112"/>
      <c r="AR192" s="53">
        <f t="shared" si="624"/>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981"/>
      <c r="B193" s="984"/>
      <c r="C193" s="987"/>
      <c r="D193" s="1032"/>
      <c r="E193" s="996"/>
      <c r="F193" s="993"/>
      <c r="G193" s="1017"/>
      <c r="H193" s="999"/>
      <c r="I193" s="1004"/>
      <c r="J193" s="1005"/>
      <c r="K193" s="1035"/>
      <c r="L193" s="1013"/>
      <c r="M193" s="180"/>
      <c r="N193" s="181"/>
      <c r="O193" s="182"/>
      <c r="P193" s="117"/>
      <c r="Q193" s="117"/>
      <c r="R193" s="1038"/>
      <c r="S193" s="183"/>
      <c r="T193" s="915"/>
      <c r="U193" s="184"/>
      <c r="V193" s="915"/>
      <c r="W193" s="184"/>
      <c r="X193" s="915"/>
      <c r="Y193" s="184"/>
      <c r="Z193" s="915"/>
      <c r="AA193" s="184"/>
      <c r="AB193" s="915"/>
      <c r="AC193" s="184"/>
      <c r="AD193" s="915"/>
      <c r="AE193" s="184"/>
      <c r="AF193" s="915"/>
      <c r="AG193" s="185"/>
      <c r="AH193" s="868"/>
      <c r="AI193" s="868"/>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1014"/>
      <c r="J194" s="1014"/>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979">
        <v>21</v>
      </c>
      <c r="B195" s="161" t="s">
        <v>1705</v>
      </c>
      <c r="C195" s="162" t="s">
        <v>1706</v>
      </c>
      <c r="D195" s="163" t="s">
        <v>21</v>
      </c>
      <c r="E195" s="163" t="s">
        <v>1892</v>
      </c>
      <c r="F195" s="162" t="s">
        <v>1707</v>
      </c>
      <c r="G195" s="164" t="s">
        <v>1679</v>
      </c>
      <c r="H195" s="164" t="s">
        <v>1680</v>
      </c>
      <c r="I195" s="165" t="s">
        <v>1908</v>
      </c>
      <c r="J195" s="166">
        <f>+$N$3</f>
        <v>2019</v>
      </c>
      <c r="K195" s="164" t="s">
        <v>1925</v>
      </c>
      <c r="L195" s="165" t="s">
        <v>1926</v>
      </c>
      <c r="M195" s="162" t="s">
        <v>1708</v>
      </c>
      <c r="N195" s="162" t="s">
        <v>1709</v>
      </c>
      <c r="O195" s="162" t="s">
        <v>1710</v>
      </c>
      <c r="P195" s="162" t="s">
        <v>1711</v>
      </c>
      <c r="Q195" s="162" t="s">
        <v>1712</v>
      </c>
      <c r="R195" s="167">
        <f t="shared" ref="R195" si="626">SUM(R196:R202)</f>
        <v>0</v>
      </c>
      <c r="S195" s="168">
        <f t="shared" ref="S195" si="627">SUM(S196:S202)</f>
        <v>0</v>
      </c>
      <c r="T195" s="169">
        <f t="shared" ref="T195" si="628">SUM(T196:T202)</f>
        <v>0</v>
      </c>
      <c r="U195" s="170">
        <f t="shared" ref="U195" si="629">SUM(U196:U202)</f>
        <v>0</v>
      </c>
      <c r="V195" s="169">
        <f t="shared" ref="V195" si="630">SUM(V196:V202)</f>
        <v>0</v>
      </c>
      <c r="W195" s="170">
        <f t="shared" ref="W195" si="631">SUM(W196:W202)</f>
        <v>0</v>
      </c>
      <c r="X195" s="169">
        <f t="shared" ref="X195" si="632">SUM(X196:X202)</f>
        <v>0</v>
      </c>
      <c r="Y195" s="170">
        <f t="shared" ref="Y195" si="633">SUM(Y196:Y202)</f>
        <v>0</v>
      </c>
      <c r="Z195" s="169">
        <f t="shared" ref="Z195" si="634">SUM(Z196:Z202)</f>
        <v>0</v>
      </c>
      <c r="AA195" s="170">
        <f t="shared" ref="AA195" si="635">SUM(AA196:AA202)</f>
        <v>0</v>
      </c>
      <c r="AB195" s="169">
        <f t="shared" ref="AB195" si="636">SUM(AB196:AB202)</f>
        <v>0</v>
      </c>
      <c r="AC195" s="170">
        <f t="shared" ref="AC195" si="637">SUM(AC196:AC202)</f>
        <v>0</v>
      </c>
      <c r="AD195" s="169">
        <f t="shared" ref="AD195" si="638">SUM(AD196:AD202)</f>
        <v>0</v>
      </c>
      <c r="AE195" s="170">
        <f t="shared" ref="AE195" si="639">SUM(AE196:AE202)</f>
        <v>0</v>
      </c>
      <c r="AF195" s="169">
        <f t="shared" ref="AF195" si="640">SUM(AF196:AF202)</f>
        <v>0</v>
      </c>
      <c r="AG195" s="171">
        <f t="shared" ref="AG195" si="641">SUM(AG196:AG202)</f>
        <v>0</v>
      </c>
      <c r="AH195" s="865"/>
      <c r="AI195" s="865"/>
      <c r="AJ195" s="172">
        <f t="shared" ref="AJ195" si="642">SUM(AJ196:AJ202)</f>
        <v>0</v>
      </c>
      <c r="AK195" s="173">
        <f t="shared" ref="AK195" si="643">SUM(AK196:AK202)</f>
        <v>0</v>
      </c>
      <c r="AL195" s="41">
        <f t="shared" ref="AL195" si="644">SUM(AL196:AL202)</f>
        <v>0</v>
      </c>
      <c r="AM195" s="42">
        <f t="shared" ref="AM195" si="645">SUM(AM196:AM202)</f>
        <v>0</v>
      </c>
      <c r="AN195" s="42">
        <f t="shared" ref="AN195" si="646">SUM(AN196:AN202)</f>
        <v>0</v>
      </c>
      <c r="AO195" s="42">
        <f t="shared" ref="AO195" si="647">SUM(AO196:AO202)</f>
        <v>0</v>
      </c>
      <c r="AP195" s="42">
        <f t="shared" ref="AP195" si="648">SUM(AP196:AP202)</f>
        <v>0</v>
      </c>
      <c r="AQ195" s="42">
        <f t="shared" ref="AQ195" si="649">SUM(AQ196:AQ202)</f>
        <v>0</v>
      </c>
      <c r="AR195" s="43">
        <f t="shared" ref="AR195" si="650">SUM(AR196:AR202)</f>
        <v>0</v>
      </c>
      <c r="AS195" s="104">
        <f t="shared" ref="AS195" si="651">SUM(AS196:AS202)</f>
        <v>0</v>
      </c>
      <c r="AT195" s="42">
        <f t="shared" ref="AT195" si="652">SUM(AT196:AT202)</f>
        <v>0</v>
      </c>
      <c r="AU195" s="43">
        <f t="shared" ref="AU195" si="653">SUM(AU196:AU202)</f>
        <v>0</v>
      </c>
      <c r="AV195" s="104">
        <f t="shared" ref="AV195" si="654">SUM(AV196:AV202)</f>
        <v>0</v>
      </c>
      <c r="AW195" s="42">
        <f t="shared" ref="AW195" si="655">SUM(AW196:AW202)</f>
        <v>0</v>
      </c>
      <c r="AX195" s="42">
        <f t="shared" ref="AX195" si="656">SUM(AX196:AX202)</f>
        <v>0</v>
      </c>
      <c r="AY195" s="42">
        <f t="shared" ref="AY195" si="657">SUM(AY196:AY202)</f>
        <v>0</v>
      </c>
      <c r="AZ195" s="105">
        <f t="shared" ref="AZ195" si="658">SUM(AZ196:AZ202)</f>
        <v>0</v>
      </c>
      <c r="BA195" s="44" t="s">
        <v>1685</v>
      </c>
      <c r="BB195" s="44" t="s">
        <v>1686</v>
      </c>
      <c r="BC195" s="45" t="s">
        <v>1687</v>
      </c>
    </row>
    <row r="196" spans="1:55" ht="17.25" hidden="1" customHeight="1" x14ac:dyDescent="0.2">
      <c r="A196" s="980"/>
      <c r="B196" s="982" t="str">
        <f>VLOOKUP($D$9,'PROYECTOS REGISTRADOS'!$A$2:$D$82,4,0)</f>
        <v>Mejoramiento de la Cobertura del Aseo en el Área Urbana y Área Rural del Municipio de Tocancipá, Cundinamarca, Centro Oriente</v>
      </c>
      <c r="C196" s="985" t="str">
        <f>VLOOKUP($D$9,'PROYECTOS REGISTRADOS'!$A$2:$D$82,3,0)</f>
        <v>2016-25817-0034</v>
      </c>
      <c r="D196" s="1030"/>
      <c r="E196" s="994" t="str">
        <f>IF(D196=0,"0-0",(VLOOKUP(D196,'CONSOLIDADO PLAN DESARROLLO'!$EL$9:$ET$304,2,0)))</f>
        <v>0-0</v>
      </c>
      <c r="F196" s="991" t="str">
        <f>IF(D196=0,"0-0",(VLOOKUP(D196,'CONSOLIDADO PLAN DESARROLLO'!$EL$9:$ET$304,3,0)))</f>
        <v>0-0</v>
      </c>
      <c r="G196" s="1015" t="str">
        <f>IF(D196=0,"0-0",(VLOOKUP(D196,'CONSOLIDADO PLAN DESARROLLO'!$EL$9:$ET$304,4,0)))</f>
        <v>0-0</v>
      </c>
      <c r="H196" s="997" t="str">
        <f>IF(D196=0,"0-0",(VLOOKUP(D196,'CONSOLIDADO PLAN DESARROLLO'!$EL$9:$ET$304,5,0)))</f>
        <v>0-0</v>
      </c>
      <c r="I196" s="1000" t="str">
        <f>IF(D196=0,"0-0",(VLOOKUP(D196,'CONSOLIDADO PLAN DESARROLLO'!$EL$9:$ET$304,$R$3,0)))</f>
        <v>0-0</v>
      </c>
      <c r="J196" s="1001"/>
      <c r="K196" s="1033"/>
      <c r="L196" s="1011"/>
      <c r="M196" s="174"/>
      <c r="N196" s="175"/>
      <c r="O196" s="176"/>
      <c r="P196" s="46"/>
      <c r="Q196" s="47"/>
      <c r="R196" s="1036"/>
      <c r="S196" s="48"/>
      <c r="T196" s="913"/>
      <c r="U196" s="49"/>
      <c r="V196" s="913"/>
      <c r="W196" s="49"/>
      <c r="X196" s="913"/>
      <c r="Y196" s="49"/>
      <c r="Z196" s="913"/>
      <c r="AA196" s="49"/>
      <c r="AB196" s="913"/>
      <c r="AC196" s="49"/>
      <c r="AD196" s="913"/>
      <c r="AE196" s="49"/>
      <c r="AF196" s="913"/>
      <c r="AG196" s="50"/>
      <c r="AH196" s="866"/>
      <c r="AI196" s="866"/>
      <c r="AJ196" s="904">
        <f>+R196+T196+V196+X196+Z196+AB196+AD196+AF196</f>
        <v>0</v>
      </c>
      <c r="AK196" s="103">
        <f t="shared" ref="AK196:AK201" si="659">AC196+AE196+AG196+S196+U196+W196+Y196+AA196</f>
        <v>0</v>
      </c>
      <c r="AL196" s="51"/>
      <c r="AM196" s="52"/>
      <c r="AN196" s="52"/>
      <c r="AO196" s="52"/>
      <c r="AP196" s="52"/>
      <c r="AQ196" s="52"/>
      <c r="AR196" s="53">
        <f t="shared" ref="AR196:AR201" si="660">SUM(AL196:AQ196)</f>
        <v>0</v>
      </c>
      <c r="AS196" s="54"/>
      <c r="AT196" s="52"/>
      <c r="AU196" s="53">
        <f t="shared" ref="AU196:AU200" si="661">SUM(AS196:AT196)</f>
        <v>0</v>
      </c>
      <c r="AV196" s="54"/>
      <c r="AW196" s="52"/>
      <c r="AX196" s="52"/>
      <c r="AY196" s="52"/>
      <c r="AZ196" s="55"/>
      <c r="BA196" s="56"/>
      <c r="BB196" s="56"/>
      <c r="BC196" s="57"/>
    </row>
    <row r="197" spans="1:55" ht="17.25" hidden="1" customHeight="1" x14ac:dyDescent="0.2">
      <c r="A197" s="980"/>
      <c r="B197" s="982"/>
      <c r="C197" s="985"/>
      <c r="D197" s="1030"/>
      <c r="E197" s="995"/>
      <c r="F197" s="991"/>
      <c r="G197" s="1015"/>
      <c r="H197" s="997"/>
      <c r="I197" s="1002"/>
      <c r="J197" s="1003"/>
      <c r="K197" s="1033"/>
      <c r="L197" s="1012"/>
      <c r="M197" s="174"/>
      <c r="N197" s="175"/>
      <c r="O197" s="176"/>
      <c r="P197" s="46"/>
      <c r="Q197" s="47"/>
      <c r="R197" s="1037"/>
      <c r="S197" s="48"/>
      <c r="T197" s="914"/>
      <c r="U197" s="49"/>
      <c r="V197" s="914"/>
      <c r="W197" s="49"/>
      <c r="X197" s="914"/>
      <c r="Y197" s="49"/>
      <c r="Z197" s="914"/>
      <c r="AA197" s="49"/>
      <c r="AB197" s="914"/>
      <c r="AC197" s="49"/>
      <c r="AD197" s="914"/>
      <c r="AE197" s="49"/>
      <c r="AF197" s="914"/>
      <c r="AG197" s="50"/>
      <c r="AH197" s="867"/>
      <c r="AI197" s="867"/>
      <c r="AJ197" s="905"/>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980"/>
      <c r="B198" s="982"/>
      <c r="C198" s="985"/>
      <c r="D198" s="1030"/>
      <c r="E198" s="995"/>
      <c r="F198" s="991"/>
      <c r="G198" s="1015"/>
      <c r="H198" s="997"/>
      <c r="I198" s="1002"/>
      <c r="J198" s="1003"/>
      <c r="K198" s="1033"/>
      <c r="L198" s="1012"/>
      <c r="M198" s="174"/>
      <c r="N198" s="175"/>
      <c r="O198" s="176"/>
      <c r="P198" s="46"/>
      <c r="Q198" s="47"/>
      <c r="R198" s="1037"/>
      <c r="S198" s="48"/>
      <c r="T198" s="914"/>
      <c r="U198" s="49"/>
      <c r="V198" s="914"/>
      <c r="W198" s="49"/>
      <c r="X198" s="914"/>
      <c r="Y198" s="49"/>
      <c r="Z198" s="914"/>
      <c r="AA198" s="49"/>
      <c r="AB198" s="914"/>
      <c r="AC198" s="49"/>
      <c r="AD198" s="914"/>
      <c r="AE198" s="49"/>
      <c r="AF198" s="914"/>
      <c r="AG198" s="50"/>
      <c r="AH198" s="867"/>
      <c r="AI198" s="867"/>
      <c r="AJ198" s="905"/>
      <c r="AK198" s="103">
        <f t="shared" si="659"/>
        <v>0</v>
      </c>
      <c r="AL198" s="51"/>
      <c r="AM198" s="52"/>
      <c r="AN198" s="52"/>
      <c r="AO198" s="52"/>
      <c r="AP198" s="52"/>
      <c r="AQ198" s="52"/>
      <c r="AR198" s="53">
        <f t="shared" si="660"/>
        <v>0</v>
      </c>
      <c r="AS198" s="54"/>
      <c r="AT198" s="52"/>
      <c r="AU198" s="53">
        <f t="shared" si="661"/>
        <v>0</v>
      </c>
      <c r="AV198" s="54"/>
      <c r="AW198" s="52"/>
      <c r="AX198" s="52"/>
      <c r="AY198" s="52"/>
      <c r="AZ198" s="55"/>
      <c r="BA198" s="56"/>
      <c r="BB198" s="56"/>
      <c r="BC198" s="57"/>
    </row>
    <row r="199" spans="1:55" ht="17.25" hidden="1" customHeight="1" x14ac:dyDescent="0.2">
      <c r="A199" s="980"/>
      <c r="B199" s="982"/>
      <c r="C199" s="985"/>
      <c r="D199" s="1030"/>
      <c r="E199" s="995"/>
      <c r="F199" s="991"/>
      <c r="G199" s="1015"/>
      <c r="H199" s="997"/>
      <c r="I199" s="1002"/>
      <c r="J199" s="1003"/>
      <c r="K199" s="1033"/>
      <c r="L199" s="1012"/>
      <c r="M199" s="174"/>
      <c r="N199" s="175"/>
      <c r="O199" s="176"/>
      <c r="P199" s="46"/>
      <c r="Q199" s="47"/>
      <c r="R199" s="1037"/>
      <c r="S199" s="48"/>
      <c r="T199" s="914"/>
      <c r="U199" s="49"/>
      <c r="V199" s="914"/>
      <c r="W199" s="49"/>
      <c r="X199" s="914"/>
      <c r="Y199" s="49"/>
      <c r="Z199" s="914"/>
      <c r="AA199" s="49"/>
      <c r="AB199" s="914"/>
      <c r="AC199" s="49"/>
      <c r="AD199" s="914"/>
      <c r="AE199" s="49"/>
      <c r="AF199" s="914"/>
      <c r="AG199" s="50"/>
      <c r="AH199" s="867"/>
      <c r="AI199" s="867"/>
      <c r="AJ199" s="905"/>
      <c r="AK199" s="103">
        <f t="shared" si="659"/>
        <v>0</v>
      </c>
      <c r="AL199" s="51"/>
      <c r="AM199" s="52"/>
      <c r="AN199" s="52"/>
      <c r="AO199" s="52"/>
      <c r="AP199" s="52"/>
      <c r="AQ199" s="52"/>
      <c r="AR199" s="53">
        <f t="shared" si="660"/>
        <v>0</v>
      </c>
      <c r="AS199" s="54"/>
      <c r="AT199" s="52"/>
      <c r="AU199" s="53">
        <f t="shared" si="661"/>
        <v>0</v>
      </c>
      <c r="AV199" s="54"/>
      <c r="AW199" s="52"/>
      <c r="AX199" s="52"/>
      <c r="AY199" s="52"/>
      <c r="AZ199" s="55"/>
      <c r="BA199" s="56"/>
      <c r="BB199" s="56"/>
      <c r="BC199" s="57"/>
    </row>
    <row r="200" spans="1:55" ht="17.25" hidden="1" customHeight="1" x14ac:dyDescent="0.2">
      <c r="A200" s="980"/>
      <c r="B200" s="982"/>
      <c r="C200" s="985"/>
      <c r="D200" s="1030"/>
      <c r="E200" s="995"/>
      <c r="F200" s="991"/>
      <c r="G200" s="1015"/>
      <c r="H200" s="997"/>
      <c r="I200" s="1002"/>
      <c r="J200" s="1003"/>
      <c r="K200" s="1033"/>
      <c r="L200" s="1012"/>
      <c r="M200" s="174"/>
      <c r="N200" s="175"/>
      <c r="O200" s="176"/>
      <c r="P200" s="46"/>
      <c r="Q200" s="47"/>
      <c r="R200" s="1037"/>
      <c r="S200" s="48"/>
      <c r="T200" s="914"/>
      <c r="U200" s="49"/>
      <c r="V200" s="914"/>
      <c r="W200" s="49"/>
      <c r="X200" s="914"/>
      <c r="Y200" s="49"/>
      <c r="Z200" s="914"/>
      <c r="AA200" s="49"/>
      <c r="AB200" s="914"/>
      <c r="AC200" s="49"/>
      <c r="AD200" s="914"/>
      <c r="AE200" s="49"/>
      <c r="AF200" s="914"/>
      <c r="AG200" s="50"/>
      <c r="AH200" s="867"/>
      <c r="AI200" s="867"/>
      <c r="AJ200" s="905"/>
      <c r="AK200" s="103">
        <f t="shared" si="659"/>
        <v>0</v>
      </c>
      <c r="AL200" s="51"/>
      <c r="AM200" s="52"/>
      <c r="AN200" s="52"/>
      <c r="AO200" s="52"/>
      <c r="AP200" s="52"/>
      <c r="AQ200" s="52"/>
      <c r="AR200" s="53">
        <f t="shared" si="660"/>
        <v>0</v>
      </c>
      <c r="AS200" s="54"/>
      <c r="AT200" s="52"/>
      <c r="AU200" s="53">
        <f t="shared" si="661"/>
        <v>0</v>
      </c>
      <c r="AV200" s="54"/>
      <c r="AW200" s="52"/>
      <c r="AX200" s="52"/>
      <c r="AY200" s="52"/>
      <c r="AZ200" s="55"/>
      <c r="BA200" s="56"/>
      <c r="BB200" s="56"/>
      <c r="BC200" s="57"/>
    </row>
    <row r="201" spans="1:55" ht="17.25" hidden="1" customHeight="1" x14ac:dyDescent="0.2">
      <c r="A201" s="980"/>
      <c r="B201" s="983"/>
      <c r="C201" s="986"/>
      <c r="D201" s="1031"/>
      <c r="E201" s="995"/>
      <c r="F201" s="992"/>
      <c r="G201" s="1016"/>
      <c r="H201" s="998"/>
      <c r="I201" s="1002"/>
      <c r="J201" s="1003"/>
      <c r="K201" s="1034"/>
      <c r="L201" s="1012"/>
      <c r="M201" s="177"/>
      <c r="N201" s="178"/>
      <c r="O201" s="179"/>
      <c r="P201" s="106"/>
      <c r="Q201" s="107"/>
      <c r="R201" s="1037"/>
      <c r="S201" s="108"/>
      <c r="T201" s="914"/>
      <c r="U201" s="109"/>
      <c r="V201" s="914"/>
      <c r="W201" s="109"/>
      <c r="X201" s="914"/>
      <c r="Y201" s="109"/>
      <c r="Z201" s="914"/>
      <c r="AA201" s="109"/>
      <c r="AB201" s="914"/>
      <c r="AC201" s="109"/>
      <c r="AD201" s="914"/>
      <c r="AE201" s="109"/>
      <c r="AF201" s="914"/>
      <c r="AG201" s="110"/>
      <c r="AH201" s="867"/>
      <c r="AI201" s="867"/>
      <c r="AJ201" s="906"/>
      <c r="AK201" s="103">
        <f t="shared" si="659"/>
        <v>0</v>
      </c>
      <c r="AL201" s="111"/>
      <c r="AM201" s="112"/>
      <c r="AN201" s="112"/>
      <c r="AO201" s="112"/>
      <c r="AP201" s="112"/>
      <c r="AQ201" s="112"/>
      <c r="AR201" s="53">
        <f t="shared" si="660"/>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981"/>
      <c r="B202" s="984"/>
      <c r="C202" s="987"/>
      <c r="D202" s="1032"/>
      <c r="E202" s="996"/>
      <c r="F202" s="993"/>
      <c r="G202" s="1017"/>
      <c r="H202" s="999"/>
      <c r="I202" s="1004"/>
      <c r="J202" s="1005"/>
      <c r="K202" s="1035"/>
      <c r="L202" s="1013"/>
      <c r="M202" s="180"/>
      <c r="N202" s="181"/>
      <c r="O202" s="182"/>
      <c r="P202" s="117"/>
      <c r="Q202" s="117"/>
      <c r="R202" s="1038"/>
      <c r="S202" s="183"/>
      <c r="T202" s="915"/>
      <c r="U202" s="184"/>
      <c r="V202" s="915"/>
      <c r="W202" s="184"/>
      <c r="X202" s="915"/>
      <c r="Y202" s="184"/>
      <c r="Z202" s="915"/>
      <c r="AA202" s="184"/>
      <c r="AB202" s="915"/>
      <c r="AC202" s="184"/>
      <c r="AD202" s="915"/>
      <c r="AE202" s="184"/>
      <c r="AF202" s="915"/>
      <c r="AG202" s="185"/>
      <c r="AH202" s="868"/>
      <c r="AI202" s="868"/>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customHeight="1" x14ac:dyDescent="0.2">
      <c r="A203" s="156"/>
      <c r="B203" s="192"/>
      <c r="C203" s="192"/>
      <c r="D203" s="192"/>
      <c r="E203" s="192"/>
      <c r="F203" s="192"/>
      <c r="G203" s="192"/>
      <c r="H203" s="192"/>
      <c r="I203" s="1014"/>
      <c r="J203" s="1014"/>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5" spans="1:55" x14ac:dyDescent="0.2">
      <c r="B205" s="934"/>
      <c r="C205" s="936" t="s">
        <v>1669</v>
      </c>
      <c r="D205" s="937"/>
      <c r="E205" s="937"/>
      <c r="F205" s="937"/>
      <c r="G205" s="937"/>
      <c r="H205" s="937"/>
      <c r="I205" s="937"/>
      <c r="J205" s="937"/>
    </row>
    <row r="206" spans="1:55" x14ac:dyDescent="0.2">
      <c r="B206" s="935"/>
      <c r="C206" s="936"/>
      <c r="D206" s="937"/>
      <c r="E206" s="937"/>
      <c r="F206" s="937"/>
      <c r="G206" s="937"/>
      <c r="H206" s="937"/>
      <c r="I206" s="937"/>
      <c r="J206" s="937"/>
    </row>
    <row r="312" spans="14:15" x14ac:dyDescent="0.2">
      <c r="N312" s="121" t="s">
        <v>1906</v>
      </c>
      <c r="O312" s="121" t="s">
        <v>1907</v>
      </c>
    </row>
    <row r="313" spans="14:15" x14ac:dyDescent="0.2">
      <c r="N313" s="121">
        <v>2016</v>
      </c>
      <c r="O313" s="121">
        <v>6</v>
      </c>
    </row>
    <row r="314" spans="14:15" x14ac:dyDescent="0.2">
      <c r="N314" s="121">
        <v>2017</v>
      </c>
      <c r="O314" s="121">
        <v>7</v>
      </c>
    </row>
    <row r="315" spans="14:15" x14ac:dyDescent="0.2">
      <c r="N315" s="121">
        <v>2018</v>
      </c>
      <c r="O315" s="121">
        <v>8</v>
      </c>
    </row>
    <row r="316" spans="14:15" x14ac:dyDescent="0.2">
      <c r="N316" s="121">
        <v>2019</v>
      </c>
      <c r="O316" s="121">
        <v>9</v>
      </c>
    </row>
    <row r="317" spans="14:15" x14ac:dyDescent="0.2">
      <c r="N317" s="121">
        <v>2020</v>
      </c>
      <c r="O317" s="121">
        <v>10</v>
      </c>
    </row>
  </sheetData>
  <sheetProtection algorithmName="SHA-512" hashValue="feWpH8rq1yI60vmgu/oi51XUw8liHcp7Do5Zy8MjMdT1JBPKTNUBUQl7qGM3WaZ3IgFf2AD8CxcxG1iXBZ3gLg==" saltValue="kF4yDy+RCx+RyfxJyWoF3w==" spinCount="100000" sheet="1" objects="1" scenarios="1"/>
  <mergeCells count="492">
    <mergeCell ref="B151:B157"/>
    <mergeCell ref="C151:C157"/>
    <mergeCell ref="T160:T166"/>
    <mergeCell ref="V160:V166"/>
    <mergeCell ref="AH22:AH31"/>
    <mergeCell ref="AH34:AH40"/>
    <mergeCell ref="A186:A193"/>
    <mergeCell ref="B187:B193"/>
    <mergeCell ref="C187:C193"/>
    <mergeCell ref="D187:D193"/>
    <mergeCell ref="E187:E193"/>
    <mergeCell ref="F187:F193"/>
    <mergeCell ref="G187:G193"/>
    <mergeCell ref="H187:H193"/>
    <mergeCell ref="I187:J193"/>
    <mergeCell ref="AF169:AF175"/>
    <mergeCell ref="A150:A157"/>
    <mergeCell ref="D151:D157"/>
    <mergeCell ref="F169:F175"/>
    <mergeCell ref="G169:G175"/>
    <mergeCell ref="H169:H175"/>
    <mergeCell ref="I169:J175"/>
    <mergeCell ref="A159:A166"/>
    <mergeCell ref="B160:B166"/>
    <mergeCell ref="A195:A202"/>
    <mergeCell ref="B196:B202"/>
    <mergeCell ref="C196:C202"/>
    <mergeCell ref="D196:D202"/>
    <mergeCell ref="E196:E202"/>
    <mergeCell ref="F196:F202"/>
    <mergeCell ref="G196:G202"/>
    <mergeCell ref="H196:H202"/>
    <mergeCell ref="I196:J202"/>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D169:AD175"/>
    <mergeCell ref="A168:A175"/>
    <mergeCell ref="B169:B175"/>
    <mergeCell ref="C169:C175"/>
    <mergeCell ref="D169:D175"/>
    <mergeCell ref="E169:E175"/>
    <mergeCell ref="C160:C166"/>
    <mergeCell ref="D160:D166"/>
    <mergeCell ref="E160:E166"/>
    <mergeCell ref="F160:F166"/>
    <mergeCell ref="G160:G166"/>
    <mergeCell ref="H160:H166"/>
    <mergeCell ref="I160:J166"/>
    <mergeCell ref="E151:E157"/>
    <mergeCell ref="F151:F157"/>
    <mergeCell ref="G151:G157"/>
    <mergeCell ref="H151:H157"/>
    <mergeCell ref="I151:J157"/>
    <mergeCell ref="A141:A148"/>
    <mergeCell ref="B142:B148"/>
    <mergeCell ref="C142:C148"/>
    <mergeCell ref="D142:D148"/>
    <mergeCell ref="E142:E148"/>
    <mergeCell ref="F142:F148"/>
    <mergeCell ref="G142:G148"/>
    <mergeCell ref="H142:H148"/>
    <mergeCell ref="I142:J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C70:C76"/>
    <mergeCell ref="D70:D76"/>
    <mergeCell ref="E70:E76"/>
    <mergeCell ref="R22:R31"/>
    <mergeCell ref="T22:T31"/>
    <mergeCell ref="V22:V31"/>
    <mergeCell ref="X22:X31"/>
    <mergeCell ref="Z22:Z31"/>
    <mergeCell ref="AB22:AB31"/>
    <mergeCell ref="AD22:AD31"/>
    <mergeCell ref="I203:J203"/>
    <mergeCell ref="A21:A31"/>
    <mergeCell ref="B22:B31"/>
    <mergeCell ref="C22:C31"/>
    <mergeCell ref="D22:D31"/>
    <mergeCell ref="E22:E31"/>
    <mergeCell ref="F22:F31"/>
    <mergeCell ref="G22:G31"/>
    <mergeCell ref="H22:H31"/>
    <mergeCell ref="I22:J31"/>
    <mergeCell ref="I176:J176"/>
    <mergeCell ref="I167:J167"/>
    <mergeCell ref="I140:J140"/>
    <mergeCell ref="I122:J122"/>
    <mergeCell ref="I104:J104"/>
    <mergeCell ref="I95:J95"/>
    <mergeCell ref="I41:J41"/>
    <mergeCell ref="AF22:AF31"/>
    <mergeCell ref="AJ22:AJ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33:AF139"/>
    <mergeCell ref="AJ133:AJ138"/>
    <mergeCell ref="K133:K139"/>
    <mergeCell ref="L133:L139"/>
    <mergeCell ref="R133:R139"/>
    <mergeCell ref="T133:T139"/>
    <mergeCell ref="V133:V139"/>
    <mergeCell ref="X133:X139"/>
    <mergeCell ref="Z133:Z139"/>
    <mergeCell ref="AB133:AB139"/>
    <mergeCell ref="AF142:AF148"/>
    <mergeCell ref="V151:V157"/>
    <mergeCell ref="X151:X157"/>
    <mergeCell ref="Z151:Z157"/>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AF115:AF121"/>
    <mergeCell ref="AJ115:AJ120"/>
    <mergeCell ref="K115:K121"/>
    <mergeCell ref="L115:L121"/>
    <mergeCell ref="R115:R121"/>
    <mergeCell ref="T115:T121"/>
    <mergeCell ref="V115:V121"/>
    <mergeCell ref="X115:X121"/>
    <mergeCell ref="Z115:Z121"/>
    <mergeCell ref="AB115:AB121"/>
    <mergeCell ref="AD115:AD121"/>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R52:R58"/>
    <mergeCell ref="T52:T58"/>
    <mergeCell ref="V52:V58"/>
    <mergeCell ref="X52:X58"/>
    <mergeCell ref="Z52:Z58"/>
    <mergeCell ref="AB52:AB58"/>
    <mergeCell ref="AD52:AD58"/>
    <mergeCell ref="AF52:AF58"/>
    <mergeCell ref="AJ52:AJ57"/>
    <mergeCell ref="R43:R49"/>
    <mergeCell ref="T43:T49"/>
    <mergeCell ref="V43:V49"/>
    <mergeCell ref="X43:X49"/>
    <mergeCell ref="Z43:Z49"/>
    <mergeCell ref="AB43:AB49"/>
    <mergeCell ref="AD43:AD49"/>
    <mergeCell ref="AF43:AF49"/>
    <mergeCell ref="AJ43:AJ48"/>
    <mergeCell ref="R34:R40"/>
    <mergeCell ref="T34:T40"/>
    <mergeCell ref="V34:V40"/>
    <mergeCell ref="X34:X40"/>
    <mergeCell ref="Z34:Z40"/>
    <mergeCell ref="AB34:AB40"/>
    <mergeCell ref="AD34:AD40"/>
    <mergeCell ref="AF34:AF40"/>
    <mergeCell ref="AJ34:AJ39"/>
    <mergeCell ref="B205:B206"/>
    <mergeCell ref="C205:J206"/>
    <mergeCell ref="G6:J6"/>
    <mergeCell ref="K6:Q6"/>
    <mergeCell ref="E13:E19"/>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19"/>
    <mergeCell ref="I13:J19"/>
    <mergeCell ref="K13:K19"/>
    <mergeCell ref="K22:K31"/>
    <mergeCell ref="L13:L19"/>
    <mergeCell ref="I20:J20"/>
    <mergeCell ref="G13:G19"/>
    <mergeCell ref="G34:G40"/>
    <mergeCell ref="H34:H40"/>
    <mergeCell ref="I34:J40"/>
    <mergeCell ref="K34:K40"/>
    <mergeCell ref="L34:L40"/>
    <mergeCell ref="L22:L31"/>
    <mergeCell ref="A12:A19"/>
    <mergeCell ref="B13:B19"/>
    <mergeCell ref="C13:C19"/>
    <mergeCell ref="D13:D19"/>
    <mergeCell ref="F13:F19"/>
    <mergeCell ref="A33:A40"/>
    <mergeCell ref="B34:B40"/>
    <mergeCell ref="C34:C40"/>
    <mergeCell ref="D34:D40"/>
    <mergeCell ref="E34:E40"/>
    <mergeCell ref="F34: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4:D40 D196:D202 D43:D49 D52:D58 D61:D67 D70:D76 D79:D85 D88:D94 D97:D103 D106:D112 D115:D121 D124:D130 D133:D139 D142:D148 D151:D157 D160:D166 D169:D175 D178:D184 D187:D193 D22:D31" xr:uid="{00000000-0002-0000-0000-000002000000}">
      <formula1>INDIRECT($D$9)</formula1>
    </dataValidation>
    <dataValidation type="list" allowBlank="1" showInputMessage="1" showErrorMessage="1" sqref="N3:P3" xr:uid="{00000000-0002-0000-0000-000003000000}">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JC196:JC202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JC22:JC31 SY22:SY31 ACU22:ACU31 AMQ22:AMQ31 AWM22:AWM31 BGI22:BGI31 BQE22:BQE31 CAA22:CAA31 CJW22:CJW31 CTS22:CTS31 DDO22:DDO31 DNK22:DNK31 DXG22:DXG31 EHC22:EHC31 EQY22:EQY31 FAU22:FAU31 FKQ22:FKQ31 FUM22:FUM31 GEI22:GEI31 GOE22:GOE31 GYA22:GYA31 HHW22:HHW31 HRS22:HRS31 IBO22:IBO31 ILK22:ILK31 IVG22:IVG31 JFC22:JFC31 JOY22:JOY31 JYU22:JYU31 KIQ22:KIQ31 KSM22:KSM31 LCI22:LCI31 LME22:LME31 LWA22:LWA31 MFW22:MFW31 MPS22:MPS31 MZO22:MZO31 NJK22:NJK31 NTG22:NTG31 ODC22:ODC31 OMY22:OMY31 OWU22:OWU31 PGQ22:PGQ31 PQM22:PQM31 QAI22:QAI31 QKE22:QKE31 QUA22:QUA31 RDW22:RDW31 RNS22:RNS31 RXO22:RXO31 SHK22:SHK31 SRG22:SRG31 TBC22:TBC31 TKY22:TKY31 TUU22:TUU31 UEQ22:UEQ31 UOM22:UOM31 UYI22:UYI31 VIE22:VIE31 VSA22:VSA31 WBW22:WBW31 WLS22:WLS31 WVO22:WVO31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9" t="s">
        <v>0</v>
      </c>
      <c r="C1" s="1039"/>
      <c r="D1" s="1039"/>
      <c r="E1" s="1039"/>
      <c r="F1" s="1039"/>
      <c r="G1" s="1039"/>
      <c r="H1" s="1039"/>
      <c r="I1" s="1039"/>
      <c r="J1" s="1039"/>
      <c r="K1" s="1039"/>
      <c r="L1" s="1039"/>
      <c r="M1" s="1039"/>
      <c r="N1" s="1039"/>
      <c r="O1" s="1039"/>
      <c r="P1" s="1039"/>
      <c r="Q1" s="1039"/>
      <c r="R1" s="1039"/>
      <c r="S1" s="1039"/>
      <c r="T1" s="1039"/>
      <c r="U1" s="103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0" t="s">
        <v>3</v>
      </c>
      <c r="B4" s="1040"/>
      <c r="C4" s="1040"/>
      <c r="D4" s="1040"/>
      <c r="E4" s="1040"/>
      <c r="F4" s="1040"/>
      <c r="G4" s="1040"/>
      <c r="H4" s="1040"/>
      <c r="I4" s="1040"/>
      <c r="J4" s="1040"/>
      <c r="K4" s="1040"/>
      <c r="L4" s="1040"/>
      <c r="M4" s="1040"/>
      <c r="N4" s="1040"/>
      <c r="O4" s="1040"/>
      <c r="P4" s="1040"/>
      <c r="Q4" s="1040"/>
      <c r="R4" s="1040"/>
      <c r="S4" s="1040"/>
      <c r="T4" s="1040"/>
      <c r="U4" s="1040"/>
      <c r="V4" s="1040"/>
      <c r="W4" s="1040"/>
      <c r="X4" s="1040"/>
      <c r="Y4" s="1040"/>
      <c r="Z4" s="1040"/>
      <c r="AA4" s="1040"/>
      <c r="AB4" s="1040"/>
      <c r="AC4" s="1040"/>
      <c r="AD4" s="1040"/>
      <c r="AE4" s="1040"/>
      <c r="AF4" s="1040"/>
      <c r="AG4" s="1040"/>
      <c r="AH4" s="1040"/>
      <c r="AI4" s="1040"/>
      <c r="AJ4" s="1040"/>
      <c r="AK4" s="1040"/>
      <c r="AL4" s="1040"/>
      <c r="AM4" s="1040"/>
      <c r="AN4" s="1040"/>
      <c r="AO4" s="1040"/>
      <c r="AP4" s="1040"/>
      <c r="AQ4" s="1040"/>
      <c r="AR4" s="1040"/>
      <c r="AS4" s="1040"/>
      <c r="AT4" s="1040"/>
      <c r="AU4" s="1040"/>
      <c r="AV4" s="1040"/>
      <c r="AW4" s="1040"/>
      <c r="AX4" s="1040"/>
      <c r="AY4" s="1040"/>
      <c r="AZ4" s="1040"/>
      <c r="BA4" s="1040"/>
      <c r="BB4" s="1040"/>
      <c r="BC4" s="1040"/>
      <c r="BD4" s="1040"/>
    </row>
    <row r="5" spans="1:150" s="205" customFormat="1" ht="72.75" customHeight="1" thickBot="1" x14ac:dyDescent="0.3">
      <c r="A5" s="1040" t="s">
        <v>4</v>
      </c>
      <c r="B5" s="1040"/>
      <c r="C5" s="1040"/>
      <c r="D5" s="1040"/>
      <c r="E5" s="1040"/>
      <c r="F5" s="1040"/>
      <c r="G5" s="1040"/>
      <c r="H5" s="1040"/>
      <c r="I5" s="1040"/>
      <c r="J5" s="1040"/>
      <c r="K5" s="1040"/>
      <c r="L5" s="1040"/>
      <c r="M5" s="1040"/>
      <c r="N5" s="1040"/>
      <c r="O5" s="1040"/>
      <c r="P5" s="1040"/>
      <c r="Q5" s="1040"/>
      <c r="R5" s="1040"/>
      <c r="S5" s="1040"/>
      <c r="T5" s="1040"/>
      <c r="U5" s="1040"/>
      <c r="V5" s="1040"/>
      <c r="W5" s="1040"/>
      <c r="X5" s="1040"/>
      <c r="Y5" s="1040"/>
      <c r="Z5" s="1040"/>
      <c r="AA5" s="1040"/>
      <c r="AB5" s="1040"/>
      <c r="AC5" s="1040"/>
      <c r="AD5" s="1040"/>
      <c r="AE5" s="1040"/>
      <c r="AF5" s="1040"/>
      <c r="AG5" s="1040"/>
      <c r="AH5" s="1040"/>
      <c r="AI5" s="1040"/>
      <c r="AJ5" s="1040"/>
      <c r="AK5" s="1040"/>
      <c r="AL5" s="1040"/>
      <c r="AM5" s="1040"/>
      <c r="AN5" s="1040"/>
      <c r="AO5" s="1040"/>
      <c r="AP5" s="1040"/>
      <c r="AQ5" s="1040"/>
      <c r="AR5" s="1040"/>
      <c r="AS5" s="1040"/>
      <c r="AT5" s="1040"/>
      <c r="AU5" s="1040"/>
      <c r="AV5" s="1040"/>
      <c r="AW5" s="1040"/>
      <c r="AX5" s="1040"/>
      <c r="AY5" s="1040"/>
      <c r="AZ5" s="1040"/>
      <c r="BA5" s="1040"/>
      <c r="BB5" s="1040"/>
      <c r="BC5" s="1040"/>
      <c r="BD5" s="1040"/>
    </row>
    <row r="6" spans="1:150" s="205" customFormat="1" ht="27" customHeight="1" thickBot="1" x14ac:dyDescent="0.3">
      <c r="A6" s="1041" t="s">
        <v>5</v>
      </c>
      <c r="B6" s="1044" t="s">
        <v>6</v>
      </c>
      <c r="C6" s="1044" t="s">
        <v>7</v>
      </c>
      <c r="D6" s="1041" t="s">
        <v>8</v>
      </c>
      <c r="E6" s="1041" t="s">
        <v>9</v>
      </c>
      <c r="F6" s="1041" t="s">
        <v>10</v>
      </c>
      <c r="G6" s="1047" t="s">
        <v>11</v>
      </c>
      <c r="H6" s="1047" t="s">
        <v>12</v>
      </c>
      <c r="I6" s="1053" t="s">
        <v>13</v>
      </c>
      <c r="J6" s="1047" t="s">
        <v>14</v>
      </c>
      <c r="K6" s="1047" t="s">
        <v>15</v>
      </c>
      <c r="L6" s="1047" t="s">
        <v>16</v>
      </c>
      <c r="M6" s="1047" t="s">
        <v>17</v>
      </c>
      <c r="N6" s="1070" t="s">
        <v>18</v>
      </c>
      <c r="O6" s="1047" t="s">
        <v>19</v>
      </c>
      <c r="P6" s="1041" t="s">
        <v>20</v>
      </c>
      <c r="Q6" s="1041" t="s">
        <v>21</v>
      </c>
      <c r="R6" s="1047" t="s">
        <v>22</v>
      </c>
      <c r="S6" s="1050" t="s">
        <v>23</v>
      </c>
      <c r="T6" s="1070" t="s">
        <v>24</v>
      </c>
      <c r="U6" s="1073" t="s">
        <v>25</v>
      </c>
      <c r="V6" s="1047" t="s">
        <v>26</v>
      </c>
      <c r="W6" s="1047" t="s">
        <v>27</v>
      </c>
      <c r="X6" s="1062" t="s">
        <v>28</v>
      </c>
      <c r="Y6" s="1047" t="s">
        <v>29</v>
      </c>
      <c r="Z6" s="1062" t="s">
        <v>30</v>
      </c>
      <c r="AA6" s="1065" t="s">
        <v>31</v>
      </c>
      <c r="AB6" s="1065"/>
      <c r="AC6" s="1065"/>
      <c r="AD6" s="1065"/>
      <c r="AE6" s="1065"/>
      <c r="AF6" s="1065"/>
      <c r="AG6" s="1065"/>
      <c r="AH6" s="1065"/>
      <c r="AI6" s="1065"/>
      <c r="AJ6" s="1065"/>
      <c r="AK6" s="1065"/>
      <c r="AL6" s="1065"/>
      <c r="AM6" s="1065"/>
      <c r="AN6" s="1065"/>
      <c r="AO6" s="1065"/>
      <c r="AP6" s="1065"/>
      <c r="AQ6" s="1065"/>
      <c r="AR6" s="1065"/>
      <c r="AS6" s="1065"/>
      <c r="AT6" s="1065"/>
      <c r="AU6" s="1065"/>
      <c r="AV6" s="1065"/>
      <c r="AW6" s="1065"/>
      <c r="AX6" s="1065"/>
      <c r="AY6" s="1065"/>
      <c r="AZ6" s="1065"/>
      <c r="BA6" s="1065"/>
      <c r="BB6" s="1066"/>
      <c r="BC6" s="1067" t="s">
        <v>32</v>
      </c>
      <c r="BD6" s="1047"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2"/>
      <c r="B7" s="1045"/>
      <c r="C7" s="1045"/>
      <c r="D7" s="1045"/>
      <c r="E7" s="1042"/>
      <c r="F7" s="1042"/>
      <c r="G7" s="1048"/>
      <c r="H7" s="1048"/>
      <c r="I7" s="1054"/>
      <c r="J7" s="1048"/>
      <c r="K7" s="1048"/>
      <c r="L7" s="1048"/>
      <c r="M7" s="1048"/>
      <c r="N7" s="1071"/>
      <c r="O7" s="1048"/>
      <c r="P7" s="1042"/>
      <c r="Q7" s="1042"/>
      <c r="R7" s="1048"/>
      <c r="S7" s="1051"/>
      <c r="T7" s="1071"/>
      <c r="U7" s="1074"/>
      <c r="V7" s="1048"/>
      <c r="W7" s="1048"/>
      <c r="X7" s="1063"/>
      <c r="Y7" s="1048"/>
      <c r="Z7" s="1063"/>
      <c r="AA7" s="1056">
        <v>2016</v>
      </c>
      <c r="AB7" s="1056"/>
      <c r="AC7" s="1056"/>
      <c r="AD7" s="1056"/>
      <c r="AE7" s="1056"/>
      <c r="AF7" s="1056"/>
      <c r="AG7" s="1057"/>
      <c r="AH7" s="1058">
        <v>2017</v>
      </c>
      <c r="AI7" s="1056"/>
      <c r="AJ7" s="1056"/>
      <c r="AK7" s="1056"/>
      <c r="AL7" s="1056"/>
      <c r="AM7" s="1056"/>
      <c r="AN7" s="1057"/>
      <c r="AO7" s="1058">
        <v>2018</v>
      </c>
      <c r="AP7" s="1056"/>
      <c r="AQ7" s="1056"/>
      <c r="AR7" s="1056"/>
      <c r="AS7" s="1056"/>
      <c r="AT7" s="1056"/>
      <c r="AU7" s="1057"/>
      <c r="AV7" s="1058">
        <v>2019</v>
      </c>
      <c r="AW7" s="1056"/>
      <c r="AX7" s="1056"/>
      <c r="AY7" s="1056"/>
      <c r="AZ7" s="1056"/>
      <c r="BA7" s="1056"/>
      <c r="BB7" s="1057"/>
      <c r="BC7" s="1068"/>
      <c r="BD7" s="1048"/>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8">
        <v>1</v>
      </c>
      <c r="EM7" s="828">
        <v>2</v>
      </c>
      <c r="EN7" s="828">
        <v>3</v>
      </c>
      <c r="EO7" s="828">
        <v>4</v>
      </c>
      <c r="EP7" s="828">
        <v>5</v>
      </c>
      <c r="EQ7" s="828">
        <v>6</v>
      </c>
      <c r="ER7" s="828">
        <v>7</v>
      </c>
      <c r="ES7" s="828">
        <v>8</v>
      </c>
      <c r="ET7" s="828">
        <v>9</v>
      </c>
    </row>
    <row r="8" spans="1:150" s="219" customFormat="1" ht="78" customHeight="1" thickBot="1" x14ac:dyDescent="0.25">
      <c r="A8" s="1043"/>
      <c r="B8" s="1046"/>
      <c r="C8" s="1046"/>
      <c r="D8" s="1046"/>
      <c r="E8" s="1043"/>
      <c r="F8" s="1043"/>
      <c r="G8" s="1049"/>
      <c r="H8" s="1049"/>
      <c r="I8" s="1055"/>
      <c r="J8" s="1049"/>
      <c r="K8" s="1049"/>
      <c r="L8" s="1049"/>
      <c r="M8" s="1049"/>
      <c r="N8" s="1072"/>
      <c r="O8" s="1049"/>
      <c r="P8" s="1043"/>
      <c r="Q8" s="1043"/>
      <c r="R8" s="1049"/>
      <c r="S8" s="1052"/>
      <c r="T8" s="1072"/>
      <c r="U8" s="1075"/>
      <c r="V8" s="1048"/>
      <c r="W8" s="1049"/>
      <c r="X8" s="1064"/>
      <c r="Y8" s="1049"/>
      <c r="Z8" s="1064"/>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69"/>
      <c r="BD8" s="1049"/>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9" t="s">
        <v>21</v>
      </c>
      <c r="EM8" s="830" t="s">
        <v>22</v>
      </c>
      <c r="EN8" s="830" t="s">
        <v>23</v>
      </c>
      <c r="EO8" s="830" t="s">
        <v>24</v>
      </c>
      <c r="EP8" s="831" t="s">
        <v>25</v>
      </c>
      <c r="EQ8" s="830" t="s">
        <v>1945</v>
      </c>
      <c r="ER8" s="830" t="s">
        <v>1946</v>
      </c>
      <c r="ES8" s="830" t="s">
        <v>1947</v>
      </c>
      <c r="ET8" s="832" t="s">
        <v>1948</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3" t="s">
        <v>71</v>
      </c>
      <c r="EM9" s="819" t="s">
        <v>65</v>
      </c>
      <c r="EN9" s="274" t="s">
        <v>1893</v>
      </c>
      <c r="EO9" s="275">
        <v>0</v>
      </c>
      <c r="EP9" s="276">
        <v>30</v>
      </c>
      <c r="EQ9" s="276">
        <v>0</v>
      </c>
      <c r="ER9" s="817">
        <v>0</v>
      </c>
      <c r="ES9" s="817">
        <v>0</v>
      </c>
      <c r="ET9" s="83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33" t="s">
        <v>82</v>
      </c>
      <c r="EM10" s="819" t="s">
        <v>65</v>
      </c>
      <c r="EN10" s="274" t="s">
        <v>75</v>
      </c>
      <c r="EO10" s="275">
        <v>0</v>
      </c>
      <c r="EP10" s="812">
        <v>1</v>
      </c>
      <c r="EQ10" s="811">
        <v>0</v>
      </c>
      <c r="ER10" s="817">
        <v>0</v>
      </c>
      <c r="ES10" s="817">
        <v>0</v>
      </c>
      <c r="ET10" s="83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33" t="s">
        <v>96</v>
      </c>
      <c r="EM11" s="319" t="s">
        <v>88</v>
      </c>
      <c r="EN11" s="275" t="s">
        <v>89</v>
      </c>
      <c r="EO11" s="275">
        <v>1</v>
      </c>
      <c r="EP11" s="275">
        <v>2</v>
      </c>
      <c r="EQ11" s="276">
        <v>0</v>
      </c>
      <c r="ER11" s="817">
        <v>0.5</v>
      </c>
      <c r="ES11" s="277">
        <v>0.5</v>
      </c>
      <c r="ET11" s="83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33" t="s">
        <v>109</v>
      </c>
      <c r="EM12" s="319" t="s">
        <v>100</v>
      </c>
      <c r="EN12" s="275" t="s">
        <v>1894</v>
      </c>
      <c r="EO12" s="330">
        <v>98</v>
      </c>
      <c r="EP12" s="330">
        <v>98</v>
      </c>
      <c r="EQ12" s="330">
        <v>98</v>
      </c>
      <c r="ER12" s="330">
        <v>98</v>
      </c>
      <c r="ES12" s="330">
        <v>98</v>
      </c>
      <c r="ET12" s="83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33" t="s">
        <v>119</v>
      </c>
      <c r="EM13" s="319" t="s">
        <v>113</v>
      </c>
      <c r="EN13" s="275" t="s">
        <v>114</v>
      </c>
      <c r="EO13" s="275">
        <v>0</v>
      </c>
      <c r="EP13" s="275">
        <v>3</v>
      </c>
      <c r="EQ13" s="277">
        <v>0.5</v>
      </c>
      <c r="ER13" s="277">
        <v>0.5</v>
      </c>
      <c r="ES13" s="276">
        <v>1</v>
      </c>
      <c r="ET13" s="83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33" t="s">
        <v>129</v>
      </c>
      <c r="EM14" s="319" t="s">
        <v>123</v>
      </c>
      <c r="EN14" s="275" t="s">
        <v>124</v>
      </c>
      <c r="EO14" s="275">
        <v>3</v>
      </c>
      <c r="EP14" s="275">
        <v>3</v>
      </c>
      <c r="EQ14" s="276">
        <v>3</v>
      </c>
      <c r="ER14" s="276">
        <v>3</v>
      </c>
      <c r="ES14" s="276">
        <v>3</v>
      </c>
      <c r="ET14" s="83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33" t="s">
        <v>139</v>
      </c>
      <c r="EM15" s="319" t="s">
        <v>133</v>
      </c>
      <c r="EN15" s="275" t="s">
        <v>134</v>
      </c>
      <c r="EO15" s="275">
        <v>3</v>
      </c>
      <c r="EP15" s="275">
        <v>3</v>
      </c>
      <c r="EQ15" s="276">
        <v>3</v>
      </c>
      <c r="ER15" s="276">
        <v>3</v>
      </c>
      <c r="ES15" s="276">
        <v>3</v>
      </c>
      <c r="ET15" s="83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33" t="s">
        <v>149</v>
      </c>
      <c r="EM16" s="319" t="s">
        <v>143</v>
      </c>
      <c r="EN16" s="275" t="s">
        <v>144</v>
      </c>
      <c r="EO16" s="275">
        <v>3</v>
      </c>
      <c r="EP16" s="275">
        <v>3</v>
      </c>
      <c r="EQ16" s="276">
        <v>3</v>
      </c>
      <c r="ER16" s="276">
        <v>3</v>
      </c>
      <c r="ES16" s="276">
        <v>3</v>
      </c>
      <c r="ET16" s="83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33" t="s">
        <v>163</v>
      </c>
      <c r="EM17" s="319" t="s">
        <v>157</v>
      </c>
      <c r="EN17" s="275" t="s">
        <v>158</v>
      </c>
      <c r="EO17" s="275">
        <v>0</v>
      </c>
      <c r="EP17" s="275">
        <v>3</v>
      </c>
      <c r="EQ17" s="276">
        <v>1</v>
      </c>
      <c r="ER17" s="818">
        <v>0.66</v>
      </c>
      <c r="ES17" s="818">
        <v>0.66</v>
      </c>
      <c r="ET17" s="837">
        <v>0.68</v>
      </c>
    </row>
    <row r="18" spans="1:150" ht="49.5" customHeight="1" thickBot="1" x14ac:dyDescent="0.3">
      <c r="A18" s="278" t="s">
        <v>53</v>
      </c>
      <c r="B18" s="279" t="s">
        <v>54</v>
      </c>
      <c r="C18" s="280" t="s">
        <v>55</v>
      </c>
      <c r="D18" s="281"/>
      <c r="E18" s="8" t="s">
        <v>57</v>
      </c>
      <c r="F18" s="282" t="str">
        <f t="shared" si="4"/>
        <v>E1.P_A</v>
      </c>
      <c r="G18" s="283" t="s">
        <v>58</v>
      </c>
      <c r="H18" s="283" t="s">
        <v>59</v>
      </c>
      <c r="I18" s="1059"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8" t="s">
        <v>175</v>
      </c>
      <c r="EM18" s="319" t="s">
        <v>169</v>
      </c>
      <c r="EN18" s="275" t="s">
        <v>170</v>
      </c>
      <c r="EO18" s="275">
        <v>0</v>
      </c>
      <c r="EP18" s="275">
        <v>4</v>
      </c>
      <c r="EQ18" s="276">
        <v>0</v>
      </c>
      <c r="ER18" s="276">
        <v>1</v>
      </c>
      <c r="ES18" s="276">
        <v>2</v>
      </c>
      <c r="ET18" s="836">
        <v>1</v>
      </c>
    </row>
    <row r="19" spans="1:150" ht="33" customHeight="1" thickBot="1" x14ac:dyDescent="0.25">
      <c r="A19" s="278" t="s">
        <v>53</v>
      </c>
      <c r="B19" s="279" t="s">
        <v>54</v>
      </c>
      <c r="C19" s="280" t="s">
        <v>55</v>
      </c>
      <c r="D19" s="281"/>
      <c r="E19" s="8" t="s">
        <v>57</v>
      </c>
      <c r="F19" s="282" t="str">
        <f t="shared" si="4"/>
        <v>E1.P_A</v>
      </c>
      <c r="G19" s="283" t="s">
        <v>58</v>
      </c>
      <c r="H19" s="283" t="s">
        <v>59</v>
      </c>
      <c r="I19" s="1060"/>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8" t="s">
        <v>184</v>
      </c>
      <c r="EM19" s="319" t="s">
        <v>178</v>
      </c>
      <c r="EN19" s="275" t="s">
        <v>179</v>
      </c>
      <c r="EO19" s="275">
        <v>0</v>
      </c>
      <c r="EP19" s="275">
        <v>1</v>
      </c>
      <c r="EQ19" s="330">
        <v>0.25</v>
      </c>
      <c r="ER19" s="277">
        <v>0.25</v>
      </c>
      <c r="ES19" s="330">
        <v>0.25</v>
      </c>
      <c r="ET19" s="835">
        <v>0.25</v>
      </c>
    </row>
    <row r="20" spans="1:150" ht="49.5" customHeight="1" x14ac:dyDescent="0.2">
      <c r="A20" s="278" t="s">
        <v>53</v>
      </c>
      <c r="B20" s="279" t="s">
        <v>54</v>
      </c>
      <c r="C20" s="280" t="s">
        <v>55</v>
      </c>
      <c r="D20" s="281"/>
      <c r="E20" s="8" t="s">
        <v>57</v>
      </c>
      <c r="F20" s="282" t="str">
        <f t="shared" si="4"/>
        <v>E1.P_A</v>
      </c>
      <c r="G20" s="283" t="s">
        <v>58</v>
      </c>
      <c r="H20" s="283" t="s">
        <v>59</v>
      </c>
      <c r="I20" s="1060"/>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8" t="s">
        <v>195</v>
      </c>
      <c r="EM20" s="319" t="s">
        <v>189</v>
      </c>
      <c r="EN20" s="275" t="s">
        <v>190</v>
      </c>
      <c r="EO20" s="387">
        <v>8</v>
      </c>
      <c r="EP20" s="387">
        <v>8</v>
      </c>
      <c r="EQ20" s="276">
        <v>8</v>
      </c>
      <c r="ER20" s="276">
        <v>8</v>
      </c>
      <c r="ES20" s="276">
        <v>8</v>
      </c>
      <c r="ET20" s="836">
        <v>8</v>
      </c>
    </row>
    <row r="21" spans="1:150" ht="37.5" customHeight="1" thickBot="1" x14ac:dyDescent="0.25">
      <c r="A21" s="278" t="s">
        <v>53</v>
      </c>
      <c r="B21" s="279" t="s">
        <v>54</v>
      </c>
      <c r="C21" s="280" t="s">
        <v>55</v>
      </c>
      <c r="D21" s="281"/>
      <c r="E21" s="8" t="s">
        <v>57</v>
      </c>
      <c r="F21" s="282" t="str">
        <f t="shared" si="4"/>
        <v>E1.P_A</v>
      </c>
      <c r="G21" s="283" t="s">
        <v>58</v>
      </c>
      <c r="H21" s="283" t="s">
        <v>59</v>
      </c>
      <c r="I21" s="1061"/>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8" t="s">
        <v>206</v>
      </c>
      <c r="EM21" s="319" t="s">
        <v>200</v>
      </c>
      <c r="EN21" s="275" t="s">
        <v>201</v>
      </c>
      <c r="EO21" s="387">
        <v>0</v>
      </c>
      <c r="EP21" s="387">
        <v>3</v>
      </c>
      <c r="EQ21" s="330">
        <v>0.75</v>
      </c>
      <c r="ER21" s="330">
        <v>0.75</v>
      </c>
      <c r="ES21" s="330">
        <v>0.75</v>
      </c>
      <c r="ET21" s="835">
        <v>0.75</v>
      </c>
    </row>
    <row r="22" spans="1:150" ht="133.5" customHeight="1" x14ac:dyDescent="0.2">
      <c r="A22" s="278" t="s">
        <v>53</v>
      </c>
      <c r="B22" s="279" t="s">
        <v>54</v>
      </c>
      <c r="C22" s="280" t="s">
        <v>55</v>
      </c>
      <c r="D22" s="281"/>
      <c r="E22" s="8" t="s">
        <v>57</v>
      </c>
      <c r="F22" s="282" t="str">
        <f t="shared" si="4"/>
        <v>E1.P_A</v>
      </c>
      <c r="G22" s="283" t="s">
        <v>58</v>
      </c>
      <c r="H22" s="283" t="s">
        <v>59</v>
      </c>
      <c r="I22" s="1059"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8" t="s">
        <v>221</v>
      </c>
      <c r="EM22" s="319" t="s">
        <v>215</v>
      </c>
      <c r="EN22" s="275" t="s">
        <v>216</v>
      </c>
      <c r="EO22" s="275">
        <v>1</v>
      </c>
      <c r="EP22" s="275">
        <v>2</v>
      </c>
      <c r="EQ22" s="277">
        <v>0.5</v>
      </c>
      <c r="ER22" s="277">
        <v>0.5</v>
      </c>
      <c r="ES22" s="277">
        <v>0.5</v>
      </c>
      <c r="ET22" s="839">
        <v>0.5</v>
      </c>
    </row>
    <row r="23" spans="1:150" ht="39" customHeight="1" thickBot="1" x14ac:dyDescent="0.25">
      <c r="A23" s="278" t="s">
        <v>53</v>
      </c>
      <c r="B23" s="279" t="s">
        <v>54</v>
      </c>
      <c r="C23" s="280" t="s">
        <v>55</v>
      </c>
      <c r="D23" s="281"/>
      <c r="E23" s="8" t="s">
        <v>57</v>
      </c>
      <c r="F23" s="282" t="str">
        <f t="shared" si="4"/>
        <v>E1.P_A</v>
      </c>
      <c r="G23" s="283" t="s">
        <v>58</v>
      </c>
      <c r="H23" s="283" t="s">
        <v>59</v>
      </c>
      <c r="I23" s="1060"/>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8" t="s">
        <v>233</v>
      </c>
      <c r="EM23" s="319" t="s">
        <v>227</v>
      </c>
      <c r="EN23" s="275" t="s">
        <v>228</v>
      </c>
      <c r="EO23" s="275">
        <v>0</v>
      </c>
      <c r="EP23" s="275">
        <v>3</v>
      </c>
      <c r="EQ23" s="276">
        <v>0</v>
      </c>
      <c r="ER23" s="816">
        <v>0</v>
      </c>
      <c r="ES23" s="276">
        <v>1</v>
      </c>
      <c r="ET23" s="840">
        <v>2</v>
      </c>
    </row>
    <row r="24" spans="1:150" ht="48.75" customHeight="1" thickBot="1" x14ac:dyDescent="0.25">
      <c r="A24" s="278" t="s">
        <v>53</v>
      </c>
      <c r="B24" s="279" t="s">
        <v>54</v>
      </c>
      <c r="C24" s="280" t="s">
        <v>55</v>
      </c>
      <c r="D24" s="281"/>
      <c r="E24" s="8" t="s">
        <v>57</v>
      </c>
      <c r="F24" s="282" t="str">
        <f t="shared" si="4"/>
        <v>E1.P_A</v>
      </c>
      <c r="G24" s="283" t="s">
        <v>58</v>
      </c>
      <c r="H24" s="283" t="s">
        <v>59</v>
      </c>
      <c r="I24" s="1060"/>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8" t="s">
        <v>242</v>
      </c>
      <c r="EM24" s="319" t="s">
        <v>236</v>
      </c>
      <c r="EN24" s="275" t="s">
        <v>237</v>
      </c>
      <c r="EO24" s="276">
        <v>100</v>
      </c>
      <c r="EP24" s="276">
        <v>100</v>
      </c>
      <c r="EQ24" s="276">
        <v>100</v>
      </c>
      <c r="ER24" s="276">
        <v>100</v>
      </c>
      <c r="ES24" s="276">
        <v>100</v>
      </c>
      <c r="ET24" s="836">
        <v>100</v>
      </c>
    </row>
    <row r="25" spans="1:150" ht="54" customHeight="1" thickBot="1" x14ac:dyDescent="0.25">
      <c r="A25" s="278" t="s">
        <v>53</v>
      </c>
      <c r="B25" s="279" t="s">
        <v>54</v>
      </c>
      <c r="C25" s="280" t="s">
        <v>55</v>
      </c>
      <c r="D25" s="281"/>
      <c r="E25" s="8" t="s">
        <v>57</v>
      </c>
      <c r="F25" s="282" t="str">
        <f t="shared" si="4"/>
        <v>E1.P_A</v>
      </c>
      <c r="G25" s="283" t="s">
        <v>58</v>
      </c>
      <c r="H25" s="283" t="s">
        <v>59</v>
      </c>
      <c r="I25" s="1060"/>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8" t="s">
        <v>253</v>
      </c>
      <c r="EM25" s="319" t="s">
        <v>247</v>
      </c>
      <c r="EN25" s="275" t="s">
        <v>248</v>
      </c>
      <c r="EO25" s="275">
        <v>3</v>
      </c>
      <c r="EP25" s="275">
        <v>3</v>
      </c>
      <c r="EQ25" s="276">
        <v>3</v>
      </c>
      <c r="ER25" s="276">
        <v>3</v>
      </c>
      <c r="ES25" s="276">
        <v>3</v>
      </c>
      <c r="ET25" s="836">
        <v>3</v>
      </c>
    </row>
    <row r="26" spans="1:150" ht="37.5" customHeight="1" thickBot="1" x14ac:dyDescent="0.25">
      <c r="A26" s="278" t="s">
        <v>53</v>
      </c>
      <c r="B26" s="279" t="s">
        <v>54</v>
      </c>
      <c r="C26" s="280" t="s">
        <v>55</v>
      </c>
      <c r="D26" s="281"/>
      <c r="E26" s="8" t="s">
        <v>57</v>
      </c>
      <c r="F26" s="282" t="str">
        <f t="shared" si="4"/>
        <v>E1.P_A</v>
      </c>
      <c r="G26" s="283" t="s">
        <v>58</v>
      </c>
      <c r="H26" s="283" t="s">
        <v>59</v>
      </c>
      <c r="I26" s="1061"/>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8" t="s">
        <v>262</v>
      </c>
      <c r="EM26" s="319" t="s">
        <v>256</v>
      </c>
      <c r="EN26" s="275" t="s">
        <v>257</v>
      </c>
      <c r="EO26" s="275">
        <v>0</v>
      </c>
      <c r="EP26" s="275">
        <v>1</v>
      </c>
      <c r="EQ26" s="276">
        <v>0</v>
      </c>
      <c r="ER26" s="276">
        <v>0</v>
      </c>
      <c r="ES26" s="277">
        <v>0.5</v>
      </c>
      <c r="ET26" s="83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33" t="s">
        <v>276</v>
      </c>
      <c r="EM27" s="319" t="s">
        <v>270</v>
      </c>
      <c r="EN27" s="275" t="s">
        <v>271</v>
      </c>
      <c r="EO27" s="275">
        <v>2</v>
      </c>
      <c r="EP27" s="275">
        <v>2</v>
      </c>
      <c r="EQ27" s="810">
        <v>0.5</v>
      </c>
      <c r="ER27" s="810">
        <v>0.5</v>
      </c>
      <c r="ES27" s="810">
        <v>0.5</v>
      </c>
      <c r="ET27" s="84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33" t="s">
        <v>287</v>
      </c>
      <c r="EM28" s="319" t="s">
        <v>281</v>
      </c>
      <c r="EN28" s="275" t="s">
        <v>282</v>
      </c>
      <c r="EO28" s="275">
        <v>1</v>
      </c>
      <c r="EP28" s="275">
        <v>3</v>
      </c>
      <c r="EQ28" s="330">
        <v>0.75</v>
      </c>
      <c r="ER28" s="330">
        <v>0.75</v>
      </c>
      <c r="ES28" s="330">
        <v>0.75</v>
      </c>
      <c r="ET28" s="83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33" t="s">
        <v>298</v>
      </c>
      <c r="EM29" s="319" t="s">
        <v>292</v>
      </c>
      <c r="EN29" s="275" t="s">
        <v>293</v>
      </c>
      <c r="EO29" s="275">
        <v>1</v>
      </c>
      <c r="EP29" s="275">
        <v>3</v>
      </c>
      <c r="EQ29" s="330">
        <v>0.75</v>
      </c>
      <c r="ER29" s="330">
        <v>0.75</v>
      </c>
      <c r="ES29" s="330">
        <v>0.75</v>
      </c>
      <c r="ET29" s="83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33" t="s">
        <v>310</v>
      </c>
      <c r="EM30" s="319" t="s">
        <v>304</v>
      </c>
      <c r="EN30" s="275" t="s">
        <v>305</v>
      </c>
      <c r="EO30" s="275">
        <v>0</v>
      </c>
      <c r="EP30" s="275">
        <v>1</v>
      </c>
      <c r="EQ30" s="330">
        <v>0.25</v>
      </c>
      <c r="ER30" s="330">
        <v>0.25</v>
      </c>
      <c r="ES30" s="330">
        <v>0.25</v>
      </c>
      <c r="ET30" s="83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33" t="s">
        <v>321</v>
      </c>
      <c r="EM31" s="319" t="s">
        <v>315</v>
      </c>
      <c r="EN31" s="275" t="s">
        <v>316</v>
      </c>
      <c r="EO31" s="275">
        <v>120</v>
      </c>
      <c r="EP31" s="275">
        <v>1500</v>
      </c>
      <c r="EQ31" s="276">
        <v>375</v>
      </c>
      <c r="ER31" s="276">
        <v>375</v>
      </c>
      <c r="ES31" s="276">
        <v>375</v>
      </c>
      <c r="ET31" s="83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8" t="s">
        <v>335</v>
      </c>
      <c r="EM32" s="319" t="s">
        <v>329</v>
      </c>
      <c r="EN32" s="275" t="s">
        <v>330</v>
      </c>
      <c r="EO32" s="275">
        <v>1</v>
      </c>
      <c r="EP32" s="275">
        <v>1</v>
      </c>
      <c r="EQ32" s="330">
        <v>0.25</v>
      </c>
      <c r="ER32" s="330">
        <v>0.25</v>
      </c>
      <c r="ES32" s="330">
        <v>0.25</v>
      </c>
      <c r="ET32" s="83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8" t="s">
        <v>346</v>
      </c>
      <c r="EM33" s="319" t="s">
        <v>340</v>
      </c>
      <c r="EN33" s="275" t="s">
        <v>341</v>
      </c>
      <c r="EO33" s="275">
        <v>1</v>
      </c>
      <c r="EP33" s="275">
        <v>2</v>
      </c>
      <c r="EQ33" s="277">
        <v>0.5</v>
      </c>
      <c r="ER33" s="277">
        <v>0.5</v>
      </c>
      <c r="ES33" s="277">
        <v>0.5</v>
      </c>
      <c r="ET33" s="83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8" t="s">
        <v>357</v>
      </c>
      <c r="EM34" s="319" t="s">
        <v>351</v>
      </c>
      <c r="EN34" s="275" t="s">
        <v>352</v>
      </c>
      <c r="EO34" s="275">
        <v>5</v>
      </c>
      <c r="EP34" s="387">
        <v>6</v>
      </c>
      <c r="EQ34" s="276">
        <v>2</v>
      </c>
      <c r="ER34" s="276">
        <v>2</v>
      </c>
      <c r="ES34" s="276">
        <v>1</v>
      </c>
      <c r="ET34" s="83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8" t="s">
        <v>368</v>
      </c>
      <c r="EM35" s="319" t="s">
        <v>362</v>
      </c>
      <c r="EN35" s="275" t="s">
        <v>363</v>
      </c>
      <c r="EO35" s="275">
        <v>0</v>
      </c>
      <c r="EP35" s="275">
        <v>1</v>
      </c>
      <c r="EQ35" s="330">
        <v>0.25</v>
      </c>
      <c r="ER35" s="330">
        <v>0.25</v>
      </c>
      <c r="ES35" s="330">
        <v>0.25</v>
      </c>
      <c r="ET35" s="83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33" t="s">
        <v>382</v>
      </c>
      <c r="EM36" s="319" t="s">
        <v>375</v>
      </c>
      <c r="EN36" s="275" t="s">
        <v>1895</v>
      </c>
      <c r="EO36" s="276">
        <v>60</v>
      </c>
      <c r="EP36" s="276">
        <v>100</v>
      </c>
      <c r="EQ36" s="276">
        <v>0</v>
      </c>
      <c r="ER36" s="817">
        <v>0</v>
      </c>
      <c r="ES36" s="277">
        <v>50</v>
      </c>
      <c r="ET36" s="84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33" t="s">
        <v>394</v>
      </c>
      <c r="EM37" s="319" t="s">
        <v>388</v>
      </c>
      <c r="EN37" s="275" t="s">
        <v>389</v>
      </c>
      <c r="EO37" s="275">
        <v>0</v>
      </c>
      <c r="EP37" s="275">
        <v>1</v>
      </c>
      <c r="EQ37" s="276">
        <v>0</v>
      </c>
      <c r="ER37" s="276">
        <v>0</v>
      </c>
      <c r="ES37" s="277">
        <v>0.5</v>
      </c>
      <c r="ET37" s="83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33" t="s">
        <v>405</v>
      </c>
      <c r="EM38" s="319" t="s">
        <v>399</v>
      </c>
      <c r="EN38" s="275" t="s">
        <v>400</v>
      </c>
      <c r="EO38" s="275">
        <v>0</v>
      </c>
      <c r="EP38" s="275">
        <v>1</v>
      </c>
      <c r="EQ38" s="330">
        <v>0.25</v>
      </c>
      <c r="ER38" s="330">
        <v>0.25</v>
      </c>
      <c r="ES38" s="330">
        <v>0.25</v>
      </c>
      <c r="ET38" s="83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42" t="s">
        <v>416</v>
      </c>
      <c r="EM39" s="843" t="s">
        <v>410</v>
      </c>
      <c r="EN39" s="812" t="s">
        <v>411</v>
      </c>
      <c r="EO39" s="812">
        <v>0</v>
      </c>
      <c r="EP39" s="812">
        <v>1</v>
      </c>
      <c r="EQ39" s="811">
        <v>0</v>
      </c>
      <c r="ER39" s="811">
        <v>0</v>
      </c>
      <c r="ES39" s="810">
        <v>0.5</v>
      </c>
      <c r="ET39" s="84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8" t="s">
        <v>427</v>
      </c>
      <c r="EM40" s="319" t="s">
        <v>421</v>
      </c>
      <c r="EN40" s="275" t="s">
        <v>422</v>
      </c>
      <c r="EO40" s="275">
        <v>5295</v>
      </c>
      <c r="EP40" s="275">
        <v>5295</v>
      </c>
      <c r="EQ40" s="276">
        <v>5295</v>
      </c>
      <c r="ER40" s="276">
        <v>5295</v>
      </c>
      <c r="ES40" s="276">
        <v>5295</v>
      </c>
      <c r="ET40" s="83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8" t="s">
        <v>438</v>
      </c>
      <c r="EM41" s="319" t="s">
        <v>432</v>
      </c>
      <c r="EN41" s="275" t="s">
        <v>433</v>
      </c>
      <c r="EO41" s="275">
        <v>1</v>
      </c>
      <c r="EP41" s="275">
        <v>1</v>
      </c>
      <c r="EQ41" s="330">
        <v>1</v>
      </c>
      <c r="ER41" s="330">
        <v>1</v>
      </c>
      <c r="ES41" s="330">
        <v>1</v>
      </c>
      <c r="ET41" s="83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8" t="s">
        <v>445</v>
      </c>
      <c r="EM42" s="319" t="s">
        <v>441</v>
      </c>
      <c r="EN42" s="275" t="s">
        <v>442</v>
      </c>
      <c r="EO42" s="387">
        <v>0</v>
      </c>
      <c r="EP42" s="387">
        <v>1</v>
      </c>
      <c r="EQ42" s="330">
        <v>0.25</v>
      </c>
      <c r="ER42" s="330">
        <v>0.25</v>
      </c>
      <c r="ES42" s="330">
        <v>0.25</v>
      </c>
      <c r="ET42" s="83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8" t="s">
        <v>456</v>
      </c>
      <c r="EM43" s="319" t="s">
        <v>452</v>
      </c>
      <c r="EN43" s="275" t="s">
        <v>453</v>
      </c>
      <c r="EO43" s="275">
        <v>0</v>
      </c>
      <c r="EP43" s="275">
        <v>2</v>
      </c>
      <c r="EQ43" s="277">
        <v>0.5</v>
      </c>
      <c r="ER43" s="277">
        <v>0.5</v>
      </c>
      <c r="ES43" s="277">
        <v>0.5</v>
      </c>
      <c r="ET43" s="83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8" t="s">
        <v>464</v>
      </c>
      <c r="EM44" s="319" t="s">
        <v>461</v>
      </c>
      <c r="EN44" s="275" t="s">
        <v>453</v>
      </c>
      <c r="EO44" s="275">
        <v>0</v>
      </c>
      <c r="EP44" s="275">
        <v>2</v>
      </c>
      <c r="EQ44" s="277">
        <v>0.5</v>
      </c>
      <c r="ER44" s="277">
        <v>0.5</v>
      </c>
      <c r="ES44" s="277">
        <v>0.5</v>
      </c>
      <c r="ET44" s="83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8" t="s">
        <v>472</v>
      </c>
      <c r="EM45" s="319" t="s">
        <v>469</v>
      </c>
      <c r="EN45" s="275" t="s">
        <v>453</v>
      </c>
      <c r="EO45" s="387">
        <v>0</v>
      </c>
      <c r="EP45" s="387">
        <v>2</v>
      </c>
      <c r="EQ45" s="277">
        <v>0.5</v>
      </c>
      <c r="ER45" s="277">
        <v>0.5</v>
      </c>
      <c r="ES45" s="277">
        <v>0.5</v>
      </c>
      <c r="ET45" s="83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8" t="s">
        <v>480</v>
      </c>
      <c r="EM46" s="319" t="s">
        <v>477</v>
      </c>
      <c r="EN46" s="275" t="s">
        <v>453</v>
      </c>
      <c r="EO46" s="275">
        <v>0</v>
      </c>
      <c r="EP46" s="275">
        <v>2</v>
      </c>
      <c r="EQ46" s="277">
        <v>0.5</v>
      </c>
      <c r="ER46" s="277">
        <v>0.5</v>
      </c>
      <c r="ES46" s="277">
        <v>0.5</v>
      </c>
      <c r="ET46" s="83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8" t="s">
        <v>488</v>
      </c>
      <c r="EM47" s="319" t="s">
        <v>485</v>
      </c>
      <c r="EN47" s="275" t="s">
        <v>453</v>
      </c>
      <c r="EO47" s="275">
        <v>0</v>
      </c>
      <c r="EP47" s="275">
        <v>2</v>
      </c>
      <c r="EQ47" s="277">
        <v>0.5</v>
      </c>
      <c r="ER47" s="277">
        <v>0.5</v>
      </c>
      <c r="ES47" s="277">
        <v>0.5</v>
      </c>
      <c r="ET47" s="83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8" t="s">
        <v>496</v>
      </c>
      <c r="EM48" s="319" t="s">
        <v>493</v>
      </c>
      <c r="EN48" s="275" t="s">
        <v>453</v>
      </c>
      <c r="EO48" s="275">
        <v>0</v>
      </c>
      <c r="EP48" s="275">
        <v>3</v>
      </c>
      <c r="EQ48" s="330">
        <v>0.75</v>
      </c>
      <c r="ER48" s="330">
        <v>0.75</v>
      </c>
      <c r="ES48" s="330">
        <v>0.75</v>
      </c>
      <c r="ET48" s="83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8" t="s">
        <v>504</v>
      </c>
      <c r="EM49" s="319" t="s">
        <v>501</v>
      </c>
      <c r="EN49" s="275" t="s">
        <v>453</v>
      </c>
      <c r="EO49" s="275">
        <v>0</v>
      </c>
      <c r="EP49" s="275">
        <v>1</v>
      </c>
      <c r="EQ49" s="330">
        <v>0.25</v>
      </c>
      <c r="ER49" s="330">
        <v>0.25</v>
      </c>
      <c r="ES49" s="330">
        <v>0.25</v>
      </c>
      <c r="ET49" s="83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8" t="s">
        <v>512</v>
      </c>
      <c r="EM50" s="319" t="s">
        <v>509</v>
      </c>
      <c r="EN50" s="275" t="s">
        <v>453</v>
      </c>
      <c r="EO50" s="275">
        <v>0</v>
      </c>
      <c r="EP50" s="275">
        <v>2</v>
      </c>
      <c r="EQ50" s="277">
        <v>0.5</v>
      </c>
      <c r="ER50" s="277">
        <v>0.5</v>
      </c>
      <c r="ES50" s="277">
        <v>0.5</v>
      </c>
      <c r="ET50" s="83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8" t="s">
        <v>519</v>
      </c>
      <c r="EM51" s="319" t="s">
        <v>516</v>
      </c>
      <c r="EN51" s="275" t="s">
        <v>453</v>
      </c>
      <c r="EO51" s="275">
        <v>0</v>
      </c>
      <c r="EP51" s="275">
        <v>3</v>
      </c>
      <c r="EQ51" s="330">
        <v>0.75</v>
      </c>
      <c r="ER51" s="330">
        <v>0.75</v>
      </c>
      <c r="ES51" s="330">
        <v>0.75</v>
      </c>
      <c r="ET51" s="83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8" t="s">
        <v>526</v>
      </c>
      <c r="EM52" s="319" t="s">
        <v>523</v>
      </c>
      <c r="EN52" s="275" t="s">
        <v>453</v>
      </c>
      <c r="EO52" s="275">
        <v>0</v>
      </c>
      <c r="EP52" s="275">
        <v>1</v>
      </c>
      <c r="EQ52" s="330">
        <v>0.25</v>
      </c>
      <c r="ER52" s="330">
        <v>0.25</v>
      </c>
      <c r="ES52" s="330">
        <v>0.25</v>
      </c>
      <c r="ET52" s="83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4" t="s">
        <v>538</v>
      </c>
      <c r="EM53" s="319" t="s">
        <v>533</v>
      </c>
      <c r="EN53" s="275" t="s">
        <v>534</v>
      </c>
      <c r="EO53" s="387">
        <v>24</v>
      </c>
      <c r="EP53" s="387">
        <v>34</v>
      </c>
      <c r="EQ53" s="491">
        <v>34</v>
      </c>
      <c r="ER53" s="491">
        <v>34</v>
      </c>
      <c r="ES53" s="491">
        <v>34</v>
      </c>
      <c r="ET53" s="84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4" t="s">
        <v>548</v>
      </c>
      <c r="EM54" s="319" t="s">
        <v>544</v>
      </c>
      <c r="EN54" s="275" t="s">
        <v>545</v>
      </c>
      <c r="EO54" s="275">
        <v>3</v>
      </c>
      <c r="EP54" s="275">
        <v>5</v>
      </c>
      <c r="EQ54" s="811">
        <v>0</v>
      </c>
      <c r="ER54" s="816">
        <v>0</v>
      </c>
      <c r="ES54" s="816">
        <v>1</v>
      </c>
      <c r="ET54" s="84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4" t="s">
        <v>555</v>
      </c>
      <c r="EM55" s="319" t="s">
        <v>551</v>
      </c>
      <c r="EN55" s="275" t="s">
        <v>552</v>
      </c>
      <c r="EO55" s="275">
        <v>62</v>
      </c>
      <c r="EP55" s="275">
        <v>120</v>
      </c>
      <c r="EQ55" s="811">
        <v>30</v>
      </c>
      <c r="ER55" s="811">
        <v>30</v>
      </c>
      <c r="ES55" s="811">
        <v>30</v>
      </c>
      <c r="ET55" s="84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4" t="s">
        <v>562</v>
      </c>
      <c r="EM56" s="319" t="s">
        <v>558</v>
      </c>
      <c r="EN56" s="275" t="s">
        <v>559</v>
      </c>
      <c r="EO56" s="275">
        <v>5</v>
      </c>
      <c r="EP56" s="275">
        <v>5</v>
      </c>
      <c r="EQ56" s="811">
        <v>5</v>
      </c>
      <c r="ER56" s="811">
        <v>5</v>
      </c>
      <c r="ES56" s="811">
        <v>5</v>
      </c>
      <c r="ET56" s="84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4" t="s">
        <v>569</v>
      </c>
      <c r="EM57" s="319" t="s">
        <v>565</v>
      </c>
      <c r="EN57" s="275" t="s">
        <v>566</v>
      </c>
      <c r="EO57" s="275">
        <v>126</v>
      </c>
      <c r="EP57" s="275">
        <v>126</v>
      </c>
      <c r="EQ57" s="276">
        <v>126</v>
      </c>
      <c r="ER57" s="276">
        <v>126</v>
      </c>
      <c r="ES57" s="276">
        <v>126</v>
      </c>
      <c r="ET57" s="83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4" t="s">
        <v>578</v>
      </c>
      <c r="EM58" s="319" t="s">
        <v>574</v>
      </c>
      <c r="EN58" s="275" t="s">
        <v>575</v>
      </c>
      <c r="EO58" s="275">
        <v>0</v>
      </c>
      <c r="EP58" s="275">
        <v>25</v>
      </c>
      <c r="EQ58" s="276">
        <v>0</v>
      </c>
      <c r="ER58" s="276">
        <v>0</v>
      </c>
      <c r="ES58" s="816">
        <v>12</v>
      </c>
      <c r="ET58" s="84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4" t="s">
        <v>586</v>
      </c>
      <c r="EM59" s="319" t="s">
        <v>583</v>
      </c>
      <c r="EN59" s="275" t="s">
        <v>532</v>
      </c>
      <c r="EO59" s="387">
        <v>3630</v>
      </c>
      <c r="EP59" s="387">
        <v>3700</v>
      </c>
      <c r="EQ59" s="276">
        <v>3200</v>
      </c>
      <c r="ER59" s="276">
        <v>3300</v>
      </c>
      <c r="ES59" s="276">
        <v>3400</v>
      </c>
      <c r="ET59" s="83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4" t="s">
        <v>595</v>
      </c>
      <c r="EM60" s="319" t="s">
        <v>591</v>
      </c>
      <c r="EN60" s="275" t="s">
        <v>592</v>
      </c>
      <c r="EO60" s="847">
        <v>14</v>
      </c>
      <c r="EP60" s="847">
        <v>18</v>
      </c>
      <c r="EQ60" s="811">
        <v>1</v>
      </c>
      <c r="ER60" s="811">
        <v>1</v>
      </c>
      <c r="ES60" s="811">
        <v>1</v>
      </c>
      <c r="ET60" s="84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4" t="s">
        <v>600</v>
      </c>
      <c r="EM61" s="319" t="s">
        <v>598</v>
      </c>
      <c r="EN61" s="275" t="s">
        <v>599</v>
      </c>
      <c r="EO61" s="387">
        <v>0</v>
      </c>
      <c r="EP61" s="387">
        <v>3</v>
      </c>
      <c r="EQ61" s="276">
        <v>1</v>
      </c>
      <c r="ER61" s="816">
        <v>0</v>
      </c>
      <c r="ES61" s="816">
        <v>2</v>
      </c>
      <c r="ET61" s="83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4" t="s">
        <v>605</v>
      </c>
      <c r="EM62" s="319" t="s">
        <v>603</v>
      </c>
      <c r="EN62" s="275" t="s">
        <v>604</v>
      </c>
      <c r="EO62" s="275">
        <v>6</v>
      </c>
      <c r="EP62" s="275">
        <v>16</v>
      </c>
      <c r="EQ62" s="276">
        <v>16</v>
      </c>
      <c r="ER62" s="276">
        <v>16</v>
      </c>
      <c r="ES62" s="276">
        <v>16</v>
      </c>
      <c r="ET62" s="83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4" t="s">
        <v>613</v>
      </c>
      <c r="EM63" s="319" t="s">
        <v>611</v>
      </c>
      <c r="EN63" s="275" t="s">
        <v>612</v>
      </c>
      <c r="EO63" s="275">
        <v>0</v>
      </c>
      <c r="EP63" s="275">
        <v>1</v>
      </c>
      <c r="EQ63" s="330">
        <v>0.25</v>
      </c>
      <c r="ER63" s="330">
        <v>0.25</v>
      </c>
      <c r="ES63" s="330">
        <v>0.25</v>
      </c>
      <c r="ET63" s="83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4" t="s">
        <v>618</v>
      </c>
      <c r="EM64" s="319" t="s">
        <v>616</v>
      </c>
      <c r="EN64" s="275" t="s">
        <v>1896</v>
      </c>
      <c r="EO64" s="811">
        <v>25</v>
      </c>
      <c r="EP64" s="811">
        <v>50</v>
      </c>
      <c r="EQ64" s="811">
        <v>0</v>
      </c>
      <c r="ER64" s="811">
        <v>0</v>
      </c>
      <c r="ES64" s="818">
        <v>0</v>
      </c>
      <c r="ET64" s="83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4" t="s">
        <v>623</v>
      </c>
      <c r="EM65" s="319" t="s">
        <v>621</v>
      </c>
      <c r="EN65" s="275" t="s">
        <v>622</v>
      </c>
      <c r="EO65" s="275">
        <v>2</v>
      </c>
      <c r="EP65" s="275">
        <v>6</v>
      </c>
      <c r="EQ65" s="276">
        <v>0</v>
      </c>
      <c r="ER65" s="816">
        <v>0</v>
      </c>
      <c r="ES65" s="276">
        <v>2</v>
      </c>
      <c r="ET65" s="83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4" t="s">
        <v>628</v>
      </c>
      <c r="EM66" s="319" t="s">
        <v>626</v>
      </c>
      <c r="EN66" s="275" t="s">
        <v>627</v>
      </c>
      <c r="EO66" s="275">
        <v>1</v>
      </c>
      <c r="EP66" s="275">
        <v>1</v>
      </c>
      <c r="EQ66" s="330">
        <v>1</v>
      </c>
      <c r="ER66" s="330">
        <v>1</v>
      </c>
      <c r="ES66" s="330">
        <v>1</v>
      </c>
      <c r="ET66" s="83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4" t="s">
        <v>633</v>
      </c>
      <c r="EM67" s="319" t="s">
        <v>631</v>
      </c>
      <c r="EN67" s="275" t="s">
        <v>632</v>
      </c>
      <c r="EO67" s="275">
        <v>1</v>
      </c>
      <c r="EP67" s="275">
        <v>20</v>
      </c>
      <c r="EQ67" s="276">
        <v>0</v>
      </c>
      <c r="ER67" s="816">
        <v>3</v>
      </c>
      <c r="ES67" s="816">
        <v>8</v>
      </c>
      <c r="ET67" s="84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4" t="s">
        <v>638</v>
      </c>
      <c r="EM68" s="319" t="s">
        <v>636</v>
      </c>
      <c r="EN68" s="275" t="s">
        <v>637</v>
      </c>
      <c r="EO68" s="275">
        <v>0</v>
      </c>
      <c r="EP68" s="276">
        <v>40</v>
      </c>
      <c r="EQ68" s="276">
        <v>0</v>
      </c>
      <c r="ER68" s="818">
        <v>0</v>
      </c>
      <c r="ES68" s="330">
        <v>15</v>
      </c>
      <c r="ET68" s="83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4" t="s">
        <v>646</v>
      </c>
      <c r="EM69" s="319" t="s">
        <v>643</v>
      </c>
      <c r="EN69" s="275" t="s">
        <v>644</v>
      </c>
      <c r="EO69" s="387">
        <v>15</v>
      </c>
      <c r="EP69" s="387">
        <v>19</v>
      </c>
      <c r="EQ69" s="276">
        <v>17</v>
      </c>
      <c r="ER69" s="276">
        <v>18</v>
      </c>
      <c r="ES69" s="276">
        <v>19</v>
      </c>
      <c r="ET69" s="83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4" t="s">
        <v>650</v>
      </c>
      <c r="EM70" s="319" t="s">
        <v>648</v>
      </c>
      <c r="EN70" s="275" t="s">
        <v>649</v>
      </c>
      <c r="EO70" s="275">
        <v>4</v>
      </c>
      <c r="EP70" s="275">
        <v>8</v>
      </c>
      <c r="EQ70" s="276">
        <v>6</v>
      </c>
      <c r="ER70" s="276">
        <v>8</v>
      </c>
      <c r="ES70" s="276">
        <v>8</v>
      </c>
      <c r="ET70" s="83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4" t="s">
        <v>654</v>
      </c>
      <c r="EM71" s="319" t="s">
        <v>652</v>
      </c>
      <c r="EN71" s="275" t="s">
        <v>653</v>
      </c>
      <c r="EO71" s="275">
        <v>0</v>
      </c>
      <c r="EP71" s="275">
        <v>1</v>
      </c>
      <c r="EQ71" s="330">
        <v>0.25</v>
      </c>
      <c r="ER71" s="330">
        <v>0.25</v>
      </c>
      <c r="ES71" s="330">
        <v>0.25</v>
      </c>
      <c r="ET71" s="83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4" t="s">
        <v>658</v>
      </c>
      <c r="EM72" s="319" t="s">
        <v>656</v>
      </c>
      <c r="EN72" s="275" t="s">
        <v>657</v>
      </c>
      <c r="EO72" s="275">
        <v>2</v>
      </c>
      <c r="EP72" s="275">
        <v>4</v>
      </c>
      <c r="EQ72" s="276">
        <v>1</v>
      </c>
      <c r="ER72" s="276">
        <v>1</v>
      </c>
      <c r="ES72" s="276">
        <v>1</v>
      </c>
      <c r="ET72" s="83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4" t="s">
        <v>661</v>
      </c>
      <c r="EM73" s="319" t="s">
        <v>660</v>
      </c>
      <c r="EN73" s="275" t="s">
        <v>532</v>
      </c>
      <c r="EO73" s="275">
        <v>1</v>
      </c>
      <c r="EP73" s="275">
        <v>2</v>
      </c>
      <c r="EQ73" s="277">
        <v>0.5</v>
      </c>
      <c r="ER73" s="817">
        <v>0</v>
      </c>
      <c r="ES73" s="818">
        <v>0.25</v>
      </c>
      <c r="ET73" s="83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4" t="s">
        <v>665</v>
      </c>
      <c r="EM74" s="319" t="s">
        <v>663</v>
      </c>
      <c r="EN74" s="275" t="s">
        <v>664</v>
      </c>
      <c r="EO74" s="275">
        <v>1</v>
      </c>
      <c r="EP74" s="275">
        <v>5</v>
      </c>
      <c r="EQ74" s="276">
        <v>2</v>
      </c>
      <c r="ER74" s="276">
        <v>5</v>
      </c>
      <c r="ES74" s="276">
        <v>5</v>
      </c>
      <c r="ET74" s="83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4" t="s">
        <v>669</v>
      </c>
      <c r="EM75" s="319" t="s">
        <v>667</v>
      </c>
      <c r="EN75" s="275" t="s">
        <v>668</v>
      </c>
      <c r="EO75" s="387">
        <v>1</v>
      </c>
      <c r="EP75" s="387">
        <v>1</v>
      </c>
      <c r="EQ75" s="277">
        <v>1</v>
      </c>
      <c r="ER75" s="277">
        <v>1</v>
      </c>
      <c r="ES75" s="277">
        <v>1</v>
      </c>
      <c r="ET75" s="83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4" t="s">
        <v>673</v>
      </c>
      <c r="EM76" s="319" t="s">
        <v>671</v>
      </c>
      <c r="EN76" s="275" t="s">
        <v>672</v>
      </c>
      <c r="EO76" s="387">
        <v>200</v>
      </c>
      <c r="EP76" s="387">
        <v>240</v>
      </c>
      <c r="EQ76" s="276">
        <v>45</v>
      </c>
      <c r="ER76" s="276">
        <v>65</v>
      </c>
      <c r="ES76" s="276">
        <v>65</v>
      </c>
      <c r="ET76" s="83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4" t="s">
        <v>677</v>
      </c>
      <c r="EM77" s="319" t="s">
        <v>675</v>
      </c>
      <c r="EN77" s="275" t="s">
        <v>676</v>
      </c>
      <c r="EO77" s="387">
        <v>154</v>
      </c>
      <c r="EP77" s="387">
        <v>200</v>
      </c>
      <c r="EQ77" s="276">
        <v>50</v>
      </c>
      <c r="ER77" s="276">
        <v>50</v>
      </c>
      <c r="ES77" s="276">
        <v>50</v>
      </c>
      <c r="ET77" s="83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4" t="s">
        <v>681</v>
      </c>
      <c r="EM78" s="319" t="s">
        <v>679</v>
      </c>
      <c r="EN78" s="275" t="s">
        <v>1897</v>
      </c>
      <c r="EO78" s="330">
        <v>10</v>
      </c>
      <c r="EP78" s="330">
        <v>100</v>
      </c>
      <c r="EQ78" s="330">
        <v>25</v>
      </c>
      <c r="ER78" s="330">
        <v>25</v>
      </c>
      <c r="ES78" s="330">
        <v>25</v>
      </c>
      <c r="ET78" s="83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4" t="s">
        <v>685</v>
      </c>
      <c r="EM79" s="319" t="s">
        <v>683</v>
      </c>
      <c r="EN79" s="275" t="s">
        <v>684</v>
      </c>
      <c r="EO79" s="275">
        <v>1</v>
      </c>
      <c r="EP79" s="275">
        <v>2</v>
      </c>
      <c r="EQ79" s="276">
        <v>0</v>
      </c>
      <c r="ER79" s="816">
        <v>0</v>
      </c>
      <c r="ES79" s="817">
        <v>0.5</v>
      </c>
      <c r="ET79" s="83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4" t="s">
        <v>689</v>
      </c>
      <c r="EM80" s="319" t="s">
        <v>687</v>
      </c>
      <c r="EN80" s="275" t="s">
        <v>688</v>
      </c>
      <c r="EO80" s="847">
        <v>55</v>
      </c>
      <c r="EP80" s="847">
        <v>57</v>
      </c>
      <c r="EQ80" s="811">
        <v>0</v>
      </c>
      <c r="ER80" s="816">
        <v>1</v>
      </c>
      <c r="ES80" s="816">
        <v>1</v>
      </c>
      <c r="ET80" s="84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4" t="s">
        <v>692</v>
      </c>
      <c r="EM81" s="319" t="s">
        <v>691</v>
      </c>
      <c r="EN81" s="812" t="s">
        <v>668</v>
      </c>
      <c r="EO81" s="275">
        <v>1</v>
      </c>
      <c r="EP81" s="275">
        <v>1</v>
      </c>
      <c r="EQ81" s="330">
        <v>1</v>
      </c>
      <c r="ER81" s="330">
        <v>1</v>
      </c>
      <c r="ES81" s="330">
        <v>1</v>
      </c>
      <c r="ET81" s="83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8" t="s">
        <v>700</v>
      </c>
      <c r="EM82" s="819" t="s">
        <v>697</v>
      </c>
      <c r="EN82" s="275" t="s">
        <v>698</v>
      </c>
      <c r="EO82" s="275">
        <v>0</v>
      </c>
      <c r="EP82" s="275">
        <v>1</v>
      </c>
      <c r="EQ82" s="276">
        <v>0</v>
      </c>
      <c r="ER82" s="817">
        <v>0.1</v>
      </c>
      <c r="ES82" s="818">
        <v>0.45</v>
      </c>
      <c r="ET82" s="83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8" t="s">
        <v>704</v>
      </c>
      <c r="EM83" s="819" t="s">
        <v>702</v>
      </c>
      <c r="EN83" s="275" t="s">
        <v>703</v>
      </c>
      <c r="EO83" s="275">
        <v>0</v>
      </c>
      <c r="EP83" s="275">
        <v>1</v>
      </c>
      <c r="EQ83" s="277">
        <v>0.5</v>
      </c>
      <c r="ER83" s="277">
        <v>0.5</v>
      </c>
      <c r="ES83" s="276">
        <v>0</v>
      </c>
      <c r="ET83" s="83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8" t="s">
        <v>708</v>
      </c>
      <c r="EM84" s="819" t="s">
        <v>706</v>
      </c>
      <c r="EN84" s="275" t="s">
        <v>1898</v>
      </c>
      <c r="EO84" s="276">
        <v>40</v>
      </c>
      <c r="EP84" s="276">
        <v>100</v>
      </c>
      <c r="EQ84" s="276">
        <v>0</v>
      </c>
      <c r="ER84" s="817">
        <v>100</v>
      </c>
      <c r="ES84" s="817">
        <v>0</v>
      </c>
      <c r="ET84" s="83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8" t="s">
        <v>712</v>
      </c>
      <c r="EM85" s="819" t="s">
        <v>710</v>
      </c>
      <c r="EN85" s="275" t="s">
        <v>711</v>
      </c>
      <c r="EO85" s="275">
        <v>1</v>
      </c>
      <c r="EP85" s="275">
        <v>1</v>
      </c>
      <c r="EQ85" s="330">
        <v>1</v>
      </c>
      <c r="ER85" s="330">
        <v>1</v>
      </c>
      <c r="ES85" s="330">
        <v>1</v>
      </c>
      <c r="ET85" s="83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8" t="s">
        <v>716</v>
      </c>
      <c r="EM86" s="819" t="s">
        <v>714</v>
      </c>
      <c r="EN86" s="275" t="s">
        <v>715</v>
      </c>
      <c r="EO86" s="275">
        <v>8</v>
      </c>
      <c r="EP86" s="275">
        <v>10</v>
      </c>
      <c r="EQ86" s="276">
        <v>3</v>
      </c>
      <c r="ER86" s="816">
        <v>2</v>
      </c>
      <c r="ES86" s="816">
        <v>3</v>
      </c>
      <c r="ET86" s="83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8" t="s">
        <v>723</v>
      </c>
      <c r="EM87" s="319" t="s">
        <v>721</v>
      </c>
      <c r="EN87" s="275" t="s">
        <v>722</v>
      </c>
      <c r="EO87" s="275">
        <v>0</v>
      </c>
      <c r="EP87" s="275">
        <v>2</v>
      </c>
      <c r="EQ87" s="811">
        <v>0</v>
      </c>
      <c r="ER87" s="816">
        <v>0</v>
      </c>
      <c r="ES87" s="811">
        <v>1</v>
      </c>
      <c r="ET87" s="84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8" t="s">
        <v>727</v>
      </c>
      <c r="EM88" s="319" t="s">
        <v>725</v>
      </c>
      <c r="EN88" s="275" t="s">
        <v>726</v>
      </c>
      <c r="EO88" s="275">
        <v>0</v>
      </c>
      <c r="EP88" s="275">
        <v>3</v>
      </c>
      <c r="EQ88" s="276">
        <v>0</v>
      </c>
      <c r="ER88" s="276">
        <v>2</v>
      </c>
      <c r="ES88" s="276">
        <v>1</v>
      </c>
      <c r="ET88" s="83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8" t="s">
        <v>731</v>
      </c>
      <c r="EM89" s="319" t="s">
        <v>729</v>
      </c>
      <c r="EN89" s="275" t="s">
        <v>1899</v>
      </c>
      <c r="EO89" s="810">
        <v>70</v>
      </c>
      <c r="EP89" s="810">
        <v>100</v>
      </c>
      <c r="EQ89" s="810">
        <v>30</v>
      </c>
      <c r="ER89" s="816">
        <v>25</v>
      </c>
      <c r="ES89" s="816">
        <v>25</v>
      </c>
      <c r="ET89" s="84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8" t="s">
        <v>735</v>
      </c>
      <c r="EM90" s="319" t="s">
        <v>733</v>
      </c>
      <c r="EN90" s="275" t="s">
        <v>1900</v>
      </c>
      <c r="EO90" s="810">
        <v>90</v>
      </c>
      <c r="EP90" s="810">
        <v>100</v>
      </c>
      <c r="EQ90" s="810">
        <v>10</v>
      </c>
      <c r="ER90" s="816">
        <v>90</v>
      </c>
      <c r="ES90" s="811">
        <v>0</v>
      </c>
      <c r="ET90" s="84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8" t="s">
        <v>740</v>
      </c>
      <c r="EM91" s="319" t="s">
        <v>738</v>
      </c>
      <c r="EN91" s="275" t="s">
        <v>739</v>
      </c>
      <c r="EO91" s="275">
        <v>1</v>
      </c>
      <c r="EP91" s="275">
        <v>1</v>
      </c>
      <c r="EQ91" s="330">
        <v>1</v>
      </c>
      <c r="ER91" s="330">
        <v>1</v>
      </c>
      <c r="ES91" s="330">
        <v>1</v>
      </c>
      <c r="ET91" s="83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8" t="s">
        <v>743</v>
      </c>
      <c r="EM92" s="319" t="s">
        <v>742</v>
      </c>
      <c r="EN92" s="275" t="s">
        <v>433</v>
      </c>
      <c r="EO92" s="275">
        <v>3</v>
      </c>
      <c r="EP92" s="275">
        <v>3</v>
      </c>
      <c r="EQ92" s="277">
        <v>3</v>
      </c>
      <c r="ER92" s="277">
        <v>3</v>
      </c>
      <c r="ES92" s="276">
        <v>3</v>
      </c>
      <c r="ET92" s="83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8" t="s">
        <v>747</v>
      </c>
      <c r="EM93" s="319" t="s">
        <v>745</v>
      </c>
      <c r="EN93" s="275" t="s">
        <v>746</v>
      </c>
      <c r="EO93" s="275">
        <v>1</v>
      </c>
      <c r="EP93" s="275">
        <v>1</v>
      </c>
      <c r="EQ93" s="330">
        <v>1</v>
      </c>
      <c r="ER93" s="330">
        <v>1</v>
      </c>
      <c r="ES93" s="330">
        <v>1</v>
      </c>
      <c r="ET93" s="83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8" t="s">
        <v>750</v>
      </c>
      <c r="EM94" s="319" t="s">
        <v>749</v>
      </c>
      <c r="EN94" s="275" t="s">
        <v>532</v>
      </c>
      <c r="EO94" s="275">
        <v>492</v>
      </c>
      <c r="EP94" s="275">
        <v>600</v>
      </c>
      <c r="EQ94" s="276">
        <v>519</v>
      </c>
      <c r="ER94" s="276">
        <v>546</v>
      </c>
      <c r="ES94" s="276">
        <v>573</v>
      </c>
      <c r="ET94" s="83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8" t="s">
        <v>757</v>
      </c>
      <c r="EM95" s="319" t="s">
        <v>755</v>
      </c>
      <c r="EN95" s="275" t="s">
        <v>756</v>
      </c>
      <c r="EO95" s="275">
        <v>0</v>
      </c>
      <c r="EP95" s="275">
        <v>1</v>
      </c>
      <c r="EQ95" s="276">
        <v>0</v>
      </c>
      <c r="ER95" s="277">
        <v>0.6</v>
      </c>
      <c r="ES95" s="277">
        <v>0.4</v>
      </c>
      <c r="ET95" s="83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8" t="s">
        <v>761</v>
      </c>
      <c r="EM96" s="319" t="s">
        <v>759</v>
      </c>
      <c r="EN96" s="275" t="s">
        <v>760</v>
      </c>
      <c r="EO96" s="275">
        <v>0</v>
      </c>
      <c r="EP96" s="275">
        <v>1</v>
      </c>
      <c r="EQ96" s="276">
        <v>0</v>
      </c>
      <c r="ER96" s="330">
        <v>0.25</v>
      </c>
      <c r="ES96" s="277">
        <v>0.5</v>
      </c>
      <c r="ET96" s="83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8" t="s">
        <v>765</v>
      </c>
      <c r="EM97" s="319" t="s">
        <v>763</v>
      </c>
      <c r="EN97" s="275" t="s">
        <v>764</v>
      </c>
      <c r="EO97" s="275">
        <v>8</v>
      </c>
      <c r="EP97" s="275">
        <v>8</v>
      </c>
      <c r="EQ97" s="276">
        <v>2</v>
      </c>
      <c r="ER97" s="276">
        <v>2</v>
      </c>
      <c r="ES97" s="276">
        <v>2</v>
      </c>
      <c r="ET97" s="83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8" t="s">
        <v>770</v>
      </c>
      <c r="EM98" s="319" t="s">
        <v>768</v>
      </c>
      <c r="EN98" s="275" t="s">
        <v>769</v>
      </c>
      <c r="EO98" s="275">
        <v>0</v>
      </c>
      <c r="EP98" s="275">
        <v>1</v>
      </c>
      <c r="EQ98" s="330">
        <v>0.25</v>
      </c>
      <c r="ER98" s="330">
        <v>0.25</v>
      </c>
      <c r="ES98" s="330">
        <v>0.25</v>
      </c>
      <c r="ET98" s="83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8" t="s">
        <v>777</v>
      </c>
      <c r="EM99" s="319" t="s">
        <v>775</v>
      </c>
      <c r="EN99" s="275" t="s">
        <v>776</v>
      </c>
      <c r="EO99" s="275">
        <v>0</v>
      </c>
      <c r="EP99" s="275">
        <v>1</v>
      </c>
      <c r="EQ99" s="330">
        <v>0.25</v>
      </c>
      <c r="ER99" s="330">
        <v>0.25</v>
      </c>
      <c r="ES99" s="330">
        <v>0.25</v>
      </c>
      <c r="ET99" s="83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8" t="s">
        <v>781</v>
      </c>
      <c r="EM100" s="319" t="s">
        <v>779</v>
      </c>
      <c r="EN100" s="275" t="s">
        <v>780</v>
      </c>
      <c r="EO100" s="275">
        <v>0</v>
      </c>
      <c r="EP100" s="275">
        <v>1</v>
      </c>
      <c r="EQ100" s="330">
        <v>0.25</v>
      </c>
      <c r="ER100" s="330">
        <v>0.25</v>
      </c>
      <c r="ES100" s="330">
        <v>0.25</v>
      </c>
      <c r="ET100" s="83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8" t="s">
        <v>785</v>
      </c>
      <c r="EM101" s="319" t="s">
        <v>783</v>
      </c>
      <c r="EN101" s="275" t="s">
        <v>784</v>
      </c>
      <c r="EO101" s="275">
        <v>0</v>
      </c>
      <c r="EP101" s="330">
        <v>100</v>
      </c>
      <c r="EQ101" s="330">
        <v>25</v>
      </c>
      <c r="ER101" s="330">
        <v>25</v>
      </c>
      <c r="ES101" s="330">
        <v>25</v>
      </c>
      <c r="ET101" s="83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8" t="s">
        <v>789</v>
      </c>
      <c r="EM102" s="319" t="s">
        <v>787</v>
      </c>
      <c r="EN102" s="275" t="s">
        <v>788</v>
      </c>
      <c r="EO102" s="275">
        <v>1</v>
      </c>
      <c r="EP102" s="275">
        <v>1</v>
      </c>
      <c r="EQ102" s="330">
        <v>1</v>
      </c>
      <c r="ER102" s="330">
        <v>1</v>
      </c>
      <c r="ES102" s="330">
        <v>1</v>
      </c>
      <c r="ET102" s="83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8" t="s">
        <v>793</v>
      </c>
      <c r="EM103" s="319" t="s">
        <v>791</v>
      </c>
      <c r="EN103" s="275" t="s">
        <v>792</v>
      </c>
      <c r="EO103" s="275">
        <v>3</v>
      </c>
      <c r="EP103" s="275">
        <v>3</v>
      </c>
      <c r="EQ103" s="277">
        <v>3</v>
      </c>
      <c r="ER103" s="277">
        <v>3</v>
      </c>
      <c r="ES103" s="276">
        <v>3</v>
      </c>
      <c r="ET103" s="83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8" t="s">
        <v>797</v>
      </c>
      <c r="EM104" s="319" t="s">
        <v>795</v>
      </c>
      <c r="EN104" s="275" t="s">
        <v>796</v>
      </c>
      <c r="EO104" s="275">
        <v>0</v>
      </c>
      <c r="EP104" s="330">
        <v>100</v>
      </c>
      <c r="EQ104" s="330">
        <v>25</v>
      </c>
      <c r="ER104" s="330">
        <v>25</v>
      </c>
      <c r="ES104" s="330">
        <v>25</v>
      </c>
      <c r="ET104" s="83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8" t="s">
        <v>800</v>
      </c>
      <c r="EM105" s="319" t="s">
        <v>799</v>
      </c>
      <c r="EN105" s="275" t="s">
        <v>653</v>
      </c>
      <c r="EO105" s="275">
        <v>0</v>
      </c>
      <c r="EP105" s="275">
        <v>1</v>
      </c>
      <c r="EQ105" s="330">
        <v>0.25</v>
      </c>
      <c r="ER105" s="330">
        <v>0.25</v>
      </c>
      <c r="ES105" s="330">
        <v>0.25</v>
      </c>
      <c r="ET105" s="83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8" t="s">
        <v>808</v>
      </c>
      <c r="EM106" s="319" t="s">
        <v>805</v>
      </c>
      <c r="EN106" s="275" t="s">
        <v>806</v>
      </c>
      <c r="EO106" s="275">
        <v>164</v>
      </c>
      <c r="EP106" s="275">
        <v>131</v>
      </c>
      <c r="EQ106" s="276">
        <v>164</v>
      </c>
      <c r="ER106" s="276">
        <v>154</v>
      </c>
      <c r="ES106" s="276">
        <v>144</v>
      </c>
      <c r="ET106" s="83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8" t="s">
        <v>812</v>
      </c>
      <c r="EM107" s="319" t="s">
        <v>810</v>
      </c>
      <c r="EN107" s="275" t="s">
        <v>811</v>
      </c>
      <c r="EO107" s="275">
        <v>1</v>
      </c>
      <c r="EP107" s="275">
        <v>1</v>
      </c>
      <c r="EQ107" s="330">
        <v>1</v>
      </c>
      <c r="ER107" s="330">
        <v>1</v>
      </c>
      <c r="ES107" s="330">
        <v>1</v>
      </c>
      <c r="ET107" s="83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8" t="s">
        <v>816</v>
      </c>
      <c r="EM108" s="319" t="s">
        <v>814</v>
      </c>
      <c r="EN108" s="275" t="s">
        <v>815</v>
      </c>
      <c r="EO108" s="275">
        <v>1</v>
      </c>
      <c r="EP108" s="275">
        <v>1</v>
      </c>
      <c r="EQ108" s="330">
        <v>1</v>
      </c>
      <c r="ER108" s="330">
        <v>1</v>
      </c>
      <c r="ES108" s="330">
        <v>1</v>
      </c>
      <c r="ET108" s="83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8" t="s">
        <v>821</v>
      </c>
      <c r="EM109" s="319" t="s">
        <v>820</v>
      </c>
      <c r="EN109" s="275" t="s">
        <v>653</v>
      </c>
      <c r="EO109" s="275">
        <v>0</v>
      </c>
      <c r="EP109" s="275">
        <v>1</v>
      </c>
      <c r="EQ109" s="277">
        <v>0.2</v>
      </c>
      <c r="ER109" s="277">
        <v>0.3</v>
      </c>
      <c r="ES109" s="330">
        <v>0.25</v>
      </c>
      <c r="ET109" s="83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8" t="s">
        <v>824</v>
      </c>
      <c r="EM110" s="319" t="s">
        <v>823</v>
      </c>
      <c r="EN110" s="275" t="s">
        <v>653</v>
      </c>
      <c r="EO110" s="275">
        <v>1</v>
      </c>
      <c r="EP110" s="275">
        <v>1</v>
      </c>
      <c r="EQ110" s="330">
        <v>1</v>
      </c>
      <c r="ER110" s="330">
        <v>1</v>
      </c>
      <c r="ES110" s="330">
        <v>1</v>
      </c>
      <c r="ET110" s="83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8" t="s">
        <v>833</v>
      </c>
      <c r="EM111" s="319" t="s">
        <v>830</v>
      </c>
      <c r="EN111" s="275" t="s">
        <v>831</v>
      </c>
      <c r="EO111" s="275">
        <v>0</v>
      </c>
      <c r="EP111" s="275">
        <v>1</v>
      </c>
      <c r="EQ111" s="276">
        <v>1</v>
      </c>
      <c r="ER111" s="276">
        <v>1</v>
      </c>
      <c r="ES111" s="276">
        <v>1</v>
      </c>
      <c r="ET111" s="83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8" t="s">
        <v>837</v>
      </c>
      <c r="EM112" s="319" t="s">
        <v>835</v>
      </c>
      <c r="EN112" s="275" t="s">
        <v>836</v>
      </c>
      <c r="EO112" s="275">
        <v>0</v>
      </c>
      <c r="EP112" s="275">
        <v>1</v>
      </c>
      <c r="EQ112" s="276">
        <v>0</v>
      </c>
      <c r="ER112" s="276">
        <v>1</v>
      </c>
      <c r="ES112" s="276">
        <v>1</v>
      </c>
      <c r="ET112" s="83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8" t="s">
        <v>841</v>
      </c>
      <c r="EM113" s="319" t="s">
        <v>839</v>
      </c>
      <c r="EN113" s="275" t="s">
        <v>1901</v>
      </c>
      <c r="EO113" s="330">
        <v>25</v>
      </c>
      <c r="EP113" s="330">
        <v>30</v>
      </c>
      <c r="EQ113" s="330">
        <v>25</v>
      </c>
      <c r="ER113" s="330">
        <v>26</v>
      </c>
      <c r="ES113" s="330">
        <v>29</v>
      </c>
      <c r="ET113" s="83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8" t="s">
        <v>845</v>
      </c>
      <c r="EM114" s="319" t="s">
        <v>843</v>
      </c>
      <c r="EN114" s="275" t="s">
        <v>1902</v>
      </c>
      <c r="EO114" s="277">
        <v>38</v>
      </c>
      <c r="EP114" s="277">
        <v>58</v>
      </c>
      <c r="EQ114" s="277">
        <v>40</v>
      </c>
      <c r="ER114" s="330">
        <v>45</v>
      </c>
      <c r="ES114" s="277">
        <v>50</v>
      </c>
      <c r="ET114" s="83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8" t="s">
        <v>849</v>
      </c>
      <c r="EM115" s="319" t="s">
        <v>847</v>
      </c>
      <c r="EN115" s="275" t="s">
        <v>1903</v>
      </c>
      <c r="EO115" s="276">
        <v>2</v>
      </c>
      <c r="EP115" s="811">
        <v>10</v>
      </c>
      <c r="EQ115" s="811">
        <v>2</v>
      </c>
      <c r="ER115" s="811">
        <v>4</v>
      </c>
      <c r="ES115" s="811">
        <v>6</v>
      </c>
      <c r="ET115" s="84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8" t="s">
        <v>853</v>
      </c>
      <c r="EM116" s="319" t="s">
        <v>851</v>
      </c>
      <c r="EN116" s="275" t="s">
        <v>852</v>
      </c>
      <c r="EO116" s="275">
        <v>2</v>
      </c>
      <c r="EP116" s="275">
        <v>3</v>
      </c>
      <c r="EQ116" s="276">
        <v>1</v>
      </c>
      <c r="ER116" s="276">
        <v>1</v>
      </c>
      <c r="ES116" s="277">
        <v>0.5</v>
      </c>
      <c r="ET116" s="83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8" t="s">
        <v>857</v>
      </c>
      <c r="EM117" s="319" t="s">
        <v>855</v>
      </c>
      <c r="EN117" s="275" t="s">
        <v>1904</v>
      </c>
      <c r="EO117" s="276">
        <v>5</v>
      </c>
      <c r="EP117" s="811">
        <v>30</v>
      </c>
      <c r="EQ117" s="811">
        <v>5</v>
      </c>
      <c r="ER117" s="811">
        <v>15</v>
      </c>
      <c r="ES117" s="811">
        <v>25</v>
      </c>
      <c r="ET117" s="84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8" t="s">
        <v>861</v>
      </c>
      <c r="EM118" s="319" t="s">
        <v>859</v>
      </c>
      <c r="EN118" s="275" t="s">
        <v>860</v>
      </c>
      <c r="EO118" s="275">
        <v>1</v>
      </c>
      <c r="EP118" s="812">
        <v>2</v>
      </c>
      <c r="EQ118" s="811">
        <v>0</v>
      </c>
      <c r="ER118" s="816">
        <v>0</v>
      </c>
      <c r="ES118" s="811">
        <v>1</v>
      </c>
      <c r="ET118" s="84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8" t="s">
        <v>865</v>
      </c>
      <c r="EM119" s="319" t="s">
        <v>863</v>
      </c>
      <c r="EN119" s="275" t="s">
        <v>864</v>
      </c>
      <c r="EO119" s="276">
        <v>0</v>
      </c>
      <c r="EP119" s="811">
        <v>40</v>
      </c>
      <c r="EQ119" s="811">
        <v>5</v>
      </c>
      <c r="ER119" s="811">
        <v>15</v>
      </c>
      <c r="ES119" s="811">
        <v>30</v>
      </c>
      <c r="ET119" s="84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8" t="s">
        <v>869</v>
      </c>
      <c r="EM120" s="319" t="s">
        <v>867</v>
      </c>
      <c r="EN120" s="275" t="s">
        <v>868</v>
      </c>
      <c r="EO120" s="276">
        <v>0</v>
      </c>
      <c r="EP120" s="811">
        <v>90</v>
      </c>
      <c r="EQ120" s="811">
        <v>0</v>
      </c>
      <c r="ER120" s="811">
        <v>5</v>
      </c>
      <c r="ES120" s="811">
        <v>40</v>
      </c>
      <c r="ET120" s="84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8" t="s">
        <v>875</v>
      </c>
      <c r="EM121" s="319" t="s">
        <v>873</v>
      </c>
      <c r="EN121" s="275" t="s">
        <v>874</v>
      </c>
      <c r="EO121" s="275">
        <v>1</v>
      </c>
      <c r="EP121" s="277">
        <v>2</v>
      </c>
      <c r="EQ121" s="277">
        <v>0.5</v>
      </c>
      <c r="ER121" s="277">
        <v>0.5</v>
      </c>
      <c r="ES121" s="277">
        <v>0.5</v>
      </c>
      <c r="ET121" s="83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8" t="s">
        <v>879</v>
      </c>
      <c r="EM122" s="319" t="s">
        <v>877</v>
      </c>
      <c r="EN122" s="275" t="s">
        <v>878</v>
      </c>
      <c r="EO122" s="275">
        <v>281</v>
      </c>
      <c r="EP122" s="275">
        <v>600</v>
      </c>
      <c r="EQ122" s="276">
        <v>150</v>
      </c>
      <c r="ER122" s="276">
        <v>150</v>
      </c>
      <c r="ES122" s="276">
        <v>150</v>
      </c>
      <c r="ET122" s="83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8" t="s">
        <v>883</v>
      </c>
      <c r="EM123" s="319" t="s">
        <v>881</v>
      </c>
      <c r="EN123" s="275" t="s">
        <v>882</v>
      </c>
      <c r="EO123" s="387">
        <v>0</v>
      </c>
      <c r="EP123" s="387">
        <v>1</v>
      </c>
      <c r="EQ123" s="277">
        <v>0.2</v>
      </c>
      <c r="ER123" s="817">
        <v>0</v>
      </c>
      <c r="ES123" s="817">
        <v>0.4</v>
      </c>
      <c r="ET123" s="83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8" t="s">
        <v>887</v>
      </c>
      <c r="EM124" s="319" t="s">
        <v>885</v>
      </c>
      <c r="EN124" s="275" t="s">
        <v>886</v>
      </c>
      <c r="EO124" s="387">
        <v>1</v>
      </c>
      <c r="EP124" s="387">
        <v>3</v>
      </c>
      <c r="EQ124" s="277">
        <v>0.5</v>
      </c>
      <c r="ER124" s="277">
        <v>0.5</v>
      </c>
      <c r="ES124" s="276">
        <v>1</v>
      </c>
      <c r="ET124" s="83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8" t="s">
        <v>893</v>
      </c>
      <c r="EM125" s="319" t="s">
        <v>891</v>
      </c>
      <c r="EN125" s="275" t="s">
        <v>892</v>
      </c>
      <c r="EO125" s="277">
        <v>0</v>
      </c>
      <c r="EP125" s="277">
        <v>70</v>
      </c>
      <c r="EQ125" s="277">
        <v>10</v>
      </c>
      <c r="ER125" s="817">
        <v>0</v>
      </c>
      <c r="ES125" s="817">
        <v>30</v>
      </c>
      <c r="ET125" s="83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8" t="s">
        <v>897</v>
      </c>
      <c r="EM126" s="319" t="s">
        <v>895</v>
      </c>
      <c r="EN126" s="275" t="s">
        <v>896</v>
      </c>
      <c r="EO126" s="275">
        <v>0</v>
      </c>
      <c r="EP126" s="275">
        <v>1</v>
      </c>
      <c r="EQ126" s="277">
        <v>0.2</v>
      </c>
      <c r="ER126" s="817">
        <v>0.2</v>
      </c>
      <c r="ES126" s="277">
        <v>0.3</v>
      </c>
      <c r="ET126" s="83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8" t="s">
        <v>901</v>
      </c>
      <c r="EM127" s="319" t="s">
        <v>899</v>
      </c>
      <c r="EN127" s="275" t="s">
        <v>900</v>
      </c>
      <c r="EO127" s="275">
        <v>0</v>
      </c>
      <c r="EP127" s="275">
        <v>4</v>
      </c>
      <c r="EQ127" s="276">
        <v>1</v>
      </c>
      <c r="ER127" s="276">
        <v>1</v>
      </c>
      <c r="ES127" s="276">
        <v>1</v>
      </c>
      <c r="ET127" s="83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8" t="s">
        <v>907</v>
      </c>
      <c r="EM128" s="319" t="s">
        <v>905</v>
      </c>
      <c r="EN128" s="275" t="s">
        <v>906</v>
      </c>
      <c r="EO128" s="275">
        <v>0</v>
      </c>
      <c r="EP128" s="275">
        <v>2</v>
      </c>
      <c r="EQ128" s="277">
        <v>0.5</v>
      </c>
      <c r="ER128" s="277">
        <v>0.5</v>
      </c>
      <c r="ES128" s="277">
        <v>0.5</v>
      </c>
      <c r="ET128" s="83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8" t="s">
        <v>911</v>
      </c>
      <c r="EM129" s="319" t="s">
        <v>909</v>
      </c>
      <c r="EN129" s="275" t="s">
        <v>910</v>
      </c>
      <c r="EO129" s="275">
        <v>0</v>
      </c>
      <c r="EP129" s="275">
        <v>200</v>
      </c>
      <c r="EQ129" s="276">
        <v>50</v>
      </c>
      <c r="ER129" s="276">
        <v>50</v>
      </c>
      <c r="ES129" s="276">
        <v>50</v>
      </c>
      <c r="ET129" s="83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8" t="s">
        <v>915</v>
      </c>
      <c r="EM130" s="319" t="s">
        <v>913</v>
      </c>
      <c r="EN130" s="275" t="s">
        <v>914</v>
      </c>
      <c r="EO130" s="275">
        <v>0</v>
      </c>
      <c r="EP130" s="275">
        <v>1</v>
      </c>
      <c r="EQ130" s="277">
        <v>0.2</v>
      </c>
      <c r="ER130" s="277">
        <v>0.3</v>
      </c>
      <c r="ES130" s="277">
        <v>0.3</v>
      </c>
      <c r="ET130" s="83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8" t="s">
        <v>919</v>
      </c>
      <c r="EM131" s="319" t="s">
        <v>917</v>
      </c>
      <c r="EN131" s="275" t="s">
        <v>918</v>
      </c>
      <c r="EO131" s="275">
        <v>0</v>
      </c>
      <c r="EP131" s="275">
        <v>1</v>
      </c>
      <c r="EQ131" s="277">
        <v>0.2</v>
      </c>
      <c r="ER131" s="277">
        <v>0.3</v>
      </c>
      <c r="ES131" s="277">
        <v>0.3</v>
      </c>
      <c r="ET131" s="83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8" t="s">
        <v>923</v>
      </c>
      <c r="EM132" s="319" t="s">
        <v>921</v>
      </c>
      <c r="EN132" s="275" t="s">
        <v>922</v>
      </c>
      <c r="EO132" s="275">
        <v>0</v>
      </c>
      <c r="EP132" s="275">
        <v>1</v>
      </c>
      <c r="EQ132" s="277">
        <v>0.2</v>
      </c>
      <c r="ER132" s="277">
        <v>0.3</v>
      </c>
      <c r="ES132" s="277">
        <v>0.3</v>
      </c>
      <c r="ET132" s="83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8" t="s">
        <v>930</v>
      </c>
      <c r="EM133" s="319" t="s">
        <v>928</v>
      </c>
      <c r="EN133" s="275" t="s">
        <v>929</v>
      </c>
      <c r="EO133" s="275">
        <v>0</v>
      </c>
      <c r="EP133" s="275">
        <v>2</v>
      </c>
      <c r="EQ133" s="277">
        <v>0.5</v>
      </c>
      <c r="ER133" s="277">
        <v>0.5</v>
      </c>
      <c r="ES133" s="277">
        <v>0.5</v>
      </c>
      <c r="ET133" s="83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8" t="s">
        <v>934</v>
      </c>
      <c r="EM134" s="319" t="s">
        <v>932</v>
      </c>
      <c r="EN134" s="275" t="s">
        <v>933</v>
      </c>
      <c r="EO134" s="275">
        <v>300</v>
      </c>
      <c r="EP134" s="275">
        <v>500</v>
      </c>
      <c r="EQ134" s="276">
        <v>125</v>
      </c>
      <c r="ER134" s="276">
        <v>125</v>
      </c>
      <c r="ES134" s="276">
        <v>125</v>
      </c>
      <c r="ET134" s="83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8" t="s">
        <v>938</v>
      </c>
      <c r="EM135" s="319" t="s">
        <v>936</v>
      </c>
      <c r="EN135" s="275" t="s">
        <v>937</v>
      </c>
      <c r="EO135" s="275">
        <v>0</v>
      </c>
      <c r="EP135" s="387">
        <v>1</v>
      </c>
      <c r="EQ135" s="330">
        <v>0.25</v>
      </c>
      <c r="ER135" s="818">
        <v>0.05</v>
      </c>
      <c r="ES135" s="818">
        <v>0.35</v>
      </c>
      <c r="ET135" s="83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8" t="s">
        <v>942</v>
      </c>
      <c r="EM136" s="319" t="s">
        <v>940</v>
      </c>
      <c r="EN136" s="275" t="s">
        <v>941</v>
      </c>
      <c r="EO136" s="275">
        <v>0</v>
      </c>
      <c r="EP136" s="275">
        <v>8</v>
      </c>
      <c r="EQ136" s="276">
        <v>2</v>
      </c>
      <c r="ER136" s="276">
        <v>2</v>
      </c>
      <c r="ES136" s="276">
        <v>2</v>
      </c>
      <c r="ET136" s="83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8" t="s">
        <v>946</v>
      </c>
      <c r="EM137" s="319" t="s">
        <v>944</v>
      </c>
      <c r="EN137" s="275" t="s">
        <v>945</v>
      </c>
      <c r="EO137" s="275">
        <v>6</v>
      </c>
      <c r="EP137" s="275">
        <v>194</v>
      </c>
      <c r="EQ137" s="276">
        <v>48</v>
      </c>
      <c r="ER137" s="276">
        <v>48</v>
      </c>
      <c r="ES137" s="276">
        <v>48</v>
      </c>
      <c r="ET137" s="83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8" t="s">
        <v>950</v>
      </c>
      <c r="EM138" s="319" t="s">
        <v>948</v>
      </c>
      <c r="EN138" s="275" t="s">
        <v>949</v>
      </c>
      <c r="EO138" s="275">
        <v>0</v>
      </c>
      <c r="EP138" s="387">
        <v>1</v>
      </c>
      <c r="EQ138" s="330">
        <v>0.25</v>
      </c>
      <c r="ER138" s="330">
        <v>0.25</v>
      </c>
      <c r="ES138" s="330">
        <v>0.25</v>
      </c>
      <c r="ET138" s="83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8" t="s">
        <v>956</v>
      </c>
      <c r="EM139" s="319" t="s">
        <v>954</v>
      </c>
      <c r="EN139" s="275" t="s">
        <v>955</v>
      </c>
      <c r="EO139" s="275">
        <v>0</v>
      </c>
      <c r="EP139" s="275">
        <v>1</v>
      </c>
      <c r="EQ139" s="276">
        <v>0</v>
      </c>
      <c r="ER139" s="817">
        <v>0</v>
      </c>
      <c r="ES139" s="818">
        <v>0.5</v>
      </c>
      <c r="ET139" s="83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8" t="s">
        <v>960</v>
      </c>
      <c r="EM140" s="319" t="s">
        <v>958</v>
      </c>
      <c r="EN140" s="275" t="s">
        <v>959</v>
      </c>
      <c r="EO140" s="275">
        <v>0</v>
      </c>
      <c r="EP140" s="275">
        <v>1</v>
      </c>
      <c r="EQ140" s="330">
        <v>0.25</v>
      </c>
      <c r="ER140" s="330">
        <v>0.25</v>
      </c>
      <c r="ES140" s="330">
        <v>0.25</v>
      </c>
      <c r="ET140" s="83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8" t="s">
        <v>964</v>
      </c>
      <c r="EM141" s="319" t="s">
        <v>962</v>
      </c>
      <c r="EN141" s="275" t="s">
        <v>963</v>
      </c>
      <c r="EO141" s="275">
        <v>1</v>
      </c>
      <c r="EP141" s="275">
        <v>2</v>
      </c>
      <c r="EQ141" s="277">
        <v>0.5</v>
      </c>
      <c r="ER141" s="277">
        <v>0.5</v>
      </c>
      <c r="ES141" s="277">
        <v>0.5</v>
      </c>
      <c r="ET141" s="83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8" t="s">
        <v>968</v>
      </c>
      <c r="EM142" s="319" t="s">
        <v>966</v>
      </c>
      <c r="EN142" s="275" t="s">
        <v>967</v>
      </c>
      <c r="EO142" s="275">
        <v>10</v>
      </c>
      <c r="EP142" s="275">
        <v>20</v>
      </c>
      <c r="EQ142" s="276">
        <v>6</v>
      </c>
      <c r="ER142" s="276">
        <v>6</v>
      </c>
      <c r="ES142" s="276">
        <v>4</v>
      </c>
      <c r="ET142" s="83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8" t="s">
        <v>972</v>
      </c>
      <c r="EM143" s="319" t="s">
        <v>970</v>
      </c>
      <c r="EN143" s="275" t="s">
        <v>971</v>
      </c>
      <c r="EO143" s="276">
        <v>15</v>
      </c>
      <c r="EP143" s="276">
        <v>65</v>
      </c>
      <c r="EQ143" s="276">
        <v>0</v>
      </c>
      <c r="ER143" s="277">
        <v>30</v>
      </c>
      <c r="ES143" s="277">
        <v>30</v>
      </c>
      <c r="ET143" s="83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8" t="s">
        <v>978</v>
      </c>
      <c r="EM144" s="319" t="s">
        <v>976</v>
      </c>
      <c r="EN144" s="275" t="s">
        <v>977</v>
      </c>
      <c r="EO144" s="387">
        <v>0</v>
      </c>
      <c r="EP144" s="387">
        <v>1</v>
      </c>
      <c r="EQ144" s="330">
        <v>0.25</v>
      </c>
      <c r="ER144" s="818">
        <v>0</v>
      </c>
      <c r="ES144" s="818">
        <v>0.35</v>
      </c>
      <c r="ET144" s="83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8" t="s">
        <v>982</v>
      </c>
      <c r="EM145" s="319" t="s">
        <v>980</v>
      </c>
      <c r="EN145" s="275" t="s">
        <v>981</v>
      </c>
      <c r="EO145" s="387">
        <v>0</v>
      </c>
      <c r="EP145" s="387">
        <v>4</v>
      </c>
      <c r="EQ145" s="276">
        <v>1</v>
      </c>
      <c r="ER145" s="276">
        <v>1</v>
      </c>
      <c r="ES145" s="276">
        <v>1</v>
      </c>
      <c r="ET145" s="83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8" t="s">
        <v>986</v>
      </c>
      <c r="EM146" s="319" t="s">
        <v>984</v>
      </c>
      <c r="EN146" s="275" t="s">
        <v>985</v>
      </c>
      <c r="EO146" s="387">
        <v>1</v>
      </c>
      <c r="EP146" s="387">
        <v>3</v>
      </c>
      <c r="EQ146" s="276">
        <v>1</v>
      </c>
      <c r="ER146" s="276">
        <v>1</v>
      </c>
      <c r="ES146" s="276">
        <v>1</v>
      </c>
      <c r="ET146" s="83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8" t="s">
        <v>990</v>
      </c>
      <c r="EM147" s="319" t="s">
        <v>988</v>
      </c>
      <c r="EN147" s="275" t="s">
        <v>989</v>
      </c>
      <c r="EO147" s="387">
        <v>0</v>
      </c>
      <c r="EP147" s="387">
        <v>1</v>
      </c>
      <c r="EQ147" s="277">
        <v>0.2</v>
      </c>
      <c r="ER147" s="277">
        <v>0.2</v>
      </c>
      <c r="ES147" s="277">
        <v>0.3</v>
      </c>
      <c r="ET147" s="83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4" t="s">
        <v>999</v>
      </c>
      <c r="EM148" s="319" t="s">
        <v>996</v>
      </c>
      <c r="EN148" s="275" t="s">
        <v>997</v>
      </c>
      <c r="EO148" s="812">
        <v>12</v>
      </c>
      <c r="EP148" s="812">
        <v>17</v>
      </c>
      <c r="EQ148" s="811">
        <v>0</v>
      </c>
      <c r="ER148" s="811">
        <v>3</v>
      </c>
      <c r="ES148" s="811">
        <v>2</v>
      </c>
      <c r="ET148" s="84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4" t="s">
        <v>1003</v>
      </c>
      <c r="EM149" s="319" t="s">
        <v>1001</v>
      </c>
      <c r="EN149" s="275" t="s">
        <v>1002</v>
      </c>
      <c r="EO149" s="275">
        <v>0</v>
      </c>
      <c r="EP149" s="275">
        <v>3</v>
      </c>
      <c r="EQ149" s="277">
        <v>0.2</v>
      </c>
      <c r="ER149" s="849">
        <v>0.2</v>
      </c>
      <c r="ES149" s="849">
        <v>1.6</v>
      </c>
      <c r="ET149" s="83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4" t="s">
        <v>1007</v>
      </c>
      <c r="EM150" s="319" t="s">
        <v>1005</v>
      </c>
      <c r="EN150" s="275" t="s">
        <v>1006</v>
      </c>
      <c r="EO150" s="387">
        <v>12</v>
      </c>
      <c r="EP150" s="387">
        <v>12</v>
      </c>
      <c r="EQ150" s="276">
        <v>12</v>
      </c>
      <c r="ER150" s="850">
        <v>4</v>
      </c>
      <c r="ES150" s="850">
        <v>4</v>
      </c>
      <c r="ET150" s="85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4" t="s">
        <v>1011</v>
      </c>
      <c r="EM151" s="319" t="s">
        <v>1009</v>
      </c>
      <c r="EN151" s="275" t="s">
        <v>1010</v>
      </c>
      <c r="EO151" s="847">
        <v>26</v>
      </c>
      <c r="EP151" s="847">
        <v>28</v>
      </c>
      <c r="EQ151" s="811">
        <v>0</v>
      </c>
      <c r="ER151" s="849">
        <v>0.5</v>
      </c>
      <c r="ES151" s="849">
        <v>0.5</v>
      </c>
      <c r="ET151" s="85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4" t="s">
        <v>1015</v>
      </c>
      <c r="EM152" s="319" t="s">
        <v>1013</v>
      </c>
      <c r="EN152" s="275" t="s">
        <v>1014</v>
      </c>
      <c r="EO152" s="387">
        <v>0</v>
      </c>
      <c r="EP152" s="387">
        <v>3</v>
      </c>
      <c r="EQ152" s="276">
        <v>0</v>
      </c>
      <c r="ER152" s="850">
        <v>0</v>
      </c>
      <c r="ES152" s="850">
        <v>2</v>
      </c>
      <c r="ET152" s="83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4" t="s">
        <v>1019</v>
      </c>
      <c r="EM153" s="319" t="s">
        <v>1017</v>
      </c>
      <c r="EN153" s="275" t="s">
        <v>1018</v>
      </c>
      <c r="EO153" s="387">
        <v>26</v>
      </c>
      <c r="EP153" s="387">
        <v>26</v>
      </c>
      <c r="EQ153" s="277">
        <v>0.2</v>
      </c>
      <c r="ER153" s="277">
        <v>7.8</v>
      </c>
      <c r="ES153" s="276">
        <v>10</v>
      </c>
      <c r="ET153" s="83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4" t="s">
        <v>1022</v>
      </c>
      <c r="EM154" s="319" t="s">
        <v>1021</v>
      </c>
      <c r="EN154" s="275" t="s">
        <v>1010</v>
      </c>
      <c r="EO154" s="654">
        <v>0.6</v>
      </c>
      <c r="EP154" s="387">
        <v>1</v>
      </c>
      <c r="EQ154" s="277">
        <v>0.5</v>
      </c>
      <c r="ER154" s="849">
        <v>0.4</v>
      </c>
      <c r="ES154" s="849">
        <v>0.1</v>
      </c>
      <c r="ET154" s="83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4" t="s">
        <v>1025</v>
      </c>
      <c r="EM155" s="319" t="s">
        <v>1024</v>
      </c>
      <c r="EN155" s="275" t="s">
        <v>1018</v>
      </c>
      <c r="EO155" s="387">
        <v>1</v>
      </c>
      <c r="EP155" s="387">
        <v>1</v>
      </c>
      <c r="EQ155" s="276">
        <v>0</v>
      </c>
      <c r="ER155" s="850">
        <v>0</v>
      </c>
      <c r="ES155" s="849">
        <v>0.5</v>
      </c>
      <c r="ET155" s="85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4" t="s">
        <v>1028</v>
      </c>
      <c r="EM156" s="319" t="s">
        <v>1027</v>
      </c>
      <c r="EN156" s="275" t="s">
        <v>1010</v>
      </c>
      <c r="EO156" s="387">
        <v>1</v>
      </c>
      <c r="EP156" s="387">
        <v>2</v>
      </c>
      <c r="EQ156" s="277">
        <v>0.4</v>
      </c>
      <c r="ER156" s="853">
        <v>0.08</v>
      </c>
      <c r="ES156" s="853">
        <v>0.6</v>
      </c>
      <c r="ET156" s="85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4" t="s">
        <v>1031</v>
      </c>
      <c r="EM157" s="319" t="s">
        <v>1030</v>
      </c>
      <c r="EN157" s="275" t="s">
        <v>1018</v>
      </c>
      <c r="EO157" s="387">
        <v>3</v>
      </c>
      <c r="EP157" s="387">
        <v>3</v>
      </c>
      <c r="EQ157" s="277">
        <v>2</v>
      </c>
      <c r="ER157" s="850">
        <v>1</v>
      </c>
      <c r="ES157" s="850">
        <v>1</v>
      </c>
      <c r="ET157" s="85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4" t="s">
        <v>1034</v>
      </c>
      <c r="EM158" s="319" t="s">
        <v>1033</v>
      </c>
      <c r="EN158" s="275" t="s">
        <v>1010</v>
      </c>
      <c r="EO158" s="847">
        <v>2</v>
      </c>
      <c r="EP158" s="847">
        <v>6</v>
      </c>
      <c r="EQ158" s="811">
        <v>1</v>
      </c>
      <c r="ER158" s="850">
        <v>1</v>
      </c>
      <c r="ES158" s="850">
        <v>2</v>
      </c>
      <c r="ET158" s="84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4" t="s">
        <v>1037</v>
      </c>
      <c r="EM159" s="319" t="s">
        <v>1036</v>
      </c>
      <c r="EN159" s="275" t="s">
        <v>1018</v>
      </c>
      <c r="EO159" s="387">
        <v>6</v>
      </c>
      <c r="EP159" s="387">
        <v>7</v>
      </c>
      <c r="EQ159" s="277">
        <v>0.2</v>
      </c>
      <c r="ER159" s="849">
        <v>0.4</v>
      </c>
      <c r="ES159" s="849">
        <v>0.4</v>
      </c>
      <c r="ET159" s="85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4" t="s">
        <v>1040</v>
      </c>
      <c r="EM160" s="319" t="s">
        <v>1039</v>
      </c>
      <c r="EN160" s="275" t="s">
        <v>1010</v>
      </c>
      <c r="EO160" s="387">
        <v>0</v>
      </c>
      <c r="EP160" s="387">
        <v>1</v>
      </c>
      <c r="EQ160" s="276">
        <v>0</v>
      </c>
      <c r="ER160" s="849">
        <v>0.7</v>
      </c>
      <c r="ES160" s="849">
        <v>0.3</v>
      </c>
      <c r="ET160" s="83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4" t="s">
        <v>1043</v>
      </c>
      <c r="EM161" s="319" t="s">
        <v>1042</v>
      </c>
      <c r="EN161" s="275" t="s">
        <v>1018</v>
      </c>
      <c r="EO161" s="387">
        <v>1</v>
      </c>
      <c r="EP161" s="387">
        <v>1</v>
      </c>
      <c r="EQ161" s="276">
        <v>0</v>
      </c>
      <c r="ER161" s="276">
        <v>0</v>
      </c>
      <c r="ES161" s="276">
        <v>0</v>
      </c>
      <c r="ET161" s="83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4" t="s">
        <v>1047</v>
      </c>
      <c r="EM162" s="319" t="s">
        <v>1046</v>
      </c>
      <c r="EN162" s="275" t="s">
        <v>1010</v>
      </c>
      <c r="EO162" s="387">
        <v>0</v>
      </c>
      <c r="EP162" s="387">
        <v>3</v>
      </c>
      <c r="EQ162" s="277">
        <v>0.5</v>
      </c>
      <c r="ER162" s="849">
        <v>0.5</v>
      </c>
      <c r="ES162" s="276">
        <v>1</v>
      </c>
      <c r="ET162" s="85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4" t="s">
        <v>1050</v>
      </c>
      <c r="EM163" s="319" t="s">
        <v>1049</v>
      </c>
      <c r="EN163" s="275" t="s">
        <v>1018</v>
      </c>
      <c r="EO163" s="387">
        <v>19</v>
      </c>
      <c r="EP163" s="387">
        <v>22</v>
      </c>
      <c r="EQ163" s="276">
        <v>4</v>
      </c>
      <c r="ER163" s="850">
        <v>6</v>
      </c>
      <c r="ES163" s="850">
        <v>8</v>
      </c>
      <c r="ET163" s="83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4" t="s">
        <v>1055</v>
      </c>
      <c r="EM164" s="319" t="s">
        <v>1053</v>
      </c>
      <c r="EN164" s="275" t="s">
        <v>1054</v>
      </c>
      <c r="EO164" s="387">
        <v>0</v>
      </c>
      <c r="EP164" s="387">
        <v>1</v>
      </c>
      <c r="EQ164" s="277">
        <v>0</v>
      </c>
      <c r="ER164" s="849">
        <v>0</v>
      </c>
      <c r="ES164" s="849">
        <v>0.8</v>
      </c>
      <c r="ET164" s="85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4" t="s">
        <v>1058</v>
      </c>
      <c r="EM165" s="319" t="s">
        <v>65</v>
      </c>
      <c r="EN165" s="812" t="s">
        <v>1054</v>
      </c>
      <c r="EO165" s="847">
        <v>0</v>
      </c>
      <c r="EP165" s="813">
        <v>0.3</v>
      </c>
      <c r="EQ165" s="810">
        <v>0</v>
      </c>
      <c r="ER165" s="849">
        <v>0</v>
      </c>
      <c r="ES165" s="849">
        <v>0</v>
      </c>
      <c r="ET165" s="85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4" t="s">
        <v>1062</v>
      </c>
      <c r="EM166" s="319" t="s">
        <v>1061</v>
      </c>
      <c r="EN166" s="275" t="s">
        <v>1054</v>
      </c>
      <c r="EO166" s="387">
        <v>0</v>
      </c>
      <c r="EP166" s="387">
        <v>1</v>
      </c>
      <c r="EQ166" s="330">
        <v>0.15</v>
      </c>
      <c r="ER166" s="853">
        <v>0.1</v>
      </c>
      <c r="ES166" s="853">
        <v>0.75</v>
      </c>
      <c r="ET166" s="85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4" t="s">
        <v>1066</v>
      </c>
      <c r="EM167" s="319" t="s">
        <v>1065</v>
      </c>
      <c r="EN167" s="275" t="s">
        <v>1054</v>
      </c>
      <c r="EO167" s="387">
        <v>0</v>
      </c>
      <c r="EP167" s="387">
        <v>1</v>
      </c>
      <c r="EQ167" s="330">
        <v>0</v>
      </c>
      <c r="ER167" s="853">
        <v>0.05</v>
      </c>
      <c r="ES167" s="330">
        <v>0.4</v>
      </c>
      <c r="ET167" s="85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4" t="s">
        <v>1070</v>
      </c>
      <c r="EM168" s="319" t="s">
        <v>1069</v>
      </c>
      <c r="EN168" s="275" t="s">
        <v>1054</v>
      </c>
      <c r="EO168" s="387">
        <v>0</v>
      </c>
      <c r="EP168" s="387">
        <v>1</v>
      </c>
      <c r="EQ168" s="810">
        <v>0</v>
      </c>
      <c r="ER168" s="849">
        <v>0</v>
      </c>
      <c r="ES168" s="849">
        <v>1</v>
      </c>
      <c r="ET168" s="85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8" t="s">
        <v>1078</v>
      </c>
      <c r="EM169" s="319" t="s">
        <v>1076</v>
      </c>
      <c r="EN169" s="275" t="s">
        <v>1077</v>
      </c>
      <c r="EO169" s="275">
        <v>0.3</v>
      </c>
      <c r="EP169" s="275">
        <v>1</v>
      </c>
      <c r="EQ169" s="276">
        <v>0</v>
      </c>
      <c r="ER169" s="850">
        <v>0</v>
      </c>
      <c r="ES169" s="850">
        <v>1</v>
      </c>
      <c r="ET169" s="83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8" t="s">
        <v>1082</v>
      </c>
      <c r="EM170" s="319" t="s">
        <v>1080</v>
      </c>
      <c r="EN170" s="275" t="s">
        <v>1081</v>
      </c>
      <c r="EO170" s="275">
        <v>6</v>
      </c>
      <c r="EP170" s="812">
        <v>8</v>
      </c>
      <c r="EQ170" s="810">
        <v>0</v>
      </c>
      <c r="ER170" s="849">
        <v>0</v>
      </c>
      <c r="ES170" s="849">
        <v>2</v>
      </c>
      <c r="ET170" s="84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8" t="s">
        <v>1086</v>
      </c>
      <c r="EM171" s="319" t="s">
        <v>1084</v>
      </c>
      <c r="EN171" s="275" t="s">
        <v>1085</v>
      </c>
      <c r="EO171" s="387">
        <v>15</v>
      </c>
      <c r="EP171" s="847">
        <v>35</v>
      </c>
      <c r="EQ171" s="810">
        <v>0</v>
      </c>
      <c r="ER171" s="849">
        <v>14</v>
      </c>
      <c r="ES171" s="849">
        <v>14</v>
      </c>
      <c r="ET171" s="85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8" t="s">
        <v>1090</v>
      </c>
      <c r="EM172" s="319" t="s">
        <v>1088</v>
      </c>
      <c r="EN172" s="275" t="s">
        <v>1089</v>
      </c>
      <c r="EO172" s="387">
        <v>140</v>
      </c>
      <c r="EP172" s="387">
        <v>140</v>
      </c>
      <c r="EQ172" s="276">
        <v>20</v>
      </c>
      <c r="ER172" s="276">
        <v>40</v>
      </c>
      <c r="ES172" s="276">
        <v>40</v>
      </c>
      <c r="ET172" s="83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8" t="s">
        <v>1094</v>
      </c>
      <c r="EM173" s="319" t="s">
        <v>1092</v>
      </c>
      <c r="EN173" s="275" t="s">
        <v>1093</v>
      </c>
      <c r="EO173" s="847">
        <v>12</v>
      </c>
      <c r="EP173" s="847">
        <v>30</v>
      </c>
      <c r="EQ173" s="811">
        <v>2</v>
      </c>
      <c r="ER173" s="811">
        <v>6</v>
      </c>
      <c r="ES173" s="811">
        <v>5</v>
      </c>
      <c r="ET173" s="84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8" t="s">
        <v>1098</v>
      </c>
      <c r="EM174" s="319" t="s">
        <v>1096</v>
      </c>
      <c r="EN174" s="275" t="s">
        <v>1097</v>
      </c>
      <c r="EO174" s="847">
        <v>4</v>
      </c>
      <c r="EP174" s="847">
        <v>9</v>
      </c>
      <c r="EQ174" s="811">
        <v>1</v>
      </c>
      <c r="ER174" s="850">
        <v>3</v>
      </c>
      <c r="ES174" s="850">
        <v>5</v>
      </c>
      <c r="ET174" s="85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8" t="s">
        <v>1102</v>
      </c>
      <c r="EM175" s="319" t="s">
        <v>1100</v>
      </c>
      <c r="EN175" s="275" t="s">
        <v>1101</v>
      </c>
      <c r="EO175" s="387">
        <v>0</v>
      </c>
      <c r="EP175" s="387">
        <v>5</v>
      </c>
      <c r="EQ175" s="276">
        <v>0</v>
      </c>
      <c r="ER175" s="855">
        <v>5</v>
      </c>
      <c r="ES175" s="855">
        <v>0</v>
      </c>
      <c r="ET175" s="85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8" t="s">
        <v>1106</v>
      </c>
      <c r="EM176" s="319" t="s">
        <v>1104</v>
      </c>
      <c r="EN176" s="275" t="s">
        <v>1105</v>
      </c>
      <c r="EO176" s="847">
        <v>64</v>
      </c>
      <c r="EP176" s="847">
        <v>89</v>
      </c>
      <c r="EQ176" s="811">
        <v>7</v>
      </c>
      <c r="ER176" s="850">
        <v>8</v>
      </c>
      <c r="ES176" s="850">
        <v>9</v>
      </c>
      <c r="ET176" s="85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8" t="s">
        <v>1110</v>
      </c>
      <c r="EM177" s="319" t="s">
        <v>1108</v>
      </c>
      <c r="EN177" s="275" t="s">
        <v>1109</v>
      </c>
      <c r="EO177" s="847">
        <v>1</v>
      </c>
      <c r="EP177" s="847">
        <v>6</v>
      </c>
      <c r="EQ177" s="810">
        <v>0.5</v>
      </c>
      <c r="ER177" s="810">
        <v>1.5</v>
      </c>
      <c r="ES177" s="810">
        <v>1.5</v>
      </c>
      <c r="ET177" s="84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8" t="s">
        <v>1114</v>
      </c>
      <c r="EM178" s="319" t="s">
        <v>1112</v>
      </c>
      <c r="EN178" s="275" t="s">
        <v>1113</v>
      </c>
      <c r="EO178" s="387">
        <v>0</v>
      </c>
      <c r="EP178" s="387">
        <v>1</v>
      </c>
      <c r="EQ178" s="276">
        <v>0</v>
      </c>
      <c r="ER178" s="277">
        <v>0.5</v>
      </c>
      <c r="ES178" s="277">
        <v>0.5</v>
      </c>
      <c r="ET178" s="83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8" t="s">
        <v>1118</v>
      </c>
      <c r="EM179" s="319" t="s">
        <v>1116</v>
      </c>
      <c r="EN179" s="275" t="s">
        <v>1117</v>
      </c>
      <c r="EO179" s="387">
        <v>0</v>
      </c>
      <c r="EP179" s="387">
        <v>1</v>
      </c>
      <c r="EQ179" s="276">
        <v>0</v>
      </c>
      <c r="ER179" s="849">
        <v>0.1</v>
      </c>
      <c r="ES179" s="849">
        <v>0.9</v>
      </c>
      <c r="ET179" s="83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8" t="s">
        <v>1121</v>
      </c>
      <c r="EM180" s="319" t="s">
        <v>1120</v>
      </c>
      <c r="EN180" s="275" t="s">
        <v>906</v>
      </c>
      <c r="EO180" s="387">
        <v>0</v>
      </c>
      <c r="EP180" s="387">
        <v>1</v>
      </c>
      <c r="EQ180" s="330">
        <v>0.02</v>
      </c>
      <c r="ER180" s="849">
        <v>0</v>
      </c>
      <c r="ES180" s="330">
        <v>0.08</v>
      </c>
      <c r="ET180" s="85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8" t="s">
        <v>1125</v>
      </c>
      <c r="EM181" s="319" t="s">
        <v>1123</v>
      </c>
      <c r="EN181" s="275" t="s">
        <v>1124</v>
      </c>
      <c r="EO181" s="387">
        <v>0</v>
      </c>
      <c r="EP181" s="387">
        <v>1</v>
      </c>
      <c r="EQ181" s="276">
        <v>0</v>
      </c>
      <c r="ER181" s="853">
        <v>0</v>
      </c>
      <c r="ES181" s="330">
        <v>0.35</v>
      </c>
      <c r="ET181" s="85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8" t="s">
        <v>1132</v>
      </c>
      <c r="EM182" s="319" t="s">
        <v>1130</v>
      </c>
      <c r="EN182" s="275" t="s">
        <v>1131</v>
      </c>
      <c r="EO182" s="275">
        <v>184</v>
      </c>
      <c r="EP182" s="275">
        <v>300</v>
      </c>
      <c r="EQ182" s="276">
        <v>0</v>
      </c>
      <c r="ER182" s="850">
        <v>58</v>
      </c>
      <c r="ES182" s="850">
        <v>58</v>
      </c>
      <c r="ET182" s="83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8" t="s">
        <v>1136</v>
      </c>
      <c r="EM183" s="319" t="s">
        <v>1134</v>
      </c>
      <c r="EN183" s="275" t="s">
        <v>1135</v>
      </c>
      <c r="EO183" s="275">
        <v>1</v>
      </c>
      <c r="EP183" s="275">
        <v>1</v>
      </c>
      <c r="EQ183" s="330">
        <v>0.25</v>
      </c>
      <c r="ER183" s="330">
        <v>0.25</v>
      </c>
      <c r="ES183" s="330">
        <v>0.25</v>
      </c>
      <c r="ET183" s="83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8" t="s">
        <v>1140</v>
      </c>
      <c r="EM184" s="319" t="s">
        <v>1138</v>
      </c>
      <c r="EN184" s="275" t="s">
        <v>1139</v>
      </c>
      <c r="EO184" s="649">
        <v>3610</v>
      </c>
      <c r="EP184" s="812">
        <v>3610</v>
      </c>
      <c r="EQ184" s="811">
        <v>3610</v>
      </c>
      <c r="ER184" s="811">
        <v>3610</v>
      </c>
      <c r="ES184" s="811">
        <v>3610</v>
      </c>
      <c r="ET184" s="84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8" t="s">
        <v>1145</v>
      </c>
      <c r="EM185" s="319" t="s">
        <v>1144</v>
      </c>
      <c r="EN185" s="275" t="s">
        <v>305</v>
      </c>
      <c r="EO185" s="275">
        <v>0</v>
      </c>
      <c r="EP185" s="275">
        <v>1</v>
      </c>
      <c r="EQ185" s="330">
        <v>0.25</v>
      </c>
      <c r="ER185" s="853">
        <v>0</v>
      </c>
      <c r="ES185" s="853">
        <v>0</v>
      </c>
      <c r="ET185" s="85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4" t="s">
        <v>1152</v>
      </c>
      <c r="EM186" s="319" t="s">
        <v>1149</v>
      </c>
      <c r="EN186" s="275" t="s">
        <v>1150</v>
      </c>
      <c r="EO186" s="275">
        <v>0</v>
      </c>
      <c r="EP186" s="275">
        <v>1</v>
      </c>
      <c r="EQ186" s="277">
        <v>0.5</v>
      </c>
      <c r="ER186" s="817">
        <v>0.3</v>
      </c>
      <c r="ES186" s="817">
        <v>0.2</v>
      </c>
      <c r="ET186" s="83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4" t="s">
        <v>1156</v>
      </c>
      <c r="EM187" s="319" t="s">
        <v>1154</v>
      </c>
      <c r="EN187" s="275" t="s">
        <v>1155</v>
      </c>
      <c r="EO187" s="275">
        <v>0</v>
      </c>
      <c r="EP187" s="277">
        <v>100</v>
      </c>
      <c r="EQ187" s="277">
        <v>10</v>
      </c>
      <c r="ER187" s="277">
        <v>30</v>
      </c>
      <c r="ES187" s="277">
        <v>30</v>
      </c>
      <c r="ET187" s="83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4" t="s">
        <v>1160</v>
      </c>
      <c r="EM188" s="319" t="s">
        <v>1158</v>
      </c>
      <c r="EN188" s="275" t="s">
        <v>1159</v>
      </c>
      <c r="EO188" s="387">
        <v>0</v>
      </c>
      <c r="EP188" s="387">
        <v>1</v>
      </c>
      <c r="EQ188" s="276">
        <v>0</v>
      </c>
      <c r="ER188" s="817">
        <v>0.3</v>
      </c>
      <c r="ES188" s="817">
        <v>0.4</v>
      </c>
      <c r="ET188" s="83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4" t="s">
        <v>1164</v>
      </c>
      <c r="EM189" s="319" t="s">
        <v>1162</v>
      </c>
      <c r="EN189" s="275" t="s">
        <v>1163</v>
      </c>
      <c r="EO189" s="387">
        <v>0</v>
      </c>
      <c r="EP189" s="387">
        <v>2</v>
      </c>
      <c r="EQ189" s="277">
        <v>0</v>
      </c>
      <c r="ER189" s="817">
        <v>0.5</v>
      </c>
      <c r="ES189" s="277">
        <v>1</v>
      </c>
      <c r="ET189" s="83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4" t="s">
        <v>1168</v>
      </c>
      <c r="EM190" s="319" t="s">
        <v>1166</v>
      </c>
      <c r="EN190" s="275" t="s">
        <v>1167</v>
      </c>
      <c r="EO190" s="387">
        <v>0</v>
      </c>
      <c r="EP190" s="387">
        <v>1</v>
      </c>
      <c r="EQ190" s="330">
        <v>0.25</v>
      </c>
      <c r="ER190" s="330">
        <v>0.25</v>
      </c>
      <c r="ES190" s="330">
        <v>0.25</v>
      </c>
      <c r="ET190" s="83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4" t="s">
        <v>1172</v>
      </c>
      <c r="EM191" s="319" t="s">
        <v>1170</v>
      </c>
      <c r="EN191" s="275" t="s">
        <v>1171</v>
      </c>
      <c r="EO191" s="847">
        <v>435</v>
      </c>
      <c r="EP191" s="847">
        <v>450</v>
      </c>
      <c r="EQ191" s="811">
        <v>1</v>
      </c>
      <c r="ER191" s="816">
        <v>3</v>
      </c>
      <c r="ES191" s="816">
        <v>9</v>
      </c>
      <c r="ET191" s="84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8" t="s">
        <v>1178</v>
      </c>
      <c r="EM192" s="319" t="s">
        <v>1176</v>
      </c>
      <c r="EN192" s="275" t="s">
        <v>1177</v>
      </c>
      <c r="EO192" s="275">
        <v>0</v>
      </c>
      <c r="EP192" s="275">
        <v>1</v>
      </c>
      <c r="EQ192" s="276">
        <v>1</v>
      </c>
      <c r="ER192" s="276">
        <v>1</v>
      </c>
      <c r="ES192" s="276">
        <v>1</v>
      </c>
      <c r="ET192" s="83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8" t="s">
        <v>1182</v>
      </c>
      <c r="EM193" s="319" t="s">
        <v>1180</v>
      </c>
      <c r="EN193" s="275" t="s">
        <v>1181</v>
      </c>
      <c r="EO193" s="275">
        <v>0</v>
      </c>
      <c r="EP193" s="275">
        <v>1</v>
      </c>
      <c r="EQ193" s="276">
        <v>1</v>
      </c>
      <c r="ER193" s="276">
        <v>1</v>
      </c>
      <c r="ES193" s="276">
        <v>1</v>
      </c>
      <c r="ET193" s="83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8" t="s">
        <v>1186</v>
      </c>
      <c r="EM194" s="319" t="s">
        <v>1184</v>
      </c>
      <c r="EN194" s="275" t="s">
        <v>1185</v>
      </c>
      <c r="EO194" s="387">
        <v>2</v>
      </c>
      <c r="EP194" s="387">
        <v>2</v>
      </c>
      <c r="EQ194" s="811">
        <v>0</v>
      </c>
      <c r="ER194" s="816">
        <v>0</v>
      </c>
      <c r="ES194" s="811">
        <v>1</v>
      </c>
      <c r="ET194" s="84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8" t="s">
        <v>1193</v>
      </c>
      <c r="EM195" s="319" t="s">
        <v>1191</v>
      </c>
      <c r="EN195" s="275" t="s">
        <v>1192</v>
      </c>
      <c r="EO195" s="275">
        <v>800</v>
      </c>
      <c r="EP195" s="812">
        <v>2800</v>
      </c>
      <c r="EQ195" s="811">
        <v>100</v>
      </c>
      <c r="ER195" s="817">
        <v>1</v>
      </c>
      <c r="ES195" s="816">
        <v>50</v>
      </c>
      <c r="ET195" s="84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8" t="s">
        <v>1198</v>
      </c>
      <c r="EM196" s="319" t="s">
        <v>1196</v>
      </c>
      <c r="EN196" s="275" t="s">
        <v>1197</v>
      </c>
      <c r="EO196" s="275">
        <v>0</v>
      </c>
      <c r="EP196" s="275">
        <v>400</v>
      </c>
      <c r="EQ196" s="276">
        <v>0</v>
      </c>
      <c r="ER196" s="816">
        <v>0</v>
      </c>
      <c r="ES196" s="816">
        <v>100</v>
      </c>
      <c r="ET196" s="84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8" t="s">
        <v>1202</v>
      </c>
      <c r="EM197" s="319" t="s">
        <v>1200</v>
      </c>
      <c r="EN197" s="275" t="s">
        <v>1201</v>
      </c>
      <c r="EO197" s="275">
        <v>0</v>
      </c>
      <c r="EP197" s="275">
        <v>100</v>
      </c>
      <c r="EQ197" s="276">
        <v>0</v>
      </c>
      <c r="ER197" s="816">
        <v>0</v>
      </c>
      <c r="ES197" s="816">
        <v>30</v>
      </c>
      <c r="ET197" s="84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8" t="s">
        <v>1207</v>
      </c>
      <c r="EM198" s="319" t="s">
        <v>1205</v>
      </c>
      <c r="EN198" s="275" t="s">
        <v>1206</v>
      </c>
      <c r="EO198" s="275">
        <v>0</v>
      </c>
      <c r="EP198" s="275">
        <v>1</v>
      </c>
      <c r="EQ198" s="330">
        <v>0</v>
      </c>
      <c r="ER198" s="818">
        <v>0</v>
      </c>
      <c r="ES198" s="330">
        <v>0.5</v>
      </c>
      <c r="ET198" s="83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8" t="s">
        <v>1211</v>
      </c>
      <c r="EM199" s="319" t="s">
        <v>1209</v>
      </c>
      <c r="EN199" s="275" t="s">
        <v>1905</v>
      </c>
      <c r="EO199" s="277">
        <v>30</v>
      </c>
      <c r="EP199" s="810">
        <v>100</v>
      </c>
      <c r="EQ199" s="810">
        <v>0</v>
      </c>
      <c r="ER199" s="818">
        <v>80</v>
      </c>
      <c r="ES199" s="816">
        <v>20</v>
      </c>
      <c r="ET199" s="83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8" t="s">
        <v>1215</v>
      </c>
      <c r="EM200" s="319" t="s">
        <v>1213</v>
      </c>
      <c r="EN200" s="275" t="s">
        <v>1214</v>
      </c>
      <c r="EO200" s="275">
        <v>0</v>
      </c>
      <c r="EP200" s="275">
        <v>1</v>
      </c>
      <c r="EQ200" s="330">
        <v>0.51</v>
      </c>
      <c r="ER200" s="330">
        <v>0.16</v>
      </c>
      <c r="ES200" s="330">
        <v>0.16</v>
      </c>
      <c r="ET200" s="83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3" t="s">
        <v>1222</v>
      </c>
      <c r="EM201" s="319" t="s">
        <v>1220</v>
      </c>
      <c r="EN201" s="275" t="s">
        <v>282</v>
      </c>
      <c r="EO201" s="275">
        <v>0</v>
      </c>
      <c r="EP201" s="275">
        <v>1</v>
      </c>
      <c r="EQ201" s="330">
        <v>0.25</v>
      </c>
      <c r="ER201" s="818">
        <v>0.13</v>
      </c>
      <c r="ES201" s="818">
        <v>0.37</v>
      </c>
      <c r="ET201" s="83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3" t="s">
        <v>1226</v>
      </c>
      <c r="EM202" s="319" t="s">
        <v>1224</v>
      </c>
      <c r="EN202" s="275" t="s">
        <v>1225</v>
      </c>
      <c r="EO202" s="275">
        <v>2</v>
      </c>
      <c r="EP202" s="275">
        <v>2</v>
      </c>
      <c r="EQ202" s="277">
        <v>0</v>
      </c>
      <c r="ER202" s="330">
        <v>0.75</v>
      </c>
      <c r="ES202" s="330">
        <v>0.75</v>
      </c>
      <c r="ET202" s="83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3" t="s">
        <v>1230</v>
      </c>
      <c r="EM203" s="319" t="s">
        <v>1228</v>
      </c>
      <c r="EN203" s="275" t="s">
        <v>1229</v>
      </c>
      <c r="EO203" s="689">
        <v>0.25</v>
      </c>
      <c r="EP203" s="387">
        <v>1</v>
      </c>
      <c r="EQ203" s="276">
        <v>0</v>
      </c>
      <c r="ER203" s="818">
        <v>0</v>
      </c>
      <c r="ES203" s="277">
        <v>0.5</v>
      </c>
      <c r="ET203" s="83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3" t="s">
        <v>1234</v>
      </c>
      <c r="EM204" s="319" t="s">
        <v>1232</v>
      </c>
      <c r="EN204" s="275" t="s">
        <v>1233</v>
      </c>
      <c r="EO204" s="387">
        <v>20</v>
      </c>
      <c r="EP204" s="387">
        <v>20</v>
      </c>
      <c r="EQ204" s="276">
        <v>4</v>
      </c>
      <c r="ER204" s="276">
        <v>6</v>
      </c>
      <c r="ES204" s="816">
        <v>6</v>
      </c>
      <c r="ET204" s="84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3" t="s">
        <v>1238</v>
      </c>
      <c r="EM205" s="319" t="s">
        <v>1236</v>
      </c>
      <c r="EN205" s="275" t="s">
        <v>1237</v>
      </c>
      <c r="EO205" s="387">
        <v>1</v>
      </c>
      <c r="EP205" s="387">
        <v>1</v>
      </c>
      <c r="EQ205" s="276">
        <v>0</v>
      </c>
      <c r="ER205" s="818">
        <v>0.25</v>
      </c>
      <c r="ES205" s="818">
        <v>0.38</v>
      </c>
      <c r="ET205" s="83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8" t="s">
        <v>1244</v>
      </c>
      <c r="EM206" s="319" t="s">
        <v>1242</v>
      </c>
      <c r="EN206" s="275" t="s">
        <v>1243</v>
      </c>
      <c r="EO206" s="275">
        <v>0</v>
      </c>
      <c r="EP206" s="275">
        <v>1</v>
      </c>
      <c r="EQ206" s="276">
        <v>0</v>
      </c>
      <c r="ER206" s="817">
        <v>0</v>
      </c>
      <c r="ES206" s="817">
        <v>0.5</v>
      </c>
      <c r="ET206" s="83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8" t="s">
        <v>1247</v>
      </c>
      <c r="EM207" s="319" t="s">
        <v>1246</v>
      </c>
      <c r="EN207" s="275" t="s">
        <v>874</v>
      </c>
      <c r="EO207" s="275">
        <v>1</v>
      </c>
      <c r="EP207" s="275">
        <v>1</v>
      </c>
      <c r="EQ207" s="277">
        <v>0.2</v>
      </c>
      <c r="ER207" s="277">
        <v>0.3</v>
      </c>
      <c r="ES207" s="277">
        <v>0.3</v>
      </c>
      <c r="ET207" s="83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8" t="s">
        <v>1251</v>
      </c>
      <c r="EM208" s="319" t="s">
        <v>1249</v>
      </c>
      <c r="EN208" s="275" t="s">
        <v>1250</v>
      </c>
      <c r="EO208" s="387">
        <v>24</v>
      </c>
      <c r="EP208" s="387">
        <v>80</v>
      </c>
      <c r="EQ208" s="276">
        <v>0</v>
      </c>
      <c r="ER208" s="816">
        <v>4</v>
      </c>
      <c r="ES208" s="816">
        <v>26</v>
      </c>
      <c r="ET208" s="84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8" t="s">
        <v>1255</v>
      </c>
      <c r="EM209" s="319" t="s">
        <v>1253</v>
      </c>
      <c r="EN209" s="275" t="s">
        <v>1254</v>
      </c>
      <c r="EO209" s="847">
        <v>51</v>
      </c>
      <c r="EP209" s="847">
        <v>65</v>
      </c>
      <c r="EQ209" s="811">
        <v>0</v>
      </c>
      <c r="ER209" s="816">
        <v>3</v>
      </c>
      <c r="ES209" s="811">
        <v>6</v>
      </c>
      <c r="ET209" s="84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8" t="s">
        <v>1259</v>
      </c>
      <c r="EM210" s="319" t="s">
        <v>1257</v>
      </c>
      <c r="EN210" s="275" t="s">
        <v>1258</v>
      </c>
      <c r="EO210" s="387">
        <v>0</v>
      </c>
      <c r="EP210" s="387">
        <v>1</v>
      </c>
      <c r="EQ210" s="276">
        <v>0</v>
      </c>
      <c r="ER210" s="277">
        <v>0.2</v>
      </c>
      <c r="ES210" s="277">
        <v>0.5</v>
      </c>
      <c r="ET210" s="83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8" t="s">
        <v>1265</v>
      </c>
      <c r="EM211" s="319" t="s">
        <v>1263</v>
      </c>
      <c r="EN211" s="275" t="s">
        <v>1264</v>
      </c>
      <c r="EO211" s="275">
        <v>1</v>
      </c>
      <c r="EP211" s="275">
        <v>1</v>
      </c>
      <c r="EQ211" s="276">
        <v>0</v>
      </c>
      <c r="ER211" s="818">
        <v>0.25</v>
      </c>
      <c r="ES211" s="817">
        <v>0.5</v>
      </c>
      <c r="ET211" s="83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8" t="s">
        <v>1269</v>
      </c>
      <c r="EM212" s="319" t="s">
        <v>1267</v>
      </c>
      <c r="EN212" s="275" t="s">
        <v>1268</v>
      </c>
      <c r="EO212" s="275">
        <v>0</v>
      </c>
      <c r="EP212" s="275">
        <v>1</v>
      </c>
      <c r="EQ212" s="277">
        <v>0.1</v>
      </c>
      <c r="ER212" s="818">
        <v>0.9</v>
      </c>
      <c r="ES212" s="330">
        <v>0</v>
      </c>
      <c r="ET212" s="83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8" t="s">
        <v>1273</v>
      </c>
      <c r="EM213" s="319" t="s">
        <v>1267</v>
      </c>
      <c r="EN213" s="275" t="s">
        <v>1272</v>
      </c>
      <c r="EO213" s="275">
        <v>0</v>
      </c>
      <c r="EP213" s="812">
        <v>1</v>
      </c>
      <c r="EQ213" s="814">
        <v>0</v>
      </c>
      <c r="ER213" s="818">
        <v>0.3</v>
      </c>
      <c r="ES213" s="814">
        <v>0.35</v>
      </c>
      <c r="ET213" s="85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8" t="s">
        <v>1277</v>
      </c>
      <c r="EM214" s="819" t="s">
        <v>1275</v>
      </c>
      <c r="EN214" s="274" t="s">
        <v>1276</v>
      </c>
      <c r="EO214" s="274">
        <v>2</v>
      </c>
      <c r="EP214" s="274">
        <v>2</v>
      </c>
      <c r="EQ214" s="491">
        <v>0</v>
      </c>
      <c r="ER214" s="491">
        <v>0</v>
      </c>
      <c r="ES214" s="816">
        <v>1</v>
      </c>
      <c r="ET214" s="84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8" t="s">
        <v>1281</v>
      </c>
      <c r="EM215" s="319" t="s">
        <v>1279</v>
      </c>
      <c r="EN215" s="275" t="s">
        <v>1280</v>
      </c>
      <c r="EO215" s="275">
        <v>6</v>
      </c>
      <c r="EP215" s="275">
        <v>8</v>
      </c>
      <c r="EQ215" s="276">
        <v>2</v>
      </c>
      <c r="ER215" s="276">
        <v>2</v>
      </c>
      <c r="ES215" s="276">
        <v>2</v>
      </c>
      <c r="ET215" s="83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8" t="s">
        <v>1284</v>
      </c>
      <c r="EM216" s="319" t="s">
        <v>1283</v>
      </c>
      <c r="EN216" s="275" t="s">
        <v>305</v>
      </c>
      <c r="EO216" s="275">
        <v>1</v>
      </c>
      <c r="EP216" s="275">
        <v>1</v>
      </c>
      <c r="EQ216" s="330">
        <v>0.25</v>
      </c>
      <c r="ER216" s="330">
        <v>0.25</v>
      </c>
      <c r="ES216" s="330">
        <v>0.25</v>
      </c>
      <c r="ET216" s="83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8" t="s">
        <v>1288</v>
      </c>
      <c r="EM217" s="319" t="s">
        <v>1286</v>
      </c>
      <c r="EN217" s="275" t="s">
        <v>1287</v>
      </c>
      <c r="EO217" s="275">
        <v>0.05</v>
      </c>
      <c r="EP217" s="812">
        <v>0.7</v>
      </c>
      <c r="EQ217" s="810">
        <v>0.1</v>
      </c>
      <c r="ER217" s="818">
        <v>0.2</v>
      </c>
      <c r="ES217" s="817">
        <v>0.2</v>
      </c>
      <c r="ET217" s="83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3" t="s">
        <v>1294</v>
      </c>
      <c r="EM218" s="319" t="s">
        <v>1292</v>
      </c>
      <c r="EN218" s="275" t="s">
        <v>1293</v>
      </c>
      <c r="EO218" s="275">
        <v>0</v>
      </c>
      <c r="EP218" s="275">
        <v>1</v>
      </c>
      <c r="EQ218" s="330">
        <v>0</v>
      </c>
      <c r="ER218" s="818">
        <v>0</v>
      </c>
      <c r="ES218" s="277">
        <v>0.5</v>
      </c>
      <c r="ET218" s="83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3" t="s">
        <v>1298</v>
      </c>
      <c r="EM219" s="319" t="s">
        <v>1296</v>
      </c>
      <c r="EN219" s="275" t="s">
        <v>1297</v>
      </c>
      <c r="EO219" s="275">
        <v>35</v>
      </c>
      <c r="EP219" s="275">
        <v>40</v>
      </c>
      <c r="EQ219" s="276">
        <v>10</v>
      </c>
      <c r="ER219" s="276">
        <v>10</v>
      </c>
      <c r="ES219" s="276">
        <v>10</v>
      </c>
      <c r="ET219" s="83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3" t="s">
        <v>1301</v>
      </c>
      <c r="EM220" s="319" t="s">
        <v>1300</v>
      </c>
      <c r="EN220" s="275" t="s">
        <v>170</v>
      </c>
      <c r="EO220" s="275">
        <v>0</v>
      </c>
      <c r="EP220" s="275">
        <v>4</v>
      </c>
      <c r="EQ220" s="276">
        <v>1</v>
      </c>
      <c r="ER220" s="276">
        <v>1</v>
      </c>
      <c r="ES220" s="276">
        <v>1</v>
      </c>
      <c r="ET220" s="83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3" t="s">
        <v>1307</v>
      </c>
      <c r="EM221" s="819" t="s">
        <v>1305</v>
      </c>
      <c r="EN221" s="274" t="s">
        <v>1306</v>
      </c>
      <c r="EO221" s="275">
        <v>1</v>
      </c>
      <c r="EP221" s="275">
        <v>1</v>
      </c>
      <c r="EQ221" s="330">
        <v>0.25</v>
      </c>
      <c r="ER221" s="330">
        <v>0.75</v>
      </c>
      <c r="ES221" s="276">
        <v>0</v>
      </c>
      <c r="ET221" s="83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3" t="s">
        <v>1310</v>
      </c>
      <c r="EM222" s="819" t="s">
        <v>1305</v>
      </c>
      <c r="EN222" s="274" t="s">
        <v>1309</v>
      </c>
      <c r="EO222" s="275">
        <v>1</v>
      </c>
      <c r="EP222" s="275">
        <v>1</v>
      </c>
      <c r="EQ222" s="330">
        <v>0.25</v>
      </c>
      <c r="ER222" s="330">
        <v>0.25</v>
      </c>
      <c r="ES222" s="330">
        <v>0.25</v>
      </c>
      <c r="ET222" s="83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3" t="s">
        <v>1314</v>
      </c>
      <c r="EM223" s="319" t="s">
        <v>1312</v>
      </c>
      <c r="EN223" s="275" t="s">
        <v>1313</v>
      </c>
      <c r="EO223" s="275">
        <v>3</v>
      </c>
      <c r="EP223" s="275">
        <v>3</v>
      </c>
      <c r="EQ223" s="276">
        <v>0</v>
      </c>
      <c r="ER223" s="276">
        <v>1</v>
      </c>
      <c r="ES223" s="276">
        <v>1</v>
      </c>
      <c r="ET223" s="83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3" t="s">
        <v>1318</v>
      </c>
      <c r="EM224" s="819" t="s">
        <v>1316</v>
      </c>
      <c r="EN224" s="274" t="s">
        <v>1317</v>
      </c>
      <c r="EO224" s="275">
        <v>0.3</v>
      </c>
      <c r="EP224" s="275">
        <v>1</v>
      </c>
      <c r="EQ224" s="277">
        <v>0.2</v>
      </c>
      <c r="ER224" s="817">
        <v>0.2</v>
      </c>
      <c r="ES224" s="818">
        <v>0.3</v>
      </c>
      <c r="ET224" s="83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3" t="s">
        <v>1322</v>
      </c>
      <c r="EM225" s="819" t="s">
        <v>1316</v>
      </c>
      <c r="EN225" s="274" t="s">
        <v>1321</v>
      </c>
      <c r="EO225" s="275">
        <v>0</v>
      </c>
      <c r="EP225" s="275">
        <v>1</v>
      </c>
      <c r="EQ225" s="330">
        <v>0</v>
      </c>
      <c r="ER225" s="818">
        <v>0</v>
      </c>
      <c r="ES225" s="818">
        <v>0.5</v>
      </c>
      <c r="ET225" s="83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3" t="s">
        <v>1326</v>
      </c>
      <c r="EM226" s="319" t="s">
        <v>1324</v>
      </c>
      <c r="EN226" s="275" t="s">
        <v>1325</v>
      </c>
      <c r="EO226" s="275">
        <v>1</v>
      </c>
      <c r="EP226" s="275">
        <v>1</v>
      </c>
      <c r="EQ226" s="330">
        <v>0.25</v>
      </c>
      <c r="ER226" s="330">
        <v>0.25</v>
      </c>
      <c r="ES226" s="330">
        <v>0.25</v>
      </c>
      <c r="ET226" s="83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3" t="s">
        <v>1330</v>
      </c>
      <c r="EM227" s="319" t="s">
        <v>1328</v>
      </c>
      <c r="EN227" s="275" t="s">
        <v>1329</v>
      </c>
      <c r="EO227" s="275">
        <v>0.25</v>
      </c>
      <c r="EP227" s="275">
        <v>1</v>
      </c>
      <c r="EQ227" s="277">
        <v>0.2</v>
      </c>
      <c r="ER227" s="277">
        <v>0.3</v>
      </c>
      <c r="ES227" s="330">
        <v>0.25</v>
      </c>
      <c r="ET227" s="83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3" t="s">
        <v>1334</v>
      </c>
      <c r="EM228" s="319" t="s">
        <v>1332</v>
      </c>
      <c r="EN228" s="275" t="s">
        <v>1333</v>
      </c>
      <c r="EO228" s="275">
        <v>1</v>
      </c>
      <c r="EP228" s="275">
        <v>4</v>
      </c>
      <c r="EQ228" s="276">
        <v>0</v>
      </c>
      <c r="ER228" s="816">
        <v>1</v>
      </c>
      <c r="ES228" s="816">
        <v>3</v>
      </c>
      <c r="ET228" s="84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8" t="s">
        <v>1341</v>
      </c>
      <c r="EM229" s="319" t="s">
        <v>1339</v>
      </c>
      <c r="EN229" s="275" t="s">
        <v>1340</v>
      </c>
      <c r="EO229" s="275">
        <v>0</v>
      </c>
      <c r="EP229" s="275">
        <v>23</v>
      </c>
      <c r="EQ229" s="276">
        <v>4</v>
      </c>
      <c r="ER229" s="816">
        <v>10</v>
      </c>
      <c r="ES229" s="816">
        <v>6</v>
      </c>
      <c r="ET229" s="84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3" t="s">
        <v>1350</v>
      </c>
      <c r="EM230" s="319" t="s">
        <v>1348</v>
      </c>
      <c r="EN230" s="275" t="s">
        <v>1349</v>
      </c>
      <c r="EO230" s="275">
        <v>3</v>
      </c>
      <c r="EP230" s="275">
        <v>3</v>
      </c>
      <c r="EQ230" s="277">
        <v>0.2</v>
      </c>
      <c r="ER230" s="817">
        <v>0.2</v>
      </c>
      <c r="ES230" s="817">
        <v>1.4</v>
      </c>
      <c r="ET230" s="83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3" t="s">
        <v>1355</v>
      </c>
      <c r="EM231" s="319" t="s">
        <v>1353</v>
      </c>
      <c r="EN231" s="275" t="s">
        <v>1354</v>
      </c>
      <c r="EO231" s="275">
        <v>0</v>
      </c>
      <c r="EP231" s="276">
        <v>80</v>
      </c>
      <c r="EQ231" s="276">
        <v>0</v>
      </c>
      <c r="ER231" s="817">
        <v>0</v>
      </c>
      <c r="ES231" s="277">
        <v>20</v>
      </c>
      <c r="ET231" s="83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3" t="s">
        <v>1358</v>
      </c>
      <c r="EM232" s="319" t="s">
        <v>1357</v>
      </c>
      <c r="EN232" s="275" t="s">
        <v>305</v>
      </c>
      <c r="EO232" s="387">
        <v>1</v>
      </c>
      <c r="EP232" s="387">
        <v>1</v>
      </c>
      <c r="EQ232" s="277">
        <v>0.5</v>
      </c>
      <c r="ER232" s="817">
        <v>0.2</v>
      </c>
      <c r="ES232" s="817">
        <v>0.2</v>
      </c>
      <c r="ET232" s="83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3" t="s">
        <v>1362</v>
      </c>
      <c r="EM233" s="819" t="s">
        <v>1360</v>
      </c>
      <c r="EN233" s="274" t="s">
        <v>1361</v>
      </c>
      <c r="EO233" s="387">
        <v>0</v>
      </c>
      <c r="EP233" s="387">
        <v>1</v>
      </c>
      <c r="EQ233" s="276">
        <v>0</v>
      </c>
      <c r="ER233" s="817">
        <v>0.4</v>
      </c>
      <c r="ES233" s="817">
        <v>0.6</v>
      </c>
      <c r="ET233" s="83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3" t="s">
        <v>1366</v>
      </c>
      <c r="EM234" s="819" t="s">
        <v>1360</v>
      </c>
      <c r="EN234" s="274" t="s">
        <v>1365</v>
      </c>
      <c r="EO234" s="387">
        <v>0</v>
      </c>
      <c r="EP234" s="387">
        <v>1</v>
      </c>
      <c r="EQ234" s="277">
        <v>0.1</v>
      </c>
      <c r="ER234" s="277">
        <v>0.9</v>
      </c>
      <c r="ES234" s="276">
        <v>0</v>
      </c>
      <c r="ET234" s="83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3" t="s">
        <v>1370</v>
      </c>
      <c r="EM235" s="819" t="s">
        <v>1360</v>
      </c>
      <c r="EN235" s="274" t="s">
        <v>1369</v>
      </c>
      <c r="EO235" s="387">
        <v>0</v>
      </c>
      <c r="EP235" s="387">
        <v>1</v>
      </c>
      <c r="EQ235" s="276">
        <v>0</v>
      </c>
      <c r="ER235" s="276">
        <v>1</v>
      </c>
      <c r="ES235" s="276">
        <v>0</v>
      </c>
      <c r="ET235" s="83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3" t="s">
        <v>1374</v>
      </c>
      <c r="EM236" s="819" t="s">
        <v>1372</v>
      </c>
      <c r="EN236" s="274" t="s">
        <v>1373</v>
      </c>
      <c r="EO236" s="387">
        <v>0</v>
      </c>
      <c r="EP236" s="813">
        <v>0.3</v>
      </c>
      <c r="EQ236" s="814">
        <v>0.05</v>
      </c>
      <c r="ER236" s="814">
        <v>0.05</v>
      </c>
      <c r="ES236" s="810">
        <v>0.1</v>
      </c>
      <c r="ET236" s="84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3" t="s">
        <v>1378</v>
      </c>
      <c r="EM237" s="819" t="s">
        <v>1376</v>
      </c>
      <c r="EN237" s="274" t="s">
        <v>1377</v>
      </c>
      <c r="EO237" s="387">
        <v>0</v>
      </c>
      <c r="EP237" s="387">
        <v>1</v>
      </c>
      <c r="EQ237" s="277">
        <v>0.3</v>
      </c>
      <c r="ER237" s="817">
        <v>0</v>
      </c>
      <c r="ES237" s="817">
        <v>0.3</v>
      </c>
      <c r="ET237" s="83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3" t="s">
        <v>1382</v>
      </c>
      <c r="EM238" s="819" t="s">
        <v>1376</v>
      </c>
      <c r="EN238" s="274" t="s">
        <v>1381</v>
      </c>
      <c r="EO238" s="387">
        <v>0</v>
      </c>
      <c r="EP238" s="387">
        <v>1</v>
      </c>
      <c r="EQ238" s="276">
        <v>0</v>
      </c>
      <c r="ER238" s="816">
        <v>0</v>
      </c>
      <c r="ES238" s="276">
        <v>0</v>
      </c>
      <c r="ET238" s="84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3" t="s">
        <v>1386</v>
      </c>
      <c r="EM239" s="319" t="s">
        <v>1384</v>
      </c>
      <c r="EN239" s="275" t="s">
        <v>1385</v>
      </c>
      <c r="EO239" s="387">
        <v>1</v>
      </c>
      <c r="EP239" s="847">
        <v>4</v>
      </c>
      <c r="EQ239" s="276">
        <v>1</v>
      </c>
      <c r="ER239" s="276">
        <v>1</v>
      </c>
      <c r="ES239" s="276">
        <v>1</v>
      </c>
      <c r="ET239" s="83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8" t="s">
        <v>1393</v>
      </c>
      <c r="EM240" s="319" t="s">
        <v>1391</v>
      </c>
      <c r="EN240" s="275" t="s">
        <v>1392</v>
      </c>
      <c r="EO240" s="275">
        <v>0</v>
      </c>
      <c r="EP240" s="275">
        <v>5</v>
      </c>
      <c r="EQ240" s="276">
        <v>1</v>
      </c>
      <c r="ER240" s="816">
        <v>3</v>
      </c>
      <c r="ES240" s="817">
        <v>0.9</v>
      </c>
      <c r="ET240" s="83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8" t="s">
        <v>1397</v>
      </c>
      <c r="EM241" s="819" t="s">
        <v>1395</v>
      </c>
      <c r="EN241" s="274" t="s">
        <v>1396</v>
      </c>
      <c r="EO241" s="275">
        <v>0</v>
      </c>
      <c r="EP241" s="275">
        <v>1</v>
      </c>
      <c r="EQ241" s="276">
        <v>0</v>
      </c>
      <c r="ER241" s="817">
        <v>0.5</v>
      </c>
      <c r="ES241" s="817">
        <v>0.5</v>
      </c>
      <c r="ET241" s="83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8" t="s">
        <v>1400</v>
      </c>
      <c r="EM242" s="819" t="s">
        <v>1395</v>
      </c>
      <c r="EN242" s="812" t="s">
        <v>1399</v>
      </c>
      <c r="EO242" s="812">
        <v>5</v>
      </c>
      <c r="EP242" s="812">
        <v>1</v>
      </c>
      <c r="EQ242" s="811">
        <v>0</v>
      </c>
      <c r="ER242" s="817">
        <v>0.2</v>
      </c>
      <c r="ES242" s="817">
        <v>0.8</v>
      </c>
      <c r="ET242" s="84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8" t="s">
        <v>1404</v>
      </c>
      <c r="EM243" s="319" t="s">
        <v>1402</v>
      </c>
      <c r="EN243" s="275" t="s">
        <v>1403</v>
      </c>
      <c r="EO243" s="689">
        <v>0.01</v>
      </c>
      <c r="EP243" s="654">
        <v>0.5</v>
      </c>
      <c r="EQ243" s="276">
        <v>0</v>
      </c>
      <c r="ER243" s="277">
        <v>0.2</v>
      </c>
      <c r="ES243" s="277">
        <v>0.2</v>
      </c>
      <c r="ET243" s="83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8" t="s">
        <v>1407</v>
      </c>
      <c r="EM244" s="819" t="s">
        <v>1406</v>
      </c>
      <c r="EN244" s="274" t="s">
        <v>1377</v>
      </c>
      <c r="EO244" s="387">
        <v>0</v>
      </c>
      <c r="EP244" s="387">
        <v>1</v>
      </c>
      <c r="EQ244" s="277">
        <v>0.3</v>
      </c>
      <c r="ER244" s="817">
        <v>0.1</v>
      </c>
      <c r="ES244" s="817">
        <v>0.6</v>
      </c>
      <c r="ET244" s="83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8" t="s">
        <v>1409</v>
      </c>
      <c r="EM245" s="819" t="s">
        <v>1406</v>
      </c>
      <c r="EN245" s="274" t="s">
        <v>1381</v>
      </c>
      <c r="EO245" s="387">
        <v>0</v>
      </c>
      <c r="EP245" s="387">
        <v>1</v>
      </c>
      <c r="EQ245" s="277">
        <v>0.1</v>
      </c>
      <c r="ER245" s="817">
        <v>0</v>
      </c>
      <c r="ES245" s="817">
        <v>0.2</v>
      </c>
      <c r="ET245" s="83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8" t="s">
        <v>1413</v>
      </c>
      <c r="EM246" s="819" t="s">
        <v>1411</v>
      </c>
      <c r="EN246" s="274" t="s">
        <v>1412</v>
      </c>
      <c r="EO246" s="654">
        <v>0.4</v>
      </c>
      <c r="EP246" s="387">
        <v>1</v>
      </c>
      <c r="EQ246" s="277">
        <v>0.8</v>
      </c>
      <c r="ER246" s="277">
        <v>0.2</v>
      </c>
      <c r="ES246" s="276">
        <v>0</v>
      </c>
      <c r="ET246" s="83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8" t="s">
        <v>1417</v>
      </c>
      <c r="EM247" s="819" t="s">
        <v>1411</v>
      </c>
      <c r="EN247" s="274" t="s">
        <v>1416</v>
      </c>
      <c r="EO247" s="387">
        <v>0</v>
      </c>
      <c r="EP247" s="387">
        <v>1</v>
      </c>
      <c r="EQ247" s="276">
        <v>0</v>
      </c>
      <c r="ER247" s="817">
        <v>0.2</v>
      </c>
      <c r="ES247" s="817">
        <v>0.6</v>
      </c>
      <c r="ET247" s="83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8" t="s">
        <v>1420</v>
      </c>
      <c r="EM248" s="319" t="s">
        <v>1419</v>
      </c>
      <c r="EN248" s="275" t="s">
        <v>1385</v>
      </c>
      <c r="EO248" s="387">
        <v>0</v>
      </c>
      <c r="EP248" s="387">
        <v>4</v>
      </c>
      <c r="EQ248" s="276">
        <v>1</v>
      </c>
      <c r="ER248" s="276">
        <v>1</v>
      </c>
      <c r="ES248" s="276">
        <v>1</v>
      </c>
      <c r="ET248" s="83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8" t="s">
        <v>1426</v>
      </c>
      <c r="EM249" s="319" t="s">
        <v>1425</v>
      </c>
      <c r="EN249" s="275" t="s">
        <v>1385</v>
      </c>
      <c r="EO249" s="275">
        <v>0</v>
      </c>
      <c r="EP249" s="275">
        <v>4</v>
      </c>
      <c r="EQ249" s="276">
        <v>1</v>
      </c>
      <c r="ER249" s="276">
        <v>1</v>
      </c>
      <c r="ES249" s="276">
        <v>1</v>
      </c>
      <c r="ET249" s="83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8" t="s">
        <v>1430</v>
      </c>
      <c r="EM250" s="319" t="s">
        <v>1428</v>
      </c>
      <c r="EN250" s="275" t="s">
        <v>1429</v>
      </c>
      <c r="EO250" s="275">
        <v>7</v>
      </c>
      <c r="EP250" s="275">
        <v>3</v>
      </c>
      <c r="EQ250" s="277">
        <v>0.5</v>
      </c>
      <c r="ER250" s="816">
        <v>1</v>
      </c>
      <c r="ES250" s="276">
        <v>1</v>
      </c>
      <c r="ET250" s="83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8" t="s">
        <v>1434</v>
      </c>
      <c r="EM251" s="319" t="s">
        <v>1432</v>
      </c>
      <c r="EN251" s="275" t="s">
        <v>1433</v>
      </c>
      <c r="EO251" s="275">
        <v>0</v>
      </c>
      <c r="EP251" s="275">
        <v>2</v>
      </c>
      <c r="EQ251" s="276">
        <v>0</v>
      </c>
      <c r="ER251" s="276">
        <v>1</v>
      </c>
      <c r="ES251" s="276">
        <v>1</v>
      </c>
      <c r="ET251" s="83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4" t="s">
        <v>1440</v>
      </c>
      <c r="EM252" s="819" t="s">
        <v>1438</v>
      </c>
      <c r="EN252" s="274" t="s">
        <v>1439</v>
      </c>
      <c r="EO252" s="275">
        <v>0</v>
      </c>
      <c r="EP252" s="275">
        <v>1</v>
      </c>
      <c r="EQ252" s="276">
        <v>1</v>
      </c>
      <c r="ER252" s="276">
        <v>0</v>
      </c>
      <c r="ES252" s="276">
        <v>0</v>
      </c>
      <c r="ET252" s="83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4" t="s">
        <v>1443</v>
      </c>
      <c r="EM253" s="819" t="s">
        <v>1438</v>
      </c>
      <c r="EN253" s="274" t="s">
        <v>1442</v>
      </c>
      <c r="EO253" s="275">
        <v>0</v>
      </c>
      <c r="EP253" s="275">
        <v>1</v>
      </c>
      <c r="EQ253" s="276">
        <v>0</v>
      </c>
      <c r="ER253" s="816">
        <v>0</v>
      </c>
      <c r="ES253" s="817">
        <v>0.4</v>
      </c>
      <c r="ET253" s="83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4" t="s">
        <v>1447</v>
      </c>
      <c r="EM254" s="819" t="s">
        <v>1445</v>
      </c>
      <c r="EN254" s="274" t="s">
        <v>1446</v>
      </c>
      <c r="EO254" s="275">
        <v>0</v>
      </c>
      <c r="EP254" s="275">
        <v>1</v>
      </c>
      <c r="EQ254" s="277">
        <v>0.2</v>
      </c>
      <c r="ER254" s="817">
        <v>0.3</v>
      </c>
      <c r="ES254" s="817">
        <v>0.5</v>
      </c>
      <c r="ET254" s="83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4" t="s">
        <v>1450</v>
      </c>
      <c r="EM255" s="819" t="s">
        <v>1445</v>
      </c>
      <c r="EN255" s="274" t="s">
        <v>1449</v>
      </c>
      <c r="EO255" s="275">
        <v>0</v>
      </c>
      <c r="EP255" s="275">
        <v>1</v>
      </c>
      <c r="EQ255" s="276">
        <v>0</v>
      </c>
      <c r="ER255" s="816">
        <v>0</v>
      </c>
      <c r="ES255" s="817">
        <v>0.4</v>
      </c>
      <c r="ET255" s="83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4" t="s">
        <v>1459</v>
      </c>
      <c r="EM256" s="319" t="s">
        <v>1456</v>
      </c>
      <c r="EN256" s="275" t="s">
        <v>1457</v>
      </c>
      <c r="EO256" s="275">
        <v>10</v>
      </c>
      <c r="EP256" s="275">
        <v>100</v>
      </c>
      <c r="EQ256" s="276">
        <v>25</v>
      </c>
      <c r="ER256" s="276">
        <v>25</v>
      </c>
      <c r="ES256" s="276">
        <v>25</v>
      </c>
      <c r="ET256" s="83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4" t="s">
        <v>1463</v>
      </c>
      <c r="EM257" s="319" t="s">
        <v>1461</v>
      </c>
      <c r="EN257" s="275" t="s">
        <v>1462</v>
      </c>
      <c r="EO257" s="330">
        <v>17</v>
      </c>
      <c r="EP257" s="814">
        <v>100</v>
      </c>
      <c r="EQ257" s="814">
        <v>25</v>
      </c>
      <c r="ER257" s="814">
        <v>25</v>
      </c>
      <c r="ES257" s="814">
        <v>25</v>
      </c>
      <c r="ET257" s="85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4" t="s">
        <v>1467</v>
      </c>
      <c r="EM258" s="319" t="s">
        <v>1465</v>
      </c>
      <c r="EN258" s="275" t="s">
        <v>1466</v>
      </c>
      <c r="EO258" s="387">
        <v>1</v>
      </c>
      <c r="EP258" s="387">
        <v>2</v>
      </c>
      <c r="EQ258" s="277">
        <v>0.6</v>
      </c>
      <c r="ER258" s="277">
        <v>0.8</v>
      </c>
      <c r="ES258" s="277">
        <v>0.6</v>
      </c>
      <c r="ET258" s="83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4" t="s">
        <v>1471</v>
      </c>
      <c r="EM259" s="319" t="s">
        <v>1469</v>
      </c>
      <c r="EN259" s="275" t="s">
        <v>1470</v>
      </c>
      <c r="EO259" s="387">
        <v>2</v>
      </c>
      <c r="EP259" s="387">
        <v>2</v>
      </c>
      <c r="EQ259" s="277">
        <v>0.5</v>
      </c>
      <c r="ER259" s="277">
        <v>0.5</v>
      </c>
      <c r="ES259" s="277">
        <v>0.5</v>
      </c>
      <c r="ET259" s="83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4" t="s">
        <v>1475</v>
      </c>
      <c r="EM260" s="319" t="s">
        <v>1473</v>
      </c>
      <c r="EN260" s="275" t="s">
        <v>1474</v>
      </c>
      <c r="EO260" s="387">
        <v>0</v>
      </c>
      <c r="EP260" s="387">
        <v>1</v>
      </c>
      <c r="EQ260" s="330">
        <v>0.25</v>
      </c>
      <c r="ER260" s="330">
        <v>0.25</v>
      </c>
      <c r="ES260" s="330">
        <v>0.25</v>
      </c>
      <c r="ET260" s="83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4" t="s">
        <v>1479</v>
      </c>
      <c r="EM261" s="319" t="s">
        <v>1477</v>
      </c>
      <c r="EN261" s="275" t="s">
        <v>1478</v>
      </c>
      <c r="EO261" s="387">
        <v>0</v>
      </c>
      <c r="EP261" s="387">
        <v>2</v>
      </c>
      <c r="EQ261" s="276">
        <v>0</v>
      </c>
      <c r="ER261" s="276">
        <v>1</v>
      </c>
      <c r="ES261" s="277">
        <v>0.5</v>
      </c>
      <c r="ET261" s="83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4" t="s">
        <v>1483</v>
      </c>
      <c r="EM262" s="319" t="s">
        <v>1481</v>
      </c>
      <c r="EN262" s="275" t="s">
        <v>1482</v>
      </c>
      <c r="EO262" s="387">
        <v>9</v>
      </c>
      <c r="EP262" s="387">
        <v>11</v>
      </c>
      <c r="EQ262" s="330">
        <v>2.75</v>
      </c>
      <c r="ER262" s="330">
        <v>2.75</v>
      </c>
      <c r="ES262" s="330">
        <v>2.75</v>
      </c>
      <c r="ET262" s="83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8" t="s">
        <v>1489</v>
      </c>
      <c r="EM263" s="319" t="s">
        <v>1487</v>
      </c>
      <c r="EN263" s="275" t="s">
        <v>1488</v>
      </c>
      <c r="EO263" s="275">
        <v>0</v>
      </c>
      <c r="EP263" s="275">
        <v>1</v>
      </c>
      <c r="EQ263" s="330">
        <v>0.25</v>
      </c>
      <c r="ER263" s="330">
        <v>0.25</v>
      </c>
      <c r="ES263" s="330">
        <v>0.25</v>
      </c>
      <c r="ET263" s="83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8" t="s">
        <v>1493</v>
      </c>
      <c r="EM264" s="319" t="s">
        <v>1491</v>
      </c>
      <c r="EN264" s="275" t="s">
        <v>1492</v>
      </c>
      <c r="EO264" s="275">
        <v>1</v>
      </c>
      <c r="EP264" s="275">
        <v>1</v>
      </c>
      <c r="EQ264" s="330">
        <v>0.25</v>
      </c>
      <c r="ER264" s="330">
        <v>0.25</v>
      </c>
      <c r="ES264" s="330">
        <v>0.25</v>
      </c>
      <c r="ET264" s="83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8" t="s">
        <v>1497</v>
      </c>
      <c r="EM265" s="319" t="s">
        <v>1495</v>
      </c>
      <c r="EN265" s="275" t="s">
        <v>1496</v>
      </c>
      <c r="EO265" s="387">
        <v>1</v>
      </c>
      <c r="EP265" s="387">
        <v>1</v>
      </c>
      <c r="EQ265" s="276">
        <v>1</v>
      </c>
      <c r="ER265" s="276">
        <v>0</v>
      </c>
      <c r="ES265" s="276">
        <v>0</v>
      </c>
      <c r="ET265" s="83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8" t="s">
        <v>1501</v>
      </c>
      <c r="EM266" s="319" t="s">
        <v>1499</v>
      </c>
      <c r="EN266" s="275" t="s">
        <v>1500</v>
      </c>
      <c r="EO266" s="387">
        <v>1</v>
      </c>
      <c r="EP266" s="387">
        <v>1</v>
      </c>
      <c r="EQ266" s="276">
        <v>0</v>
      </c>
      <c r="ER266" s="276">
        <v>1</v>
      </c>
      <c r="ES266" s="276">
        <v>0</v>
      </c>
      <c r="ET266" s="83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8" t="s">
        <v>1505</v>
      </c>
      <c r="EM267" s="319" t="s">
        <v>1503</v>
      </c>
      <c r="EN267" s="275" t="s">
        <v>1504</v>
      </c>
      <c r="EO267" s="387">
        <v>0</v>
      </c>
      <c r="EP267" s="387">
        <v>1</v>
      </c>
      <c r="EQ267" s="276">
        <v>0</v>
      </c>
      <c r="ER267" s="276">
        <v>0</v>
      </c>
      <c r="ES267" s="277">
        <v>0.5</v>
      </c>
      <c r="ET267" s="83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8" t="s">
        <v>1509</v>
      </c>
      <c r="EM268" s="319" t="s">
        <v>1507</v>
      </c>
      <c r="EN268" s="275" t="s">
        <v>1508</v>
      </c>
      <c r="EO268" s="387">
        <v>0</v>
      </c>
      <c r="EP268" s="387">
        <v>1</v>
      </c>
      <c r="EQ268" s="277">
        <v>0.3</v>
      </c>
      <c r="ER268" s="277">
        <v>0</v>
      </c>
      <c r="ES268" s="277">
        <v>0.3</v>
      </c>
      <c r="ET268" s="83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3" t="s">
        <v>1514</v>
      </c>
      <c r="EM269" s="319" t="s">
        <v>1513</v>
      </c>
      <c r="EN269" s="275" t="s">
        <v>1488</v>
      </c>
      <c r="EO269" s="275">
        <v>0</v>
      </c>
      <c r="EP269" s="275">
        <v>1</v>
      </c>
      <c r="EQ269" s="330">
        <v>0.25</v>
      </c>
      <c r="ER269" s="330">
        <v>0.25</v>
      </c>
      <c r="ES269" s="330">
        <v>0.25</v>
      </c>
      <c r="ET269" s="83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8" t="s">
        <v>1518</v>
      </c>
      <c r="EM270" s="319" t="s">
        <v>1516</v>
      </c>
      <c r="EN270" s="275" t="s">
        <v>1517</v>
      </c>
      <c r="EO270" s="275">
        <v>5</v>
      </c>
      <c r="EP270" s="275">
        <v>10</v>
      </c>
      <c r="EQ270" s="276">
        <v>0</v>
      </c>
      <c r="ER270" s="276">
        <v>5</v>
      </c>
      <c r="ES270" s="816">
        <v>3</v>
      </c>
      <c r="ET270" s="84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8" t="s">
        <v>1522</v>
      </c>
      <c r="EM271" s="319" t="s">
        <v>1520</v>
      </c>
      <c r="EN271" s="275" t="s">
        <v>1521</v>
      </c>
      <c r="EO271" s="275">
        <v>1</v>
      </c>
      <c r="EP271" s="275">
        <v>2</v>
      </c>
      <c r="EQ271" s="277">
        <v>0.3</v>
      </c>
      <c r="ER271" s="277">
        <v>0.3</v>
      </c>
      <c r="ES271" s="277">
        <v>1.1000000000000001</v>
      </c>
      <c r="ET271" s="83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4" t="s">
        <v>1528</v>
      </c>
      <c r="EM272" s="319" t="s">
        <v>1526</v>
      </c>
      <c r="EN272" s="275" t="s">
        <v>1527</v>
      </c>
      <c r="EO272" s="275">
        <v>0</v>
      </c>
      <c r="EP272" s="275">
        <v>1</v>
      </c>
      <c r="EQ272" s="330">
        <v>0.25</v>
      </c>
      <c r="ER272" s="330">
        <v>0.25</v>
      </c>
      <c r="ES272" s="330">
        <v>0.25</v>
      </c>
      <c r="ET272" s="83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4" t="s">
        <v>1532</v>
      </c>
      <c r="EM273" s="319" t="s">
        <v>1530</v>
      </c>
      <c r="EN273" s="275" t="s">
        <v>1531</v>
      </c>
      <c r="EO273" s="275">
        <v>1</v>
      </c>
      <c r="EP273" s="275">
        <v>3</v>
      </c>
      <c r="EQ273" s="276">
        <v>0</v>
      </c>
      <c r="ER273" s="276">
        <v>1</v>
      </c>
      <c r="ES273" s="276">
        <v>1</v>
      </c>
      <c r="ET273" s="83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4" t="s">
        <v>1535</v>
      </c>
      <c r="EM274" s="319" t="s">
        <v>1534</v>
      </c>
      <c r="EN274" s="275" t="s">
        <v>1488</v>
      </c>
      <c r="EO274" s="275">
        <v>0</v>
      </c>
      <c r="EP274" s="275">
        <v>1</v>
      </c>
      <c r="EQ274" s="276">
        <v>0</v>
      </c>
      <c r="ER274" s="277">
        <v>0.5</v>
      </c>
      <c r="ES274" s="277">
        <v>0</v>
      </c>
      <c r="ET274" s="83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8" t="s">
        <v>1542</v>
      </c>
      <c r="EM275" s="319" t="s">
        <v>1540</v>
      </c>
      <c r="EN275" s="275" t="s">
        <v>1541</v>
      </c>
      <c r="EO275" s="275">
        <v>0</v>
      </c>
      <c r="EP275" s="275">
        <v>1</v>
      </c>
      <c r="EQ275" s="276">
        <v>0</v>
      </c>
      <c r="ER275" s="276">
        <v>1</v>
      </c>
      <c r="ES275" s="276">
        <v>0</v>
      </c>
      <c r="ET275" s="83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8" t="s">
        <v>1546</v>
      </c>
      <c r="EM276" s="319" t="s">
        <v>1544</v>
      </c>
      <c r="EN276" s="275" t="s">
        <v>1545</v>
      </c>
      <c r="EO276" s="275">
        <v>1</v>
      </c>
      <c r="EP276" s="275">
        <v>1</v>
      </c>
      <c r="EQ276" s="330">
        <v>0.25</v>
      </c>
      <c r="ER276" s="330">
        <v>0.75</v>
      </c>
      <c r="ES276" s="276">
        <v>0</v>
      </c>
      <c r="ET276" s="83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8" t="s">
        <v>1549</v>
      </c>
      <c r="EM277" s="319" t="s">
        <v>1548</v>
      </c>
      <c r="EN277" s="275" t="s">
        <v>1539</v>
      </c>
      <c r="EO277" s="275">
        <v>2</v>
      </c>
      <c r="EP277" s="275">
        <v>4</v>
      </c>
      <c r="EQ277" s="276">
        <v>1</v>
      </c>
      <c r="ER277" s="276">
        <v>1</v>
      </c>
      <c r="ES277" s="276">
        <v>1</v>
      </c>
      <c r="ET277" s="83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8" t="s">
        <v>1553</v>
      </c>
      <c r="EM278" s="319" t="s">
        <v>1551</v>
      </c>
      <c r="EN278" s="275" t="s">
        <v>1552</v>
      </c>
      <c r="EO278" s="275">
        <v>0</v>
      </c>
      <c r="EP278" s="275">
        <v>1</v>
      </c>
      <c r="EQ278" s="276">
        <v>0</v>
      </c>
      <c r="ER278" s="330">
        <v>0.56999999999999995</v>
      </c>
      <c r="ES278" s="277">
        <v>0.2</v>
      </c>
      <c r="ET278" s="83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8" t="s">
        <v>1557</v>
      </c>
      <c r="EM279" s="319" t="s">
        <v>1555</v>
      </c>
      <c r="EN279" s="275" t="s">
        <v>1556</v>
      </c>
      <c r="EO279" s="275">
        <v>0</v>
      </c>
      <c r="EP279" s="491">
        <v>50</v>
      </c>
      <c r="EQ279" s="811">
        <v>0</v>
      </c>
      <c r="ER279" s="814">
        <v>10</v>
      </c>
      <c r="ES279" s="814">
        <v>20</v>
      </c>
      <c r="ET279" s="85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8" t="s">
        <v>1561</v>
      </c>
      <c r="EM280" s="319" t="s">
        <v>1559</v>
      </c>
      <c r="EN280" s="275" t="s">
        <v>1560</v>
      </c>
      <c r="EO280" s="275">
        <v>0</v>
      </c>
      <c r="EP280" s="330">
        <v>100</v>
      </c>
      <c r="EQ280" s="330">
        <v>17</v>
      </c>
      <c r="ER280" s="277">
        <v>50</v>
      </c>
      <c r="ES280" s="330">
        <v>17</v>
      </c>
      <c r="ET280" s="83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8" t="s">
        <v>1568</v>
      </c>
      <c r="EM281" s="319" t="s">
        <v>1566</v>
      </c>
      <c r="EN281" s="275" t="s">
        <v>1567</v>
      </c>
      <c r="EO281" s="275">
        <v>32</v>
      </c>
      <c r="EP281" s="275">
        <v>32</v>
      </c>
      <c r="EQ281" s="276">
        <v>32</v>
      </c>
      <c r="ER281" s="276">
        <v>32</v>
      </c>
      <c r="ES281" s="276">
        <v>32</v>
      </c>
      <c r="ET281" s="83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8" t="s">
        <v>1572</v>
      </c>
      <c r="EM282" s="319" t="s">
        <v>1570</v>
      </c>
      <c r="EN282" s="275" t="s">
        <v>1571</v>
      </c>
      <c r="EO282" s="649">
        <v>4</v>
      </c>
      <c r="EP282" s="812">
        <v>5</v>
      </c>
      <c r="EQ282" s="811">
        <v>1</v>
      </c>
      <c r="ER282" s="811">
        <v>1</v>
      </c>
      <c r="ES282" s="811">
        <v>2</v>
      </c>
      <c r="ET282" s="84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4" t="s">
        <v>1579</v>
      </c>
      <c r="EM283" s="319" t="s">
        <v>1576</v>
      </c>
      <c r="EN283" s="275" t="s">
        <v>1577</v>
      </c>
      <c r="EO283" s="275">
        <v>1</v>
      </c>
      <c r="EP283" s="275">
        <v>1</v>
      </c>
      <c r="EQ283" s="277">
        <v>0.5</v>
      </c>
      <c r="ER283" s="817">
        <v>0</v>
      </c>
      <c r="ES283" s="276">
        <v>0</v>
      </c>
      <c r="ET283" s="83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4" t="s">
        <v>1582</v>
      </c>
      <c r="EM284" s="319" t="s">
        <v>1576</v>
      </c>
      <c r="EN284" s="275" t="s">
        <v>1581</v>
      </c>
      <c r="EO284" s="275">
        <v>1</v>
      </c>
      <c r="EP284" s="812">
        <v>1</v>
      </c>
      <c r="EQ284" s="811">
        <v>0</v>
      </c>
      <c r="ER284" s="816">
        <v>0</v>
      </c>
      <c r="ES284" s="811">
        <v>0</v>
      </c>
      <c r="ET284" s="84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4" t="s">
        <v>1586</v>
      </c>
      <c r="EM285" s="819" t="s">
        <v>1584</v>
      </c>
      <c r="EN285" s="274" t="s">
        <v>1585</v>
      </c>
      <c r="EO285" s="654">
        <v>0.5</v>
      </c>
      <c r="EP285" s="387">
        <v>1</v>
      </c>
      <c r="EQ285" s="276">
        <v>0</v>
      </c>
      <c r="ER285" s="277">
        <v>0.5</v>
      </c>
      <c r="ES285" s="330">
        <v>0.25</v>
      </c>
      <c r="ET285" s="83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4" t="s">
        <v>1589</v>
      </c>
      <c r="EM286" s="819" t="s">
        <v>1584</v>
      </c>
      <c r="EN286" s="274" t="s">
        <v>1588</v>
      </c>
      <c r="EO286" s="275">
        <v>0.7</v>
      </c>
      <c r="EP286" s="275">
        <v>1</v>
      </c>
      <c r="EQ286" s="277">
        <v>0.5</v>
      </c>
      <c r="ER286" s="818">
        <v>0.25</v>
      </c>
      <c r="ES286" s="818">
        <v>0.25</v>
      </c>
      <c r="ET286" s="83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4" t="s">
        <v>1592</v>
      </c>
      <c r="EM287" s="319" t="s">
        <v>1591</v>
      </c>
      <c r="EN287" s="275" t="s">
        <v>1531</v>
      </c>
      <c r="EO287" s="654">
        <v>0.5</v>
      </c>
      <c r="EP287" s="387">
        <v>1</v>
      </c>
      <c r="EQ287" s="330">
        <v>0.25</v>
      </c>
      <c r="ER287" s="330">
        <v>0.25</v>
      </c>
      <c r="ES287" s="330">
        <v>0.25</v>
      </c>
      <c r="ET287" s="83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4" t="s">
        <v>1596</v>
      </c>
      <c r="EM288" s="819" t="s">
        <v>1594</v>
      </c>
      <c r="EN288" s="274" t="s">
        <v>1595</v>
      </c>
      <c r="EO288" s="387">
        <v>1</v>
      </c>
      <c r="EP288" s="387">
        <v>4</v>
      </c>
      <c r="EQ288" s="276">
        <v>1</v>
      </c>
      <c r="ER288" s="276">
        <v>1</v>
      </c>
      <c r="ES288" s="276">
        <v>1</v>
      </c>
      <c r="ET288" s="83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4" t="s">
        <v>1599</v>
      </c>
      <c r="EM289" s="819" t="s">
        <v>1594</v>
      </c>
      <c r="EN289" s="274" t="s">
        <v>1598</v>
      </c>
      <c r="EO289" s="387">
        <v>1</v>
      </c>
      <c r="EP289" s="387">
        <v>4</v>
      </c>
      <c r="EQ289" s="276">
        <v>1</v>
      </c>
      <c r="ER289" s="276">
        <v>1</v>
      </c>
      <c r="ES289" s="276">
        <v>1</v>
      </c>
      <c r="ET289" s="83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4" t="s">
        <v>1603</v>
      </c>
      <c r="EM290" s="819" t="s">
        <v>1601</v>
      </c>
      <c r="EN290" s="274" t="s">
        <v>1602</v>
      </c>
      <c r="EO290" s="387">
        <v>1</v>
      </c>
      <c r="EP290" s="387">
        <v>4</v>
      </c>
      <c r="EQ290" s="276">
        <v>1</v>
      </c>
      <c r="ER290" s="276">
        <v>1</v>
      </c>
      <c r="ES290" s="276">
        <v>1</v>
      </c>
      <c r="ET290" s="83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4" t="s">
        <v>1606</v>
      </c>
      <c r="EM291" s="819" t="s">
        <v>1601</v>
      </c>
      <c r="EN291" s="274" t="s">
        <v>1605</v>
      </c>
      <c r="EO291" s="387">
        <v>1</v>
      </c>
      <c r="EP291" s="387">
        <v>4</v>
      </c>
      <c r="EQ291" s="276">
        <v>1</v>
      </c>
      <c r="ER291" s="276">
        <v>1</v>
      </c>
      <c r="ES291" s="276">
        <v>1</v>
      </c>
      <c r="ET291" s="83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4" t="s">
        <v>1610</v>
      </c>
      <c r="EM292" s="819" t="s">
        <v>1608</v>
      </c>
      <c r="EN292" s="274" t="s">
        <v>1609</v>
      </c>
      <c r="EO292" s="654">
        <v>0.5</v>
      </c>
      <c r="EP292" s="387">
        <v>1</v>
      </c>
      <c r="EQ292" s="330">
        <v>0.25</v>
      </c>
      <c r="ER292" s="330">
        <v>0.25</v>
      </c>
      <c r="ES292" s="330">
        <v>0.25</v>
      </c>
      <c r="ET292" s="83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4" t="s">
        <v>1614</v>
      </c>
      <c r="EM293" s="819" t="s">
        <v>1612</v>
      </c>
      <c r="EN293" s="274" t="s">
        <v>1613</v>
      </c>
      <c r="EO293" s="654">
        <v>0.5</v>
      </c>
      <c r="EP293" s="387">
        <v>1</v>
      </c>
      <c r="EQ293" s="330">
        <v>0.25</v>
      </c>
      <c r="ER293" s="330">
        <v>0.25</v>
      </c>
      <c r="ES293" s="330">
        <v>0.25</v>
      </c>
      <c r="ET293" s="83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4" t="s">
        <v>1618</v>
      </c>
      <c r="EM294" s="319" t="s">
        <v>1616</v>
      </c>
      <c r="EN294" s="275" t="s">
        <v>1617</v>
      </c>
      <c r="EO294" s="387">
        <v>0</v>
      </c>
      <c r="EP294" s="387">
        <v>1</v>
      </c>
      <c r="EQ294" s="276">
        <v>0</v>
      </c>
      <c r="ER294" s="276">
        <v>1</v>
      </c>
      <c r="ES294" s="276">
        <v>0</v>
      </c>
      <c r="ET294" s="83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4" t="s">
        <v>1624</v>
      </c>
      <c r="EM295" s="319" t="s">
        <v>1622</v>
      </c>
      <c r="EN295" s="275" t="s">
        <v>1621</v>
      </c>
      <c r="EO295" s="275">
        <v>0</v>
      </c>
      <c r="EP295" s="275">
        <v>1</v>
      </c>
      <c r="EQ295" s="330">
        <v>0.25</v>
      </c>
      <c r="ER295" s="330">
        <v>0.25</v>
      </c>
      <c r="ES295" s="330">
        <v>0.25</v>
      </c>
      <c r="ET295" s="83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4" t="s">
        <v>1628</v>
      </c>
      <c r="EM296" s="319" t="s">
        <v>1626</v>
      </c>
      <c r="EN296" s="275" t="s">
        <v>1627</v>
      </c>
      <c r="EO296" s="387">
        <v>0</v>
      </c>
      <c r="EP296" s="387">
        <v>1</v>
      </c>
      <c r="EQ296" s="330">
        <v>0.25</v>
      </c>
      <c r="ER296" s="330">
        <v>0.25</v>
      </c>
      <c r="ES296" s="330">
        <v>0.25</v>
      </c>
      <c r="ET296" s="83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8" t="s">
        <v>1634</v>
      </c>
      <c r="EM297" s="319" t="s">
        <v>1632</v>
      </c>
      <c r="EN297" s="275" t="s">
        <v>1633</v>
      </c>
      <c r="EO297" s="275">
        <v>1</v>
      </c>
      <c r="EP297" s="275">
        <v>1</v>
      </c>
      <c r="EQ297" s="330">
        <v>1</v>
      </c>
      <c r="ER297" s="330">
        <v>1</v>
      </c>
      <c r="ES297" s="330">
        <v>1</v>
      </c>
      <c r="ET297" s="83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8" t="s">
        <v>1638</v>
      </c>
      <c r="EM298" s="319" t="s">
        <v>1636</v>
      </c>
      <c r="EN298" s="275" t="s">
        <v>1637</v>
      </c>
      <c r="EO298" s="275">
        <v>198</v>
      </c>
      <c r="EP298" s="275">
        <v>230</v>
      </c>
      <c r="EQ298" s="276">
        <v>50</v>
      </c>
      <c r="ER298" s="276">
        <v>60</v>
      </c>
      <c r="ES298" s="276">
        <v>60</v>
      </c>
      <c r="ET298" s="83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4" t="s">
        <v>1646</v>
      </c>
      <c r="EM299" s="319" t="s">
        <v>1643</v>
      </c>
      <c r="EN299" s="275" t="s">
        <v>1644</v>
      </c>
      <c r="EO299" s="275">
        <v>1</v>
      </c>
      <c r="EP299" s="275">
        <v>1</v>
      </c>
      <c r="EQ299" s="276">
        <v>1</v>
      </c>
      <c r="ER299" s="276">
        <v>0</v>
      </c>
      <c r="ES299" s="276">
        <v>0</v>
      </c>
      <c r="ET299" s="83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4" t="s">
        <v>1650</v>
      </c>
      <c r="EM300" s="319" t="s">
        <v>1648</v>
      </c>
      <c r="EN300" s="275" t="s">
        <v>1649</v>
      </c>
      <c r="EO300" s="275">
        <v>0</v>
      </c>
      <c r="EP300" s="275">
        <v>1</v>
      </c>
      <c r="EQ300" s="330">
        <v>0.25</v>
      </c>
      <c r="ER300" s="330">
        <v>0.25</v>
      </c>
      <c r="ES300" s="330">
        <v>0.25</v>
      </c>
      <c r="ET300" s="83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4" t="s">
        <v>1654</v>
      </c>
      <c r="EM301" s="319" t="s">
        <v>1652</v>
      </c>
      <c r="EN301" s="275" t="s">
        <v>1653</v>
      </c>
      <c r="EO301" s="275">
        <v>3500</v>
      </c>
      <c r="EP301" s="275">
        <v>1500</v>
      </c>
      <c r="EQ301" s="811">
        <v>3000</v>
      </c>
      <c r="ER301" s="811">
        <v>2500</v>
      </c>
      <c r="ES301" s="811">
        <v>2000</v>
      </c>
      <c r="ET301" s="84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4" t="s">
        <v>1658</v>
      </c>
      <c r="EM302" s="319" t="s">
        <v>1656</v>
      </c>
      <c r="EN302" s="275" t="s">
        <v>1657</v>
      </c>
      <c r="EO302" s="275">
        <v>1</v>
      </c>
      <c r="EP302" s="275">
        <v>1</v>
      </c>
      <c r="EQ302" s="330">
        <v>0.25</v>
      </c>
      <c r="ER302" s="330">
        <v>0.25</v>
      </c>
      <c r="ES302" s="330">
        <v>0.25</v>
      </c>
      <c r="ET302" s="83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4" t="s">
        <v>1662</v>
      </c>
      <c r="EM303" s="319" t="s">
        <v>1660</v>
      </c>
      <c r="EN303" s="275" t="s">
        <v>1661</v>
      </c>
      <c r="EO303" s="275">
        <v>0</v>
      </c>
      <c r="EP303" s="275">
        <v>1</v>
      </c>
      <c r="EQ303" s="330">
        <v>0.25</v>
      </c>
      <c r="ER303" s="330">
        <v>0.25</v>
      </c>
      <c r="ES303" s="330">
        <v>0.25</v>
      </c>
      <c r="ET303" s="83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8" t="s">
        <v>1666</v>
      </c>
      <c r="EM304" s="859" t="s">
        <v>1664</v>
      </c>
      <c r="EN304" s="860" t="s">
        <v>1665</v>
      </c>
      <c r="EO304" s="861">
        <v>2</v>
      </c>
      <c r="EP304" s="861">
        <v>3</v>
      </c>
      <c r="EQ304" s="862">
        <v>0.75</v>
      </c>
      <c r="ER304" s="862">
        <v>0.75</v>
      </c>
      <c r="ES304" s="862">
        <v>0.75</v>
      </c>
      <c r="ET304" s="86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FHDSF5qawZV6b9d8WTbzx1CT0XvNxz2Vk9f+7xfKvlpgxhqjpzuNCA3bMqnIfBgRE2NWUZbr+do/0gWWXE4rA==" saltValue="9S9YjNR/FOwKGzOkE+tjk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14" activePane="bottomLeft" state="frozen"/>
      <selection pane="bottomLeft" activeCell="C20" sqref="C20"/>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74" t="s">
        <v>1716</v>
      </c>
      <c r="B3" s="875" t="s">
        <v>1717</v>
      </c>
      <c r="C3" s="876" t="s">
        <v>1718</v>
      </c>
      <c r="E3" s="211" t="str">
        <f>+CONCATENATE(C3," - ",B3)</f>
        <v>WALFRANDO ADOLFO FORERO BEJARANO - ALCALDE MUNICPAL</v>
      </c>
    </row>
    <row r="4" spans="1:5" ht="30" x14ac:dyDescent="0.25">
      <c r="A4" s="874" t="s">
        <v>1719</v>
      </c>
      <c r="B4" s="875" t="s">
        <v>1720</v>
      </c>
      <c r="C4" s="876" t="s">
        <v>1721</v>
      </c>
      <c r="E4" s="211" t="str">
        <f t="shared" ref="E4:E44" si="0">+CONCATENATE(C4," - ",B4)</f>
        <v>MARLA PATRICIA BARBOSA PALLARES - JEFE OFICINA JURÍDICA Y DE CONTRATACIÓN</v>
      </c>
    </row>
    <row r="5" spans="1:5" ht="30" x14ac:dyDescent="0.25">
      <c r="A5" s="874" t="s">
        <v>1722</v>
      </c>
      <c r="B5" s="875" t="s">
        <v>1723</v>
      </c>
      <c r="C5" s="876" t="s">
        <v>1724</v>
      </c>
      <c r="E5" s="211" t="str">
        <f t="shared" si="0"/>
        <v>LILIANA FERNANDA LÓPEZ RIVEROS - JEFE DE CONTROL INTERNO</v>
      </c>
    </row>
    <row r="6" spans="1:5" ht="30" x14ac:dyDescent="0.25">
      <c r="A6" s="874" t="s">
        <v>1725</v>
      </c>
      <c r="B6" s="875" t="s">
        <v>1726</v>
      </c>
      <c r="C6" s="876" t="s">
        <v>1727</v>
      </c>
      <c r="E6" s="211" t="str">
        <f t="shared" si="0"/>
        <v>LUIS ARMANDO SUÁREZ MORENO - SECRETARIO DE GOBIERNO</v>
      </c>
    </row>
    <row r="7" spans="1:5" ht="42.75" x14ac:dyDescent="0.25">
      <c r="A7" s="874" t="s">
        <v>1728</v>
      </c>
      <c r="B7" s="875" t="s">
        <v>1729</v>
      </c>
      <c r="C7" s="876" t="s">
        <v>1730</v>
      </c>
      <c r="E7" s="211" t="str">
        <f t="shared" si="0"/>
        <v>MARTHA LUCÍA FARIAS VILLARRAGA - SECRETARIA DE DESARROLLO ADMINISTRATIVO</v>
      </c>
    </row>
    <row r="8" spans="1:5" ht="42.75" x14ac:dyDescent="0.25">
      <c r="A8" s="874" t="s">
        <v>1917</v>
      </c>
      <c r="B8" s="875" t="s">
        <v>1916</v>
      </c>
      <c r="C8" s="876" t="s">
        <v>1731</v>
      </c>
      <c r="E8" s="211" t="str">
        <f t="shared" si="0"/>
        <v>LUZ EMILCE MAMBUSCAY LÓPEZ - SECRETARIA DESARROLLO ECONÓMICO</v>
      </c>
    </row>
    <row r="9" spans="1:5" ht="42.75" x14ac:dyDescent="0.25">
      <c r="A9" s="874" t="s">
        <v>1732</v>
      </c>
      <c r="B9" s="875" t="s">
        <v>1733</v>
      </c>
      <c r="C9" s="876" t="s">
        <v>1734</v>
      </c>
      <c r="E9" s="211" t="str">
        <f t="shared" si="0"/>
        <v>LINETH MAGALY VÁSQUEZ ROCHA - SECRETARIA DE DESARROLLO E INTEGRACIÓN SOCIAL</v>
      </c>
    </row>
    <row r="10" spans="1:5" ht="30" x14ac:dyDescent="0.25">
      <c r="A10" s="874" t="s">
        <v>1735</v>
      </c>
      <c r="B10" s="875" t="s">
        <v>1915</v>
      </c>
      <c r="C10" s="876" t="s">
        <v>1914</v>
      </c>
      <c r="E10" s="211" t="str">
        <f t="shared" si="0"/>
        <v>CARLOS JULIÁN NAVAS MARTÍNEZ - SECRETARIO DEL AMBIENTE</v>
      </c>
    </row>
    <row r="11" spans="1:5" ht="30" x14ac:dyDescent="0.25">
      <c r="A11" s="874" t="s">
        <v>1736</v>
      </c>
      <c r="B11" s="875" t="s">
        <v>1737</v>
      </c>
      <c r="C11" s="876" t="s">
        <v>1738</v>
      </c>
      <c r="E11" s="211" t="str">
        <f t="shared" si="0"/>
        <v>CÉSAR ORLANDO CHAPETÓN MARTÍNEZ  - SECRETARIO DE PLANEACIÓN</v>
      </c>
    </row>
    <row r="12" spans="1:5" x14ac:dyDescent="0.25">
      <c r="A12" s="874" t="s">
        <v>1739</v>
      </c>
      <c r="B12" s="875" t="s">
        <v>1740</v>
      </c>
      <c r="C12" s="876" t="s">
        <v>1741</v>
      </c>
      <c r="E12" s="211" t="str">
        <f t="shared" si="0"/>
        <v>WILMAN CONTRERAS MATEUS - SECRETARIO DE SALUD</v>
      </c>
    </row>
    <row r="13" spans="1:5" ht="30" x14ac:dyDescent="0.25">
      <c r="A13" s="877" t="s">
        <v>1742</v>
      </c>
      <c r="B13" s="875" t="s">
        <v>1743</v>
      </c>
      <c r="C13" s="876" t="s">
        <v>1744</v>
      </c>
      <c r="E13" s="211" t="str">
        <f t="shared" si="0"/>
        <v>SANDRA PATRICIA GARAVITO MORENO - SECRETARIA DE EDUCACIÓN</v>
      </c>
    </row>
    <row r="14" spans="1:5" ht="30" x14ac:dyDescent="0.25">
      <c r="A14" s="874" t="s">
        <v>1745</v>
      </c>
      <c r="B14" s="875" t="s">
        <v>1746</v>
      </c>
      <c r="C14" s="876" t="s">
        <v>1747</v>
      </c>
      <c r="E14" s="211" t="str">
        <f t="shared" si="0"/>
        <v>RAFAEL ANTONIO RIVERA GÓMEZ - SECRETARIO DE INFRAESTRUCTURA</v>
      </c>
    </row>
    <row r="15" spans="1:5" ht="30" x14ac:dyDescent="0.25">
      <c r="A15" s="874" t="s">
        <v>1748</v>
      </c>
      <c r="B15" s="875" t="s">
        <v>1749</v>
      </c>
      <c r="C15" s="876" t="s">
        <v>1750</v>
      </c>
      <c r="E15" s="211" t="str">
        <f t="shared" si="0"/>
        <v>MIGUEL ALEJANDRO RICO SUAREZ - SECRETARIO DE HACIENDA</v>
      </c>
    </row>
    <row r="16" spans="1:5" ht="42.75" x14ac:dyDescent="0.25">
      <c r="A16" s="874" t="s">
        <v>1751</v>
      </c>
      <c r="B16" s="875" t="s">
        <v>1752</v>
      </c>
      <c r="C16" s="876" t="s">
        <v>1753</v>
      </c>
      <c r="E16" s="211" t="str">
        <f t="shared" si="0"/>
        <v>JOHNNY FERNEY PÉREZ QUINCHE - SECRETARIO DE CULTURA Y PATRIMONIO</v>
      </c>
    </row>
    <row r="17" spans="1:5" ht="30" x14ac:dyDescent="0.25">
      <c r="A17" s="874" t="s">
        <v>1754</v>
      </c>
      <c r="B17" s="875" t="s">
        <v>1755</v>
      </c>
      <c r="C17" s="876" t="s">
        <v>1756</v>
      </c>
      <c r="E17" s="211" t="str">
        <f t="shared" si="0"/>
        <v>ANGELA PATRICIA NAVARRO LÓPEZ - JEFE DE COMUNICACIONES</v>
      </c>
    </row>
    <row r="18" spans="1:5" ht="57" x14ac:dyDescent="0.25">
      <c r="A18" s="874" t="s">
        <v>1757</v>
      </c>
      <c r="B18" s="875" t="s">
        <v>1758</v>
      </c>
      <c r="C18" s="876" t="s">
        <v>1759</v>
      </c>
      <c r="E18" s="211" t="str">
        <f t="shared" si="0"/>
        <v>HENRY HERNAN PRIETO VALBUENA - DIRECTOR EJECUTIVO INSTITUTO DE RECREACIÓN Y DEPORTE</v>
      </c>
    </row>
    <row r="19" spans="1:5" ht="30" x14ac:dyDescent="0.25">
      <c r="A19" s="874" t="s">
        <v>1760</v>
      </c>
      <c r="B19" s="875" t="s">
        <v>1761</v>
      </c>
      <c r="C19" s="876" t="s">
        <v>1962</v>
      </c>
      <c r="E19" s="211" t="str">
        <f t="shared" si="0"/>
        <v xml:space="preserve">ELVA JEANNETTE CUEVAS BAUTISTA - GERENTE EMPRESA DE SERVICIOS PÚBLICOS </v>
      </c>
    </row>
    <row r="20" spans="1:5" ht="15.75" x14ac:dyDescent="0.25">
      <c r="A20" s="878"/>
      <c r="B20" s="879"/>
      <c r="C20" s="880"/>
      <c r="E20" s="211" t="str">
        <f t="shared" si="0"/>
        <v xml:space="preserve"> - </v>
      </c>
    </row>
    <row r="21" spans="1:5" ht="15.75" x14ac:dyDescent="0.25">
      <c r="A21" s="878"/>
      <c r="B21" s="879"/>
      <c r="C21" s="880"/>
      <c r="E21" s="211" t="str">
        <f t="shared" si="0"/>
        <v xml:space="preserve"> - </v>
      </c>
    </row>
    <row r="22" spans="1:5" ht="15.75" x14ac:dyDescent="0.25">
      <c r="A22" s="878"/>
      <c r="B22" s="879"/>
      <c r="C22" s="880"/>
      <c r="E22" s="211" t="str">
        <f t="shared" si="0"/>
        <v xml:space="preserve"> - </v>
      </c>
    </row>
    <row r="23" spans="1:5" ht="15.75" x14ac:dyDescent="0.25">
      <c r="A23" s="878"/>
      <c r="B23" s="879"/>
      <c r="C23" s="880"/>
      <c r="E23" s="211" t="str">
        <f t="shared" si="0"/>
        <v xml:space="preserve"> - </v>
      </c>
    </row>
    <row r="24" spans="1:5" ht="15.75" x14ac:dyDescent="0.25">
      <c r="A24" s="878"/>
      <c r="B24" s="879"/>
      <c r="C24" s="880"/>
      <c r="E24" s="211" t="str">
        <f t="shared" si="0"/>
        <v xml:space="preserve"> - </v>
      </c>
    </row>
    <row r="25" spans="1:5" ht="15.75" x14ac:dyDescent="0.25">
      <c r="A25" s="878"/>
      <c r="B25" s="879"/>
      <c r="C25" s="880"/>
      <c r="E25" s="211" t="str">
        <f t="shared" si="0"/>
        <v xml:space="preserve"> - </v>
      </c>
    </row>
    <row r="26" spans="1:5" ht="15.75" x14ac:dyDescent="0.25">
      <c r="A26" s="878"/>
      <c r="B26" s="879"/>
      <c r="C26" s="880"/>
      <c r="E26" s="211" t="str">
        <f t="shared" si="0"/>
        <v xml:space="preserve"> - </v>
      </c>
    </row>
    <row r="27" spans="1:5" ht="15.75" x14ac:dyDescent="0.25">
      <c r="A27" s="878"/>
      <c r="B27" s="879"/>
      <c r="C27" s="880"/>
      <c r="E27" s="211" t="str">
        <f t="shared" si="0"/>
        <v xml:space="preserve"> - </v>
      </c>
    </row>
    <row r="28" spans="1:5" ht="15.75" x14ac:dyDescent="0.25">
      <c r="A28" s="878"/>
      <c r="B28" s="879"/>
      <c r="C28" s="880"/>
      <c r="E28" s="211" t="str">
        <f t="shared" si="0"/>
        <v xml:space="preserve"> - </v>
      </c>
    </row>
    <row r="29" spans="1:5" ht="15.75" x14ac:dyDescent="0.25">
      <c r="A29" s="878"/>
      <c r="B29" s="879"/>
      <c r="C29" s="880"/>
      <c r="E29" s="211" t="str">
        <f t="shared" si="0"/>
        <v xml:space="preserve"> - </v>
      </c>
    </row>
    <row r="30" spans="1:5" x14ac:dyDescent="0.25">
      <c r="A30" s="881"/>
      <c r="B30" s="882"/>
      <c r="C30" s="883"/>
      <c r="E30" s="211" t="str">
        <f t="shared" si="0"/>
        <v xml:space="preserve"> - </v>
      </c>
    </row>
    <row r="31" spans="1:5" x14ac:dyDescent="0.25">
      <c r="A31" s="881"/>
      <c r="B31" s="882"/>
      <c r="C31" s="883"/>
      <c r="E31" s="211" t="str">
        <f t="shared" si="0"/>
        <v xml:space="preserve"> - </v>
      </c>
    </row>
    <row r="32" spans="1:5" x14ac:dyDescent="0.25">
      <c r="A32" s="881"/>
      <c r="B32" s="882"/>
      <c r="C32" s="883"/>
      <c r="E32" s="211" t="str">
        <f t="shared" si="0"/>
        <v xml:space="preserve"> - </v>
      </c>
    </row>
    <row r="33" spans="1:5" x14ac:dyDescent="0.25">
      <c r="A33" s="881"/>
      <c r="B33" s="882"/>
      <c r="C33" s="883"/>
      <c r="E33" s="211" t="str">
        <f t="shared" si="0"/>
        <v xml:space="preserve"> - </v>
      </c>
    </row>
    <row r="34" spans="1:5" x14ac:dyDescent="0.25">
      <c r="A34" s="881"/>
      <c r="B34" s="882"/>
      <c r="C34" s="883"/>
      <c r="E34" s="211" t="str">
        <f t="shared" si="0"/>
        <v xml:space="preserve"> - </v>
      </c>
    </row>
    <row r="35" spans="1:5" x14ac:dyDescent="0.25">
      <c r="A35" s="881"/>
      <c r="B35" s="882"/>
      <c r="C35" s="883"/>
      <c r="E35" s="211" t="str">
        <f t="shared" si="0"/>
        <v xml:space="preserve"> - </v>
      </c>
    </row>
    <row r="36" spans="1:5" x14ac:dyDescent="0.25">
      <c r="A36" s="881"/>
      <c r="B36" s="882"/>
      <c r="C36" s="883"/>
      <c r="E36" s="211" t="str">
        <f t="shared" si="0"/>
        <v xml:space="preserve"> - </v>
      </c>
    </row>
    <row r="37" spans="1:5" x14ac:dyDescent="0.25">
      <c r="A37" s="881"/>
      <c r="B37" s="882"/>
      <c r="C37" s="883"/>
      <c r="E37" s="211" t="str">
        <f t="shared" si="0"/>
        <v xml:space="preserve"> - </v>
      </c>
    </row>
    <row r="38" spans="1:5" x14ac:dyDescent="0.25">
      <c r="A38" s="881"/>
      <c r="B38" s="882"/>
      <c r="C38" s="883"/>
      <c r="E38" s="211" t="str">
        <f t="shared" si="0"/>
        <v xml:space="preserve"> - </v>
      </c>
    </row>
    <row r="39" spans="1:5" x14ac:dyDescent="0.25">
      <c r="A39" s="881"/>
      <c r="B39" s="882"/>
      <c r="C39" s="883"/>
      <c r="E39" s="211" t="str">
        <f t="shared" si="0"/>
        <v xml:space="preserve"> - </v>
      </c>
    </row>
    <row r="40" spans="1:5" x14ac:dyDescent="0.25">
      <c r="A40" s="881"/>
      <c r="B40" s="882"/>
      <c r="C40" s="883"/>
      <c r="E40" s="211" t="str">
        <f t="shared" si="0"/>
        <v xml:space="preserve"> - </v>
      </c>
    </row>
    <row r="41" spans="1:5" x14ac:dyDescent="0.25">
      <c r="A41" s="881"/>
      <c r="B41" s="882"/>
      <c r="C41" s="883"/>
      <c r="E41" s="211" t="str">
        <f t="shared" si="0"/>
        <v xml:space="preserve"> - </v>
      </c>
    </row>
    <row r="42" spans="1:5" x14ac:dyDescent="0.25">
      <c r="A42" s="881"/>
      <c r="B42" s="882"/>
      <c r="C42" s="883"/>
      <c r="E42" s="211" t="str">
        <f t="shared" si="0"/>
        <v xml:space="preserve"> - </v>
      </c>
    </row>
    <row r="43" spans="1:5" x14ac:dyDescent="0.25">
      <c r="A43" s="881"/>
      <c r="B43" s="882"/>
      <c r="C43" s="883"/>
      <c r="E43" s="211" t="str">
        <f t="shared" si="0"/>
        <v xml:space="preserve"> - </v>
      </c>
    </row>
    <row r="44" spans="1:5" ht="15.75" thickBot="1" x14ac:dyDescent="0.3">
      <c r="A44" s="884"/>
      <c r="B44" s="885"/>
      <c r="C44" s="88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76" t="s">
        <v>1960</v>
      </c>
      <c r="B1" s="1076"/>
      <c r="C1" s="1076"/>
      <c r="D1" s="1076"/>
      <c r="E1" s="1076"/>
      <c r="F1" s="1076"/>
      <c r="G1" s="1076"/>
      <c r="H1" s="1076"/>
      <c r="I1" s="1076"/>
      <c r="J1" s="1076"/>
      <c r="K1" s="1076"/>
      <c r="L1" s="1076"/>
      <c r="M1" s="1076"/>
      <c r="N1" s="1076"/>
      <c r="O1" s="1076"/>
      <c r="P1" s="1076"/>
    </row>
    <row r="2" spans="1:18" s="68" customFormat="1" ht="48" customHeight="1" x14ac:dyDescent="0.2">
      <c r="A2" s="67" t="s">
        <v>1765</v>
      </c>
      <c r="B2" s="1077" t="s">
        <v>1766</v>
      </c>
      <c r="C2" s="1078"/>
      <c r="D2" s="1078"/>
      <c r="E2" s="1078"/>
      <c r="F2" s="1078"/>
      <c r="G2" s="1078"/>
      <c r="H2" s="1079"/>
      <c r="I2" s="1077" t="s">
        <v>1767</v>
      </c>
      <c r="J2" s="1078"/>
      <c r="K2" s="1079"/>
      <c r="L2" s="1080" t="s">
        <v>1768</v>
      </c>
      <c r="M2" s="1080"/>
      <c r="N2" s="1080"/>
      <c r="O2" s="1080"/>
      <c r="P2" s="1081"/>
    </row>
    <row r="3" spans="1:18" ht="51" x14ac:dyDescent="0.2">
      <c r="A3" s="69" t="s">
        <v>1769</v>
      </c>
      <c r="B3" s="70" t="s">
        <v>1770</v>
      </c>
      <c r="C3" s="71" t="s">
        <v>1771</v>
      </c>
      <c r="D3" s="71" t="s">
        <v>1920</v>
      </c>
      <c r="E3" s="71" t="s">
        <v>1919</v>
      </c>
      <c r="F3" s="71" t="s">
        <v>1921</v>
      </c>
      <c r="G3" s="71" t="s">
        <v>1922</v>
      </c>
      <c r="H3" s="1082" t="s">
        <v>1694</v>
      </c>
      <c r="I3" s="70" t="s">
        <v>1772</v>
      </c>
      <c r="J3" s="71" t="s">
        <v>1773</v>
      </c>
      <c r="K3" s="1082"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82"/>
      <c r="I4" s="75" t="s">
        <v>1695</v>
      </c>
      <c r="J4" s="76" t="s">
        <v>1696</v>
      </c>
      <c r="K4" s="1082"/>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7" t="s">
        <v>1961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E3.P_L.MR3-ACUEDUCTO ALCANTARILLLADO Y ASEO</Descripci_x00f3_n>
  </documentManagement>
</p:properties>
</file>

<file path=customXml/itemProps1.xml><?xml version="1.0" encoding="utf-8"?>
<ds:datastoreItem xmlns:ds="http://schemas.openxmlformats.org/officeDocument/2006/customXml" ds:itemID="{A120A882-D919-4351-BFCA-F0D672E5C5E6}"/>
</file>

<file path=customXml/itemProps2.xml><?xml version="1.0" encoding="utf-8"?>
<ds:datastoreItem xmlns:ds="http://schemas.openxmlformats.org/officeDocument/2006/customXml" ds:itemID="{E5A60410-5270-45E2-8784-9014C257DF76}"/>
</file>

<file path=customXml/itemProps3.xml><?xml version="1.0" encoding="utf-8"?>
<ds:datastoreItem xmlns:ds="http://schemas.openxmlformats.org/officeDocument/2006/customXml" ds:itemID="{6393652D-9D72-4EBC-9366-5633C9B4B13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E3.P_L.MR3-ACUEDUCTO ALCANTARILLLADO Y ASEO</dc:title>
  <dc:creator>FARID</dc:creator>
  <cp:lastModifiedBy>Adriana Mora</cp:lastModifiedBy>
  <dcterms:created xsi:type="dcterms:W3CDTF">2017-01-16T16:29:25Z</dcterms:created>
  <dcterms:modified xsi:type="dcterms:W3CDTF">2020-01-29T22:00:14Z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