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E  VIVIENDA\"/>
    </mc:Choice>
  </mc:AlternateContent>
  <xr:revisionPtr revIDLastSave="0" documentId="13_ncr:1_{94E859A0-B6EB-451C-AD74-CDF5E898B161}"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58" i="6" l="1"/>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AI57" i="6" l="1"/>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63" i="6" l="1"/>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3" i="6"/>
  <c r="AK18" i="6"/>
  <c r="AK17" i="6"/>
  <c r="AK16" i="6"/>
  <c r="AK15" i="6"/>
  <c r="AK14" i="6"/>
  <c r="AK12" i="6" s="1"/>
  <c r="AK48" i="6" l="1"/>
  <c r="AK39" i="6"/>
  <c r="AK30" i="6"/>
  <c r="AK21" i="6"/>
  <c r="AK57"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93" i="6" l="1"/>
  <c r="AK174" i="6"/>
  <c r="AK102" i="6"/>
  <c r="AR111" i="6"/>
  <c r="AU120" i="6"/>
  <c r="AK129" i="6"/>
  <c r="AU192" i="6"/>
  <c r="AR192" i="6"/>
  <c r="AU183" i="6"/>
  <c r="AK192" i="6"/>
  <c r="AU174" i="6"/>
  <c r="AR174" i="6"/>
  <c r="AU156" i="6"/>
  <c r="AU75" i="6"/>
  <c r="AK84" i="6"/>
  <c r="AU138" i="6"/>
  <c r="AK147" i="6"/>
  <c r="AK66" i="6"/>
  <c r="AR75" i="6"/>
  <c r="AR93" i="6"/>
  <c r="AR120" i="6"/>
  <c r="AR138" i="6"/>
  <c r="AR156" i="6"/>
  <c r="AU66" i="6"/>
  <c r="AR66" i="6"/>
  <c r="AU84" i="6"/>
  <c r="AR84" i="6"/>
  <c r="AU102" i="6"/>
  <c r="AR102" i="6"/>
  <c r="AU129" i="6"/>
  <c r="AR129" i="6"/>
  <c r="AU147" i="6"/>
  <c r="AR147" i="6"/>
  <c r="AR165" i="6"/>
  <c r="AR183" i="6"/>
  <c r="AK183" i="6"/>
  <c r="AK75" i="6"/>
  <c r="AK93" i="6"/>
  <c r="AK120" i="6"/>
  <c r="AK138" i="6"/>
  <c r="AK156"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58" i="6" l="1"/>
  <c r="I49"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G230" i="5"/>
  <c r="AN182" i="5"/>
  <c r="AG9" i="5"/>
  <c r="AN9" i="5" s="1"/>
  <c r="AG95" i="5"/>
  <c r="AN95" i="5" s="1"/>
  <c r="AG125" i="5"/>
  <c r="AG133" i="5"/>
  <c r="AN211" i="5"/>
  <c r="AH9" i="5"/>
  <c r="AO9" i="5" s="1"/>
  <c r="AV9" i="5" s="1"/>
  <c r="BB9" i="5" s="1"/>
  <c r="AH109" i="5"/>
  <c r="AO109" i="5" s="1"/>
  <c r="AU109" i="5" s="1"/>
  <c r="AG109" i="5"/>
  <c r="AN109" i="5" s="1"/>
  <c r="AH133" i="5"/>
  <c r="AO133" i="5" s="1"/>
  <c r="AG69" i="5"/>
  <c r="AN69" i="5" s="1"/>
  <c r="AI69" i="5"/>
  <c r="AP69" i="5" s="1"/>
  <c r="AW69" i="5" s="1"/>
  <c r="AG99" i="5"/>
  <c r="AN99" i="5" s="1"/>
  <c r="AN111" i="5"/>
  <c r="AN139" i="5"/>
  <c r="AO139" i="5"/>
  <c r="AU139" i="5" s="1"/>
  <c r="BB186" i="5"/>
  <c r="AH186" i="5"/>
  <c r="AK186" i="5"/>
  <c r="AR186" i="5" s="1"/>
  <c r="AN218" i="5"/>
  <c r="AG275" i="5"/>
  <c r="AN283" i="5"/>
  <c r="AU283" i="5" s="1"/>
  <c r="BC283" i="5" s="1"/>
  <c r="AP211" i="5"/>
  <c r="AW211" i="5" s="1"/>
  <c r="BB211" i="5" s="1"/>
  <c r="C6" i="6"/>
  <c r="L5" i="6"/>
  <c r="K6" i="6"/>
  <c r="Y5" i="6"/>
  <c r="C5" i="6"/>
  <c r="AU9" i="6"/>
  <c r="AU9" i="5"/>
  <c r="AO36" i="5"/>
  <c r="AN36" i="5"/>
  <c r="AU53" i="5"/>
  <c r="AV53" i="5"/>
  <c r="BB53" i="5" s="1"/>
  <c r="AV69" i="5"/>
  <c r="AU95" i="5"/>
  <c r="AV95" i="5"/>
  <c r="BB95" i="5" s="1"/>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B69" i="5" l="1"/>
  <c r="AU211" i="5"/>
  <c r="BC211" i="5" s="1"/>
  <c r="AN186" i="5"/>
  <c r="AU69" i="5"/>
  <c r="BC109" i="5"/>
  <c r="AV139" i="5"/>
  <c r="BB139" i="5" s="1"/>
  <c r="BC139" i="5" s="1"/>
  <c r="AO186" i="5"/>
  <c r="AU186" i="5" s="1"/>
  <c r="BC201" i="5"/>
  <c r="BC95" i="5"/>
  <c r="BC53"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86" i="5"/>
  <c r="BC121" i="5"/>
  <c r="BC169" i="5"/>
  <c r="BC182" i="5"/>
  <c r="BC36"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57" i="6" l="1"/>
  <c r="V57" i="6"/>
  <c r="T48" i="6"/>
  <c r="AD39" i="6" l="1"/>
  <c r="Z57" i="6"/>
  <c r="X12" i="6"/>
  <c r="V21" i="6"/>
  <c r="AB21" i="6"/>
  <c r="V39" i="6"/>
  <c r="AB12" i="6"/>
  <c r="AB57" i="6"/>
  <c r="V48" i="6"/>
  <c r="T57" i="6"/>
  <c r="X21" i="6"/>
  <c r="T39" i="6"/>
  <c r="AB39" i="6"/>
  <c r="T21" i="6"/>
  <c r="Z12" i="6"/>
  <c r="Z39" i="6"/>
  <c r="T12" i="6"/>
  <c r="Z30" i="6"/>
  <c r="X57" i="6"/>
  <c r="Z21" i="6"/>
  <c r="V30" i="6"/>
  <c r="AB48" i="6"/>
  <c r="T30" i="6"/>
  <c r="AD30" i="6"/>
  <c r="Z48" i="6"/>
  <c r="X48" i="6"/>
  <c r="AD12" i="6"/>
  <c r="V12" i="6"/>
  <c r="AB30" i="6"/>
  <c r="X30" i="6"/>
  <c r="AD48" i="6"/>
  <c r="X39" i="6"/>
  <c r="AD21" i="6"/>
  <c r="R48" i="6" l="1"/>
  <c r="AJ49" i="6"/>
  <c r="AJ48" i="6" s="1"/>
  <c r="AD9" i="6"/>
  <c r="R57" i="6"/>
  <c r="AJ58" i="6"/>
  <c r="AJ57" i="6" s="1"/>
  <c r="X9" i="6"/>
  <c r="R12" i="6"/>
  <c r="AJ13" i="6"/>
  <c r="AJ12" i="6" s="1"/>
  <c r="R21" i="6"/>
  <c r="AJ22" i="6"/>
  <c r="AJ21" i="6" s="1"/>
  <c r="T9" i="6"/>
  <c r="R39" i="6"/>
  <c r="AJ40" i="6"/>
  <c r="AJ39" i="6" s="1"/>
  <c r="V9" i="6"/>
  <c r="R30" i="6"/>
  <c r="AJ31" i="6"/>
  <c r="AJ30" i="6" s="1"/>
  <c r="Z9" i="6"/>
  <c r="AB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AL66" authorId="2" shapeId="0" xr:uid="{00000000-0006-0000-0000-0000D5000000}">
      <text>
        <r>
          <rPr>
            <b/>
            <sz val="8"/>
            <color indexed="81"/>
            <rFont val="Tahoma"/>
            <family val="2"/>
          </rPr>
          <t>PRIMERA INFANCIA (0 a 5 años)</t>
        </r>
        <r>
          <rPr>
            <sz val="8"/>
            <color indexed="81"/>
            <rFont val="Tahoma"/>
            <family val="2"/>
          </rPr>
          <t xml:space="preserve">
</t>
        </r>
      </text>
    </comment>
    <comment ref="AM66" authorId="2" shapeId="0" xr:uid="{00000000-0006-0000-0000-0000D6000000}">
      <text>
        <r>
          <rPr>
            <b/>
            <sz val="8"/>
            <color indexed="81"/>
            <rFont val="Tahoma"/>
            <family val="2"/>
          </rPr>
          <t>INFANCIA (6 a 11 años)</t>
        </r>
        <r>
          <rPr>
            <sz val="8"/>
            <color indexed="81"/>
            <rFont val="Tahoma"/>
            <family val="2"/>
          </rPr>
          <t xml:space="preserve">
</t>
        </r>
      </text>
    </comment>
    <comment ref="AN66" authorId="2" shapeId="0" xr:uid="{00000000-0006-0000-0000-0000D7000000}">
      <text>
        <r>
          <rPr>
            <b/>
            <sz val="8"/>
            <color indexed="81"/>
            <rFont val="Tahoma"/>
            <family val="2"/>
          </rPr>
          <t>ADOLESCENCIA (12 A 17 años)</t>
        </r>
      </text>
    </comment>
    <comment ref="AO66" authorId="2" shapeId="0" xr:uid="{00000000-0006-0000-0000-0000D8000000}">
      <text>
        <r>
          <rPr>
            <b/>
            <sz val="8"/>
            <color indexed="81"/>
            <rFont val="Tahoma"/>
            <family val="2"/>
          </rPr>
          <t>JUVENTUD (18 a 28 años)</t>
        </r>
        <r>
          <rPr>
            <sz val="8"/>
            <color indexed="81"/>
            <rFont val="Tahoma"/>
            <family val="2"/>
          </rPr>
          <t xml:space="preserve">
</t>
        </r>
      </text>
    </comment>
    <comment ref="AP66" authorId="2" shapeId="0" xr:uid="{00000000-0006-0000-0000-0000D9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DA000000}">
      <text>
        <r>
          <rPr>
            <b/>
            <sz val="8"/>
            <color indexed="81"/>
            <rFont val="Tahoma"/>
            <family val="2"/>
          </rPr>
          <t>ADULTO MAYOR  (61 años en adelante)</t>
        </r>
        <r>
          <rPr>
            <sz val="8"/>
            <color indexed="81"/>
            <rFont val="Tahoma"/>
            <family val="2"/>
          </rPr>
          <t xml:space="preserve">
</t>
        </r>
      </text>
    </comment>
    <comment ref="AS66" authorId="2" shapeId="0" xr:uid="{00000000-0006-0000-0000-0000DB000000}">
      <text>
        <r>
          <rPr>
            <b/>
            <sz val="8"/>
            <color indexed="81"/>
            <rFont val="Tahoma"/>
            <family val="2"/>
          </rPr>
          <t>MUJERES</t>
        </r>
        <r>
          <rPr>
            <sz val="8"/>
            <color indexed="81"/>
            <rFont val="Tahoma"/>
            <family val="2"/>
          </rPr>
          <t xml:space="preserve">
</t>
        </r>
      </text>
    </comment>
    <comment ref="AT66" authorId="2" shapeId="0" xr:uid="{00000000-0006-0000-0000-0000DC000000}">
      <text>
        <r>
          <rPr>
            <b/>
            <sz val="8"/>
            <color indexed="81"/>
            <rFont val="Tahoma"/>
            <family val="2"/>
          </rPr>
          <t>HOMBRES</t>
        </r>
      </text>
    </comment>
    <comment ref="AV66" authorId="2" shapeId="0" xr:uid="{00000000-0006-0000-0000-0000DD000000}">
      <text>
        <r>
          <rPr>
            <b/>
            <sz val="8"/>
            <color indexed="81"/>
            <rFont val="Tahoma"/>
            <family val="2"/>
          </rPr>
          <t>VÍCTIMAS CONFLICTO ARMADO</t>
        </r>
        <r>
          <rPr>
            <sz val="8"/>
            <color indexed="81"/>
            <rFont val="Tahoma"/>
            <family val="2"/>
          </rPr>
          <t xml:space="preserve">
</t>
        </r>
      </text>
    </comment>
    <comment ref="AX66" authorId="2" shapeId="0" xr:uid="{00000000-0006-0000-0000-0000DE000000}">
      <text>
        <r>
          <rPr>
            <b/>
            <sz val="8"/>
            <color indexed="81"/>
            <rFont val="Tahoma"/>
            <family val="2"/>
          </rPr>
          <t>DISCAPACITADOS</t>
        </r>
        <r>
          <rPr>
            <sz val="8"/>
            <color indexed="81"/>
            <rFont val="Tahoma"/>
            <family val="2"/>
          </rPr>
          <t xml:space="preserve">
</t>
        </r>
      </text>
    </comment>
    <comment ref="AY66" authorId="2" shapeId="0" xr:uid="{00000000-0006-0000-0000-0000DF000000}">
      <text>
        <r>
          <rPr>
            <b/>
            <sz val="8"/>
            <color indexed="81"/>
            <rFont val="Tahoma"/>
            <family val="2"/>
          </rPr>
          <t>AFROCOLOMBIANO O RAIZAL</t>
        </r>
      </text>
    </comment>
    <comment ref="AZ66" authorId="2" shapeId="0" xr:uid="{00000000-0006-0000-0000-0000E0000000}">
      <text>
        <r>
          <rPr>
            <b/>
            <sz val="8"/>
            <color indexed="81"/>
            <rFont val="Tahoma"/>
            <family val="2"/>
          </rPr>
          <t>INDÍGENAS</t>
        </r>
        <r>
          <rPr>
            <sz val="8"/>
            <color indexed="81"/>
            <rFont val="Tahoma"/>
            <family val="2"/>
          </rPr>
          <t xml:space="preserve">
</t>
        </r>
      </text>
    </comment>
    <comment ref="BA66" authorId="1" shapeId="0" xr:uid="{00000000-0006-0000-0000-0000E1000000}">
      <text>
        <r>
          <rPr>
            <b/>
            <sz val="9"/>
            <color indexed="81"/>
            <rFont val="Tahoma"/>
            <family val="2"/>
          </rPr>
          <t>MEDIO DE EVIDENCIA. INFORME, RESGISTRO FOTOGRAFICO, PLANILLA, ETC</t>
        </r>
      </text>
    </comment>
    <comment ref="AL75" authorId="2" shapeId="0" xr:uid="{00000000-0006-0000-0000-0000E2000000}">
      <text>
        <r>
          <rPr>
            <b/>
            <sz val="8"/>
            <color indexed="81"/>
            <rFont val="Tahoma"/>
            <family val="2"/>
          </rPr>
          <t>PRIMERA INFANCIA (0 a 5 años)</t>
        </r>
        <r>
          <rPr>
            <sz val="8"/>
            <color indexed="81"/>
            <rFont val="Tahoma"/>
            <family val="2"/>
          </rPr>
          <t xml:space="preserve">
</t>
        </r>
      </text>
    </comment>
    <comment ref="AM75" authorId="2" shapeId="0" xr:uid="{00000000-0006-0000-0000-0000E3000000}">
      <text>
        <r>
          <rPr>
            <b/>
            <sz val="8"/>
            <color indexed="81"/>
            <rFont val="Tahoma"/>
            <family val="2"/>
          </rPr>
          <t>INFANCIA (6 a 11 años)</t>
        </r>
        <r>
          <rPr>
            <sz val="8"/>
            <color indexed="81"/>
            <rFont val="Tahoma"/>
            <family val="2"/>
          </rPr>
          <t xml:space="preserve">
</t>
        </r>
      </text>
    </comment>
    <comment ref="AN75" authorId="2" shapeId="0" xr:uid="{00000000-0006-0000-0000-0000E4000000}">
      <text>
        <r>
          <rPr>
            <b/>
            <sz val="8"/>
            <color indexed="81"/>
            <rFont val="Tahoma"/>
            <family val="2"/>
          </rPr>
          <t>ADOLESCENCIA (12 A 17 años)</t>
        </r>
      </text>
    </comment>
    <comment ref="AO75" authorId="2" shapeId="0" xr:uid="{00000000-0006-0000-0000-0000E5000000}">
      <text>
        <r>
          <rPr>
            <b/>
            <sz val="8"/>
            <color indexed="81"/>
            <rFont val="Tahoma"/>
            <family val="2"/>
          </rPr>
          <t>JUVENTUD (18 a 28 años)</t>
        </r>
        <r>
          <rPr>
            <sz val="8"/>
            <color indexed="81"/>
            <rFont val="Tahoma"/>
            <family val="2"/>
          </rPr>
          <t xml:space="preserve">
</t>
        </r>
      </text>
    </comment>
    <comment ref="AP75" authorId="2" shapeId="0" xr:uid="{00000000-0006-0000-0000-0000E6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E7000000}">
      <text>
        <r>
          <rPr>
            <b/>
            <sz val="8"/>
            <color indexed="81"/>
            <rFont val="Tahoma"/>
            <family val="2"/>
          </rPr>
          <t>ADULTO MAYOR  (61 años en adelante)</t>
        </r>
        <r>
          <rPr>
            <sz val="8"/>
            <color indexed="81"/>
            <rFont val="Tahoma"/>
            <family val="2"/>
          </rPr>
          <t xml:space="preserve">
</t>
        </r>
      </text>
    </comment>
    <comment ref="AS75" authorId="2" shapeId="0" xr:uid="{00000000-0006-0000-0000-0000E8000000}">
      <text>
        <r>
          <rPr>
            <b/>
            <sz val="8"/>
            <color indexed="81"/>
            <rFont val="Tahoma"/>
            <family val="2"/>
          </rPr>
          <t>MUJERES</t>
        </r>
        <r>
          <rPr>
            <sz val="8"/>
            <color indexed="81"/>
            <rFont val="Tahoma"/>
            <family val="2"/>
          </rPr>
          <t xml:space="preserve">
</t>
        </r>
      </text>
    </comment>
    <comment ref="AT75" authorId="2" shapeId="0" xr:uid="{00000000-0006-0000-0000-0000E9000000}">
      <text>
        <r>
          <rPr>
            <b/>
            <sz val="8"/>
            <color indexed="81"/>
            <rFont val="Tahoma"/>
            <family val="2"/>
          </rPr>
          <t>HOMBRES</t>
        </r>
      </text>
    </comment>
    <comment ref="AV75" authorId="2" shapeId="0" xr:uid="{00000000-0006-0000-0000-0000EA000000}">
      <text>
        <r>
          <rPr>
            <b/>
            <sz val="8"/>
            <color indexed="81"/>
            <rFont val="Tahoma"/>
            <family val="2"/>
          </rPr>
          <t>VÍCTIMAS CONFLICTO ARMADO</t>
        </r>
        <r>
          <rPr>
            <sz val="8"/>
            <color indexed="81"/>
            <rFont val="Tahoma"/>
            <family val="2"/>
          </rPr>
          <t xml:space="preserve">
</t>
        </r>
      </text>
    </comment>
    <comment ref="AX75" authorId="2" shapeId="0" xr:uid="{00000000-0006-0000-0000-0000EB000000}">
      <text>
        <r>
          <rPr>
            <b/>
            <sz val="8"/>
            <color indexed="81"/>
            <rFont val="Tahoma"/>
            <family val="2"/>
          </rPr>
          <t>DISCAPACITADOS</t>
        </r>
        <r>
          <rPr>
            <sz val="8"/>
            <color indexed="81"/>
            <rFont val="Tahoma"/>
            <family val="2"/>
          </rPr>
          <t xml:space="preserve">
</t>
        </r>
      </text>
    </comment>
    <comment ref="AY75" authorId="2" shapeId="0" xr:uid="{00000000-0006-0000-0000-0000EC000000}">
      <text>
        <r>
          <rPr>
            <b/>
            <sz val="8"/>
            <color indexed="81"/>
            <rFont val="Tahoma"/>
            <family val="2"/>
          </rPr>
          <t>AFROCOLOMBIANO O RAIZAL</t>
        </r>
      </text>
    </comment>
    <comment ref="AZ75" authorId="2" shapeId="0" xr:uid="{00000000-0006-0000-0000-0000ED000000}">
      <text>
        <r>
          <rPr>
            <b/>
            <sz val="8"/>
            <color indexed="81"/>
            <rFont val="Tahoma"/>
            <family val="2"/>
          </rPr>
          <t>INDÍGENAS</t>
        </r>
        <r>
          <rPr>
            <sz val="8"/>
            <color indexed="81"/>
            <rFont val="Tahoma"/>
            <family val="2"/>
          </rPr>
          <t xml:space="preserve">
</t>
        </r>
      </text>
    </comment>
    <comment ref="BA75" authorId="1" shapeId="0" xr:uid="{00000000-0006-0000-0000-0000EE000000}">
      <text>
        <r>
          <rPr>
            <b/>
            <sz val="9"/>
            <color indexed="81"/>
            <rFont val="Tahoma"/>
            <family val="2"/>
          </rPr>
          <t>MEDIO DE EVIDENCIA. INFORME, RESGISTRO FOTOGRAFICO, PLANILLA, ETC</t>
        </r>
      </text>
    </comment>
    <comment ref="AL84" authorId="2" shapeId="0" xr:uid="{00000000-0006-0000-0000-0000EF000000}">
      <text>
        <r>
          <rPr>
            <b/>
            <sz val="8"/>
            <color indexed="81"/>
            <rFont val="Tahoma"/>
            <family val="2"/>
          </rPr>
          <t>PRIMERA INFANCIA (0 a 5 años)</t>
        </r>
        <r>
          <rPr>
            <sz val="8"/>
            <color indexed="81"/>
            <rFont val="Tahoma"/>
            <family val="2"/>
          </rPr>
          <t xml:space="preserve">
</t>
        </r>
      </text>
    </comment>
    <comment ref="AM84" authorId="2" shapeId="0" xr:uid="{00000000-0006-0000-0000-0000F0000000}">
      <text>
        <r>
          <rPr>
            <b/>
            <sz val="8"/>
            <color indexed="81"/>
            <rFont val="Tahoma"/>
            <family val="2"/>
          </rPr>
          <t>INFANCIA (6 a 11 años)</t>
        </r>
        <r>
          <rPr>
            <sz val="8"/>
            <color indexed="81"/>
            <rFont val="Tahoma"/>
            <family val="2"/>
          </rPr>
          <t xml:space="preserve">
</t>
        </r>
      </text>
    </comment>
    <comment ref="AN84" authorId="2" shapeId="0" xr:uid="{00000000-0006-0000-0000-0000F1000000}">
      <text>
        <r>
          <rPr>
            <b/>
            <sz val="8"/>
            <color indexed="81"/>
            <rFont val="Tahoma"/>
            <family val="2"/>
          </rPr>
          <t>ADOLESCENCIA (12 A 17 años)</t>
        </r>
      </text>
    </comment>
    <comment ref="AO84" authorId="2" shapeId="0" xr:uid="{00000000-0006-0000-0000-0000F2000000}">
      <text>
        <r>
          <rPr>
            <b/>
            <sz val="8"/>
            <color indexed="81"/>
            <rFont val="Tahoma"/>
            <family val="2"/>
          </rPr>
          <t>JUVENTUD (18 a 28 años)</t>
        </r>
        <r>
          <rPr>
            <sz val="8"/>
            <color indexed="81"/>
            <rFont val="Tahoma"/>
            <family val="2"/>
          </rPr>
          <t xml:space="preserve">
</t>
        </r>
      </text>
    </comment>
    <comment ref="AP84" authorId="2" shapeId="0" xr:uid="{00000000-0006-0000-0000-0000F3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F4000000}">
      <text>
        <r>
          <rPr>
            <b/>
            <sz val="8"/>
            <color indexed="81"/>
            <rFont val="Tahoma"/>
            <family val="2"/>
          </rPr>
          <t>ADULTO MAYOR  (61 años en adelante)</t>
        </r>
        <r>
          <rPr>
            <sz val="8"/>
            <color indexed="81"/>
            <rFont val="Tahoma"/>
            <family val="2"/>
          </rPr>
          <t xml:space="preserve">
</t>
        </r>
      </text>
    </comment>
    <comment ref="AS84" authorId="2" shapeId="0" xr:uid="{00000000-0006-0000-0000-0000F5000000}">
      <text>
        <r>
          <rPr>
            <b/>
            <sz val="8"/>
            <color indexed="81"/>
            <rFont val="Tahoma"/>
            <family val="2"/>
          </rPr>
          <t>MUJERES</t>
        </r>
        <r>
          <rPr>
            <sz val="8"/>
            <color indexed="81"/>
            <rFont val="Tahoma"/>
            <family val="2"/>
          </rPr>
          <t xml:space="preserve">
</t>
        </r>
      </text>
    </comment>
    <comment ref="AT84" authorId="2" shapeId="0" xr:uid="{00000000-0006-0000-0000-0000F6000000}">
      <text>
        <r>
          <rPr>
            <b/>
            <sz val="8"/>
            <color indexed="81"/>
            <rFont val="Tahoma"/>
            <family val="2"/>
          </rPr>
          <t>HOMBRES</t>
        </r>
      </text>
    </comment>
    <comment ref="AV84" authorId="2" shapeId="0" xr:uid="{00000000-0006-0000-0000-0000F7000000}">
      <text>
        <r>
          <rPr>
            <b/>
            <sz val="8"/>
            <color indexed="81"/>
            <rFont val="Tahoma"/>
            <family val="2"/>
          </rPr>
          <t>VÍCTIMAS CONFLICTO ARMADO</t>
        </r>
        <r>
          <rPr>
            <sz val="8"/>
            <color indexed="81"/>
            <rFont val="Tahoma"/>
            <family val="2"/>
          </rPr>
          <t xml:space="preserve">
</t>
        </r>
      </text>
    </comment>
    <comment ref="AX84" authorId="2" shapeId="0" xr:uid="{00000000-0006-0000-0000-0000F8000000}">
      <text>
        <r>
          <rPr>
            <b/>
            <sz val="8"/>
            <color indexed="81"/>
            <rFont val="Tahoma"/>
            <family val="2"/>
          </rPr>
          <t>DISCAPACITADOS</t>
        </r>
        <r>
          <rPr>
            <sz val="8"/>
            <color indexed="81"/>
            <rFont val="Tahoma"/>
            <family val="2"/>
          </rPr>
          <t xml:space="preserve">
</t>
        </r>
      </text>
    </comment>
    <comment ref="AY84" authorId="2" shapeId="0" xr:uid="{00000000-0006-0000-0000-0000F9000000}">
      <text>
        <r>
          <rPr>
            <b/>
            <sz val="8"/>
            <color indexed="81"/>
            <rFont val="Tahoma"/>
            <family val="2"/>
          </rPr>
          <t>AFROCOLOMBIANO O RAIZAL</t>
        </r>
      </text>
    </comment>
    <comment ref="AZ84" authorId="2" shapeId="0" xr:uid="{00000000-0006-0000-0000-0000FA000000}">
      <text>
        <r>
          <rPr>
            <b/>
            <sz val="8"/>
            <color indexed="81"/>
            <rFont val="Tahoma"/>
            <family val="2"/>
          </rPr>
          <t>INDÍGENAS</t>
        </r>
        <r>
          <rPr>
            <sz val="8"/>
            <color indexed="81"/>
            <rFont val="Tahoma"/>
            <family val="2"/>
          </rPr>
          <t xml:space="preserve">
</t>
        </r>
      </text>
    </comment>
    <comment ref="BA84" authorId="1" shapeId="0" xr:uid="{00000000-0006-0000-0000-0000FB000000}">
      <text>
        <r>
          <rPr>
            <b/>
            <sz val="9"/>
            <color indexed="81"/>
            <rFont val="Tahoma"/>
            <family val="2"/>
          </rPr>
          <t>MEDIO DE EVIDENCIA. INFORME, RESGISTRO FOTOGRAFICO, PLANILLA, ETC</t>
        </r>
      </text>
    </comment>
    <comment ref="AL93" authorId="2" shapeId="0" xr:uid="{00000000-0006-0000-0000-0000FC000000}">
      <text>
        <r>
          <rPr>
            <b/>
            <sz val="8"/>
            <color indexed="81"/>
            <rFont val="Tahoma"/>
            <family val="2"/>
          </rPr>
          <t>PRIMERA INFANCIA (0 a 5 años)</t>
        </r>
        <r>
          <rPr>
            <sz val="8"/>
            <color indexed="81"/>
            <rFont val="Tahoma"/>
            <family val="2"/>
          </rPr>
          <t xml:space="preserve">
</t>
        </r>
      </text>
    </comment>
    <comment ref="AM93" authorId="2" shapeId="0" xr:uid="{00000000-0006-0000-0000-0000FD000000}">
      <text>
        <r>
          <rPr>
            <b/>
            <sz val="8"/>
            <color indexed="81"/>
            <rFont val="Tahoma"/>
            <family val="2"/>
          </rPr>
          <t>INFANCIA (6 a 11 años)</t>
        </r>
        <r>
          <rPr>
            <sz val="8"/>
            <color indexed="81"/>
            <rFont val="Tahoma"/>
            <family val="2"/>
          </rPr>
          <t xml:space="preserve">
</t>
        </r>
      </text>
    </comment>
    <comment ref="AN93" authorId="2" shapeId="0" xr:uid="{00000000-0006-0000-0000-0000FE000000}">
      <text>
        <r>
          <rPr>
            <b/>
            <sz val="8"/>
            <color indexed="81"/>
            <rFont val="Tahoma"/>
            <family val="2"/>
          </rPr>
          <t>ADOLESCENCIA (12 A 17 años)</t>
        </r>
      </text>
    </comment>
    <comment ref="AO93" authorId="2" shapeId="0" xr:uid="{00000000-0006-0000-0000-0000FF000000}">
      <text>
        <r>
          <rPr>
            <b/>
            <sz val="8"/>
            <color indexed="81"/>
            <rFont val="Tahoma"/>
            <family val="2"/>
          </rPr>
          <t>JUVENTUD (18 a 28 años)</t>
        </r>
        <r>
          <rPr>
            <sz val="8"/>
            <color indexed="81"/>
            <rFont val="Tahoma"/>
            <family val="2"/>
          </rPr>
          <t xml:space="preserve">
</t>
        </r>
      </text>
    </comment>
    <comment ref="AP93" authorId="2" shapeId="0" xr:uid="{00000000-0006-0000-0000-000000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01010000}">
      <text>
        <r>
          <rPr>
            <b/>
            <sz val="8"/>
            <color indexed="81"/>
            <rFont val="Tahoma"/>
            <family val="2"/>
          </rPr>
          <t>ADULTO MAYOR  (61 años en adelante)</t>
        </r>
        <r>
          <rPr>
            <sz val="8"/>
            <color indexed="81"/>
            <rFont val="Tahoma"/>
            <family val="2"/>
          </rPr>
          <t xml:space="preserve">
</t>
        </r>
      </text>
    </comment>
    <comment ref="AS93" authorId="2" shapeId="0" xr:uid="{00000000-0006-0000-0000-000002010000}">
      <text>
        <r>
          <rPr>
            <b/>
            <sz val="8"/>
            <color indexed="81"/>
            <rFont val="Tahoma"/>
            <family val="2"/>
          </rPr>
          <t>MUJERES</t>
        </r>
        <r>
          <rPr>
            <sz val="8"/>
            <color indexed="81"/>
            <rFont val="Tahoma"/>
            <family val="2"/>
          </rPr>
          <t xml:space="preserve">
</t>
        </r>
      </text>
    </comment>
    <comment ref="AT93" authorId="2" shapeId="0" xr:uid="{00000000-0006-0000-0000-000003010000}">
      <text>
        <r>
          <rPr>
            <b/>
            <sz val="8"/>
            <color indexed="81"/>
            <rFont val="Tahoma"/>
            <family val="2"/>
          </rPr>
          <t>HOMBRES</t>
        </r>
      </text>
    </comment>
    <comment ref="AV93" authorId="2" shapeId="0" xr:uid="{00000000-0006-0000-0000-000004010000}">
      <text>
        <r>
          <rPr>
            <b/>
            <sz val="8"/>
            <color indexed="81"/>
            <rFont val="Tahoma"/>
            <family val="2"/>
          </rPr>
          <t>VÍCTIMAS CONFLICTO ARMADO</t>
        </r>
        <r>
          <rPr>
            <sz val="8"/>
            <color indexed="81"/>
            <rFont val="Tahoma"/>
            <family val="2"/>
          </rPr>
          <t xml:space="preserve">
</t>
        </r>
      </text>
    </comment>
    <comment ref="AX93" authorId="2" shapeId="0" xr:uid="{00000000-0006-0000-0000-000005010000}">
      <text>
        <r>
          <rPr>
            <b/>
            <sz val="8"/>
            <color indexed="81"/>
            <rFont val="Tahoma"/>
            <family val="2"/>
          </rPr>
          <t>DISCAPACITADOS</t>
        </r>
        <r>
          <rPr>
            <sz val="8"/>
            <color indexed="81"/>
            <rFont val="Tahoma"/>
            <family val="2"/>
          </rPr>
          <t xml:space="preserve">
</t>
        </r>
      </text>
    </comment>
    <comment ref="AY93" authorId="2" shapeId="0" xr:uid="{00000000-0006-0000-0000-000006010000}">
      <text>
        <r>
          <rPr>
            <b/>
            <sz val="8"/>
            <color indexed="81"/>
            <rFont val="Tahoma"/>
            <family val="2"/>
          </rPr>
          <t>AFROCOLOMBIANO O RAIZAL</t>
        </r>
      </text>
    </comment>
    <comment ref="AZ93" authorId="2" shapeId="0" xr:uid="{00000000-0006-0000-0000-000007010000}">
      <text>
        <r>
          <rPr>
            <b/>
            <sz val="8"/>
            <color indexed="81"/>
            <rFont val="Tahoma"/>
            <family val="2"/>
          </rPr>
          <t>INDÍGENAS</t>
        </r>
        <r>
          <rPr>
            <sz val="8"/>
            <color indexed="81"/>
            <rFont val="Tahoma"/>
            <family val="2"/>
          </rPr>
          <t xml:space="preserve">
</t>
        </r>
      </text>
    </comment>
    <comment ref="BA93" authorId="1" shapeId="0" xr:uid="{00000000-0006-0000-0000-000008010000}">
      <text>
        <r>
          <rPr>
            <b/>
            <sz val="9"/>
            <color indexed="81"/>
            <rFont val="Tahoma"/>
            <family val="2"/>
          </rPr>
          <t>MEDIO DE EVIDENCIA. INFORME, RESGISTRO FOTOGRAFICO, PLANILLA, ETC</t>
        </r>
      </text>
    </comment>
    <comment ref="AL102" authorId="2" shapeId="0" xr:uid="{00000000-0006-0000-0000-000009010000}">
      <text>
        <r>
          <rPr>
            <b/>
            <sz val="8"/>
            <color indexed="81"/>
            <rFont val="Tahoma"/>
            <family val="2"/>
          </rPr>
          <t>PRIMERA INFANCIA (0 a 5 años)</t>
        </r>
        <r>
          <rPr>
            <sz val="8"/>
            <color indexed="81"/>
            <rFont val="Tahoma"/>
            <family val="2"/>
          </rPr>
          <t xml:space="preserve">
</t>
        </r>
      </text>
    </comment>
    <comment ref="AM102" authorId="2" shapeId="0" xr:uid="{00000000-0006-0000-0000-00000A010000}">
      <text>
        <r>
          <rPr>
            <b/>
            <sz val="8"/>
            <color indexed="81"/>
            <rFont val="Tahoma"/>
            <family val="2"/>
          </rPr>
          <t>INFANCIA (6 a 11 años)</t>
        </r>
        <r>
          <rPr>
            <sz val="8"/>
            <color indexed="81"/>
            <rFont val="Tahoma"/>
            <family val="2"/>
          </rPr>
          <t xml:space="preserve">
</t>
        </r>
      </text>
    </comment>
    <comment ref="AN102" authorId="2" shapeId="0" xr:uid="{00000000-0006-0000-0000-00000B010000}">
      <text>
        <r>
          <rPr>
            <b/>
            <sz val="8"/>
            <color indexed="81"/>
            <rFont val="Tahoma"/>
            <family val="2"/>
          </rPr>
          <t>ADOLESCENCIA (12 A 17 años)</t>
        </r>
      </text>
    </comment>
    <comment ref="AO102" authorId="2" shapeId="0" xr:uid="{00000000-0006-0000-0000-00000C010000}">
      <text>
        <r>
          <rPr>
            <b/>
            <sz val="8"/>
            <color indexed="81"/>
            <rFont val="Tahoma"/>
            <family val="2"/>
          </rPr>
          <t>JUVENTUD (18 a 28 años)</t>
        </r>
        <r>
          <rPr>
            <sz val="8"/>
            <color indexed="81"/>
            <rFont val="Tahoma"/>
            <family val="2"/>
          </rPr>
          <t xml:space="preserve">
</t>
        </r>
      </text>
    </comment>
    <comment ref="AP102" authorId="2" shapeId="0" xr:uid="{00000000-0006-0000-0000-00000D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0E010000}">
      <text>
        <r>
          <rPr>
            <b/>
            <sz val="8"/>
            <color indexed="81"/>
            <rFont val="Tahoma"/>
            <family val="2"/>
          </rPr>
          <t>ADULTO MAYOR  (61 años en adelante)</t>
        </r>
        <r>
          <rPr>
            <sz val="8"/>
            <color indexed="81"/>
            <rFont val="Tahoma"/>
            <family val="2"/>
          </rPr>
          <t xml:space="preserve">
</t>
        </r>
      </text>
    </comment>
    <comment ref="AS102" authorId="2" shapeId="0" xr:uid="{00000000-0006-0000-0000-00000F010000}">
      <text>
        <r>
          <rPr>
            <b/>
            <sz val="8"/>
            <color indexed="81"/>
            <rFont val="Tahoma"/>
            <family val="2"/>
          </rPr>
          <t>MUJERES</t>
        </r>
        <r>
          <rPr>
            <sz val="8"/>
            <color indexed="81"/>
            <rFont val="Tahoma"/>
            <family val="2"/>
          </rPr>
          <t xml:space="preserve">
</t>
        </r>
      </text>
    </comment>
    <comment ref="AT102" authorId="2" shapeId="0" xr:uid="{00000000-0006-0000-0000-000010010000}">
      <text>
        <r>
          <rPr>
            <b/>
            <sz val="8"/>
            <color indexed="81"/>
            <rFont val="Tahoma"/>
            <family val="2"/>
          </rPr>
          <t>HOMBRES</t>
        </r>
      </text>
    </comment>
    <comment ref="AV102" authorId="2" shapeId="0" xr:uid="{00000000-0006-0000-0000-000011010000}">
      <text>
        <r>
          <rPr>
            <b/>
            <sz val="8"/>
            <color indexed="81"/>
            <rFont val="Tahoma"/>
            <family val="2"/>
          </rPr>
          <t>VÍCTIMAS CONFLICTO ARMADO</t>
        </r>
        <r>
          <rPr>
            <sz val="8"/>
            <color indexed="81"/>
            <rFont val="Tahoma"/>
            <family val="2"/>
          </rPr>
          <t xml:space="preserve">
</t>
        </r>
      </text>
    </comment>
    <comment ref="AX102" authorId="2" shapeId="0" xr:uid="{00000000-0006-0000-0000-000012010000}">
      <text>
        <r>
          <rPr>
            <b/>
            <sz val="8"/>
            <color indexed="81"/>
            <rFont val="Tahoma"/>
            <family val="2"/>
          </rPr>
          <t>DISCAPACITADOS</t>
        </r>
        <r>
          <rPr>
            <sz val="8"/>
            <color indexed="81"/>
            <rFont val="Tahoma"/>
            <family val="2"/>
          </rPr>
          <t xml:space="preserve">
</t>
        </r>
      </text>
    </comment>
    <comment ref="AY102" authorId="2" shapeId="0" xr:uid="{00000000-0006-0000-0000-000013010000}">
      <text>
        <r>
          <rPr>
            <b/>
            <sz val="8"/>
            <color indexed="81"/>
            <rFont val="Tahoma"/>
            <family val="2"/>
          </rPr>
          <t>AFROCOLOMBIANO O RAIZAL</t>
        </r>
      </text>
    </comment>
    <comment ref="AZ102" authorId="2" shapeId="0" xr:uid="{00000000-0006-0000-0000-000014010000}">
      <text>
        <r>
          <rPr>
            <b/>
            <sz val="8"/>
            <color indexed="81"/>
            <rFont val="Tahoma"/>
            <family val="2"/>
          </rPr>
          <t>INDÍGENAS</t>
        </r>
        <r>
          <rPr>
            <sz val="8"/>
            <color indexed="81"/>
            <rFont val="Tahoma"/>
            <family val="2"/>
          </rPr>
          <t xml:space="preserve">
</t>
        </r>
      </text>
    </comment>
    <comment ref="BA102" authorId="1" shapeId="0" xr:uid="{00000000-0006-0000-0000-000015010000}">
      <text>
        <r>
          <rPr>
            <b/>
            <sz val="9"/>
            <color indexed="81"/>
            <rFont val="Tahoma"/>
            <family val="2"/>
          </rPr>
          <t>MEDIO DE EVIDENCIA. INFORME, RESGISTRO FOTOGRAFICO, PLANILLA, ETC</t>
        </r>
      </text>
    </comment>
    <comment ref="AL111" authorId="2" shapeId="0" xr:uid="{00000000-0006-0000-0000-000016010000}">
      <text>
        <r>
          <rPr>
            <b/>
            <sz val="8"/>
            <color indexed="81"/>
            <rFont val="Tahoma"/>
            <family val="2"/>
          </rPr>
          <t>PRIMERA INFANCIA (0 a 5 años)</t>
        </r>
        <r>
          <rPr>
            <sz val="8"/>
            <color indexed="81"/>
            <rFont val="Tahoma"/>
            <family val="2"/>
          </rPr>
          <t xml:space="preserve">
</t>
        </r>
      </text>
    </comment>
    <comment ref="AM111" authorId="2" shapeId="0" xr:uid="{00000000-0006-0000-0000-000017010000}">
      <text>
        <r>
          <rPr>
            <b/>
            <sz val="8"/>
            <color indexed="81"/>
            <rFont val="Tahoma"/>
            <family val="2"/>
          </rPr>
          <t>INFANCIA (6 a 11 años)</t>
        </r>
        <r>
          <rPr>
            <sz val="8"/>
            <color indexed="81"/>
            <rFont val="Tahoma"/>
            <family val="2"/>
          </rPr>
          <t xml:space="preserve">
</t>
        </r>
      </text>
    </comment>
    <comment ref="AN111" authorId="2" shapeId="0" xr:uid="{00000000-0006-0000-0000-000018010000}">
      <text>
        <r>
          <rPr>
            <b/>
            <sz val="8"/>
            <color indexed="81"/>
            <rFont val="Tahoma"/>
            <family val="2"/>
          </rPr>
          <t>ADOLESCENCIA (12 A 17 años)</t>
        </r>
      </text>
    </comment>
    <comment ref="AO111" authorId="2" shapeId="0" xr:uid="{00000000-0006-0000-0000-000019010000}">
      <text>
        <r>
          <rPr>
            <b/>
            <sz val="8"/>
            <color indexed="81"/>
            <rFont val="Tahoma"/>
            <family val="2"/>
          </rPr>
          <t>JUVENTUD (18 a 28 años)</t>
        </r>
        <r>
          <rPr>
            <sz val="8"/>
            <color indexed="81"/>
            <rFont val="Tahoma"/>
            <family val="2"/>
          </rPr>
          <t xml:space="preserve">
</t>
        </r>
      </text>
    </comment>
    <comment ref="AP111" authorId="2" shapeId="0" xr:uid="{00000000-0006-0000-0000-00001A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1B010000}">
      <text>
        <r>
          <rPr>
            <b/>
            <sz val="8"/>
            <color indexed="81"/>
            <rFont val="Tahoma"/>
            <family val="2"/>
          </rPr>
          <t>ADULTO MAYOR  (61 años en adelante)</t>
        </r>
        <r>
          <rPr>
            <sz val="8"/>
            <color indexed="81"/>
            <rFont val="Tahoma"/>
            <family val="2"/>
          </rPr>
          <t xml:space="preserve">
</t>
        </r>
      </text>
    </comment>
    <comment ref="AS111" authorId="2" shapeId="0" xr:uid="{00000000-0006-0000-0000-00001C010000}">
      <text>
        <r>
          <rPr>
            <b/>
            <sz val="8"/>
            <color indexed="81"/>
            <rFont val="Tahoma"/>
            <family val="2"/>
          </rPr>
          <t>MUJERES</t>
        </r>
        <r>
          <rPr>
            <sz val="8"/>
            <color indexed="81"/>
            <rFont val="Tahoma"/>
            <family val="2"/>
          </rPr>
          <t xml:space="preserve">
</t>
        </r>
      </text>
    </comment>
    <comment ref="AT111" authorId="2" shapeId="0" xr:uid="{00000000-0006-0000-0000-00001D010000}">
      <text>
        <r>
          <rPr>
            <b/>
            <sz val="8"/>
            <color indexed="81"/>
            <rFont val="Tahoma"/>
            <family val="2"/>
          </rPr>
          <t>HOMBRES</t>
        </r>
      </text>
    </comment>
    <comment ref="AV111" authorId="2" shapeId="0" xr:uid="{00000000-0006-0000-0000-00001E010000}">
      <text>
        <r>
          <rPr>
            <b/>
            <sz val="8"/>
            <color indexed="81"/>
            <rFont val="Tahoma"/>
            <family val="2"/>
          </rPr>
          <t>VÍCTIMAS CONFLICTO ARMADO</t>
        </r>
        <r>
          <rPr>
            <sz val="8"/>
            <color indexed="81"/>
            <rFont val="Tahoma"/>
            <family val="2"/>
          </rPr>
          <t xml:space="preserve">
</t>
        </r>
      </text>
    </comment>
    <comment ref="AX111" authorId="2" shapeId="0" xr:uid="{00000000-0006-0000-0000-00001F010000}">
      <text>
        <r>
          <rPr>
            <b/>
            <sz val="8"/>
            <color indexed="81"/>
            <rFont val="Tahoma"/>
            <family val="2"/>
          </rPr>
          <t>DISCAPACITADOS</t>
        </r>
        <r>
          <rPr>
            <sz val="8"/>
            <color indexed="81"/>
            <rFont val="Tahoma"/>
            <family val="2"/>
          </rPr>
          <t xml:space="preserve">
</t>
        </r>
      </text>
    </comment>
    <comment ref="AY111" authorId="2" shapeId="0" xr:uid="{00000000-0006-0000-0000-000020010000}">
      <text>
        <r>
          <rPr>
            <b/>
            <sz val="8"/>
            <color indexed="81"/>
            <rFont val="Tahoma"/>
            <family val="2"/>
          </rPr>
          <t>AFROCOLOMBIANO O RAIZAL</t>
        </r>
      </text>
    </comment>
    <comment ref="AZ111" authorId="2" shapeId="0" xr:uid="{00000000-0006-0000-0000-000021010000}">
      <text>
        <r>
          <rPr>
            <b/>
            <sz val="8"/>
            <color indexed="81"/>
            <rFont val="Tahoma"/>
            <family val="2"/>
          </rPr>
          <t>INDÍGENAS</t>
        </r>
        <r>
          <rPr>
            <sz val="8"/>
            <color indexed="81"/>
            <rFont val="Tahoma"/>
            <family val="2"/>
          </rPr>
          <t xml:space="preserve">
</t>
        </r>
      </text>
    </comment>
    <comment ref="BA111" authorId="1" shapeId="0" xr:uid="{00000000-0006-0000-0000-000022010000}">
      <text>
        <r>
          <rPr>
            <b/>
            <sz val="9"/>
            <color indexed="81"/>
            <rFont val="Tahoma"/>
            <family val="2"/>
          </rPr>
          <t>MEDIO DE EVIDENCIA. INFORME, RESGISTRO FOTOGRAFICO, PLANILLA, ETC</t>
        </r>
      </text>
    </comment>
    <comment ref="AL120" authorId="2" shapeId="0" xr:uid="{00000000-0006-0000-0000-000023010000}">
      <text>
        <r>
          <rPr>
            <b/>
            <sz val="8"/>
            <color indexed="81"/>
            <rFont val="Tahoma"/>
            <family val="2"/>
          </rPr>
          <t>PRIMERA INFANCIA (0 a 5 años)</t>
        </r>
        <r>
          <rPr>
            <sz val="8"/>
            <color indexed="81"/>
            <rFont val="Tahoma"/>
            <family val="2"/>
          </rPr>
          <t xml:space="preserve">
</t>
        </r>
      </text>
    </comment>
    <comment ref="AM120" authorId="2" shapeId="0" xr:uid="{00000000-0006-0000-0000-000024010000}">
      <text>
        <r>
          <rPr>
            <b/>
            <sz val="8"/>
            <color indexed="81"/>
            <rFont val="Tahoma"/>
            <family val="2"/>
          </rPr>
          <t>INFANCIA (6 a 11 años)</t>
        </r>
        <r>
          <rPr>
            <sz val="8"/>
            <color indexed="81"/>
            <rFont val="Tahoma"/>
            <family val="2"/>
          </rPr>
          <t xml:space="preserve">
</t>
        </r>
      </text>
    </comment>
    <comment ref="AN120" authorId="2" shapeId="0" xr:uid="{00000000-0006-0000-0000-000025010000}">
      <text>
        <r>
          <rPr>
            <b/>
            <sz val="8"/>
            <color indexed="81"/>
            <rFont val="Tahoma"/>
            <family val="2"/>
          </rPr>
          <t>ADOLESCENCIA (12 A 17 años)</t>
        </r>
      </text>
    </comment>
    <comment ref="AO120" authorId="2" shapeId="0" xr:uid="{00000000-0006-0000-0000-000026010000}">
      <text>
        <r>
          <rPr>
            <b/>
            <sz val="8"/>
            <color indexed="81"/>
            <rFont val="Tahoma"/>
            <family val="2"/>
          </rPr>
          <t>JUVENTUD (18 a 28 años)</t>
        </r>
        <r>
          <rPr>
            <sz val="8"/>
            <color indexed="81"/>
            <rFont val="Tahoma"/>
            <family val="2"/>
          </rPr>
          <t xml:space="preserve">
</t>
        </r>
      </text>
    </comment>
    <comment ref="AP120" authorId="2" shapeId="0" xr:uid="{00000000-0006-0000-0000-000027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28010000}">
      <text>
        <r>
          <rPr>
            <b/>
            <sz val="8"/>
            <color indexed="81"/>
            <rFont val="Tahoma"/>
            <family val="2"/>
          </rPr>
          <t>ADULTO MAYOR  (61 años en adelante)</t>
        </r>
        <r>
          <rPr>
            <sz val="8"/>
            <color indexed="81"/>
            <rFont val="Tahoma"/>
            <family val="2"/>
          </rPr>
          <t xml:space="preserve">
</t>
        </r>
      </text>
    </comment>
    <comment ref="AS120" authorId="2" shapeId="0" xr:uid="{00000000-0006-0000-0000-000029010000}">
      <text>
        <r>
          <rPr>
            <b/>
            <sz val="8"/>
            <color indexed="81"/>
            <rFont val="Tahoma"/>
            <family val="2"/>
          </rPr>
          <t>MUJERES</t>
        </r>
        <r>
          <rPr>
            <sz val="8"/>
            <color indexed="81"/>
            <rFont val="Tahoma"/>
            <family val="2"/>
          </rPr>
          <t xml:space="preserve">
</t>
        </r>
      </text>
    </comment>
    <comment ref="AT120" authorId="2" shapeId="0" xr:uid="{00000000-0006-0000-0000-00002A010000}">
      <text>
        <r>
          <rPr>
            <b/>
            <sz val="8"/>
            <color indexed="81"/>
            <rFont val="Tahoma"/>
            <family val="2"/>
          </rPr>
          <t>HOMBRES</t>
        </r>
      </text>
    </comment>
    <comment ref="AV120" authorId="2" shapeId="0" xr:uid="{00000000-0006-0000-0000-00002B010000}">
      <text>
        <r>
          <rPr>
            <b/>
            <sz val="8"/>
            <color indexed="81"/>
            <rFont val="Tahoma"/>
            <family val="2"/>
          </rPr>
          <t>VÍCTIMAS CONFLICTO ARMADO</t>
        </r>
        <r>
          <rPr>
            <sz val="8"/>
            <color indexed="81"/>
            <rFont val="Tahoma"/>
            <family val="2"/>
          </rPr>
          <t xml:space="preserve">
</t>
        </r>
      </text>
    </comment>
    <comment ref="AX120" authorId="2" shapeId="0" xr:uid="{00000000-0006-0000-0000-00002C010000}">
      <text>
        <r>
          <rPr>
            <b/>
            <sz val="8"/>
            <color indexed="81"/>
            <rFont val="Tahoma"/>
            <family val="2"/>
          </rPr>
          <t>DISCAPACITADOS</t>
        </r>
        <r>
          <rPr>
            <sz val="8"/>
            <color indexed="81"/>
            <rFont val="Tahoma"/>
            <family val="2"/>
          </rPr>
          <t xml:space="preserve">
</t>
        </r>
      </text>
    </comment>
    <comment ref="AY120" authorId="2" shapeId="0" xr:uid="{00000000-0006-0000-0000-00002D010000}">
      <text>
        <r>
          <rPr>
            <b/>
            <sz val="8"/>
            <color indexed="81"/>
            <rFont val="Tahoma"/>
            <family val="2"/>
          </rPr>
          <t>AFROCOLOMBIANO O RAIZAL</t>
        </r>
      </text>
    </comment>
    <comment ref="AZ120" authorId="2" shapeId="0" xr:uid="{00000000-0006-0000-0000-00002E010000}">
      <text>
        <r>
          <rPr>
            <b/>
            <sz val="8"/>
            <color indexed="81"/>
            <rFont val="Tahoma"/>
            <family val="2"/>
          </rPr>
          <t>INDÍGENAS</t>
        </r>
        <r>
          <rPr>
            <sz val="8"/>
            <color indexed="81"/>
            <rFont val="Tahoma"/>
            <family val="2"/>
          </rPr>
          <t xml:space="preserve">
</t>
        </r>
      </text>
    </comment>
    <comment ref="BA120" authorId="1" shapeId="0" xr:uid="{00000000-0006-0000-0000-00002F010000}">
      <text>
        <r>
          <rPr>
            <b/>
            <sz val="9"/>
            <color indexed="81"/>
            <rFont val="Tahoma"/>
            <family val="2"/>
          </rPr>
          <t>MEDIO DE EVIDENCIA. INFORME, RESGISTRO FOTOGRAFICO, PLANILLA, ETC</t>
        </r>
      </text>
    </comment>
    <comment ref="AL129" authorId="2" shapeId="0" xr:uid="{00000000-0006-0000-0000-000030010000}">
      <text>
        <r>
          <rPr>
            <b/>
            <sz val="8"/>
            <color indexed="81"/>
            <rFont val="Tahoma"/>
            <family val="2"/>
          </rPr>
          <t>PRIMERA INFANCIA (0 a 5 años)</t>
        </r>
        <r>
          <rPr>
            <sz val="8"/>
            <color indexed="81"/>
            <rFont val="Tahoma"/>
            <family val="2"/>
          </rPr>
          <t xml:space="preserve">
</t>
        </r>
      </text>
    </comment>
    <comment ref="AM129" authorId="2" shapeId="0" xr:uid="{00000000-0006-0000-0000-000031010000}">
      <text>
        <r>
          <rPr>
            <b/>
            <sz val="8"/>
            <color indexed="81"/>
            <rFont val="Tahoma"/>
            <family val="2"/>
          </rPr>
          <t>INFANCIA (6 a 11 años)</t>
        </r>
        <r>
          <rPr>
            <sz val="8"/>
            <color indexed="81"/>
            <rFont val="Tahoma"/>
            <family val="2"/>
          </rPr>
          <t xml:space="preserve">
</t>
        </r>
      </text>
    </comment>
    <comment ref="AN129" authorId="2" shapeId="0" xr:uid="{00000000-0006-0000-0000-000032010000}">
      <text>
        <r>
          <rPr>
            <b/>
            <sz val="8"/>
            <color indexed="81"/>
            <rFont val="Tahoma"/>
            <family val="2"/>
          </rPr>
          <t>ADOLESCENCIA (12 A 17 años)</t>
        </r>
      </text>
    </comment>
    <comment ref="AO129" authorId="2" shapeId="0" xr:uid="{00000000-0006-0000-0000-000033010000}">
      <text>
        <r>
          <rPr>
            <b/>
            <sz val="8"/>
            <color indexed="81"/>
            <rFont val="Tahoma"/>
            <family val="2"/>
          </rPr>
          <t>JUVENTUD (18 a 28 años)</t>
        </r>
        <r>
          <rPr>
            <sz val="8"/>
            <color indexed="81"/>
            <rFont val="Tahoma"/>
            <family val="2"/>
          </rPr>
          <t xml:space="preserve">
</t>
        </r>
      </text>
    </comment>
    <comment ref="AP129" authorId="2" shapeId="0" xr:uid="{00000000-0006-0000-0000-000034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35010000}">
      <text>
        <r>
          <rPr>
            <b/>
            <sz val="8"/>
            <color indexed="81"/>
            <rFont val="Tahoma"/>
            <family val="2"/>
          </rPr>
          <t>ADULTO MAYOR  (61 años en adelante)</t>
        </r>
        <r>
          <rPr>
            <sz val="8"/>
            <color indexed="81"/>
            <rFont val="Tahoma"/>
            <family val="2"/>
          </rPr>
          <t xml:space="preserve">
</t>
        </r>
      </text>
    </comment>
    <comment ref="AS129" authorId="2" shapeId="0" xr:uid="{00000000-0006-0000-0000-000036010000}">
      <text>
        <r>
          <rPr>
            <b/>
            <sz val="8"/>
            <color indexed="81"/>
            <rFont val="Tahoma"/>
            <family val="2"/>
          </rPr>
          <t>MUJERES</t>
        </r>
        <r>
          <rPr>
            <sz val="8"/>
            <color indexed="81"/>
            <rFont val="Tahoma"/>
            <family val="2"/>
          </rPr>
          <t xml:space="preserve">
</t>
        </r>
      </text>
    </comment>
    <comment ref="AT129" authorId="2" shapeId="0" xr:uid="{00000000-0006-0000-0000-000037010000}">
      <text>
        <r>
          <rPr>
            <b/>
            <sz val="8"/>
            <color indexed="81"/>
            <rFont val="Tahoma"/>
            <family val="2"/>
          </rPr>
          <t>HOMBRES</t>
        </r>
      </text>
    </comment>
    <comment ref="AV129" authorId="2" shapeId="0" xr:uid="{00000000-0006-0000-0000-000038010000}">
      <text>
        <r>
          <rPr>
            <b/>
            <sz val="8"/>
            <color indexed="81"/>
            <rFont val="Tahoma"/>
            <family val="2"/>
          </rPr>
          <t>VÍCTIMAS CONFLICTO ARMADO</t>
        </r>
        <r>
          <rPr>
            <sz val="8"/>
            <color indexed="81"/>
            <rFont val="Tahoma"/>
            <family val="2"/>
          </rPr>
          <t xml:space="preserve">
</t>
        </r>
      </text>
    </comment>
    <comment ref="AX129" authorId="2" shapeId="0" xr:uid="{00000000-0006-0000-0000-000039010000}">
      <text>
        <r>
          <rPr>
            <b/>
            <sz val="8"/>
            <color indexed="81"/>
            <rFont val="Tahoma"/>
            <family val="2"/>
          </rPr>
          <t>DISCAPACITADOS</t>
        </r>
        <r>
          <rPr>
            <sz val="8"/>
            <color indexed="81"/>
            <rFont val="Tahoma"/>
            <family val="2"/>
          </rPr>
          <t xml:space="preserve">
</t>
        </r>
      </text>
    </comment>
    <comment ref="AY129" authorId="2" shapeId="0" xr:uid="{00000000-0006-0000-0000-00003A010000}">
      <text>
        <r>
          <rPr>
            <b/>
            <sz val="8"/>
            <color indexed="81"/>
            <rFont val="Tahoma"/>
            <family val="2"/>
          </rPr>
          <t>AFROCOLOMBIANO O RAIZAL</t>
        </r>
      </text>
    </comment>
    <comment ref="AZ129" authorId="2" shapeId="0" xr:uid="{00000000-0006-0000-0000-00003B010000}">
      <text>
        <r>
          <rPr>
            <b/>
            <sz val="8"/>
            <color indexed="81"/>
            <rFont val="Tahoma"/>
            <family val="2"/>
          </rPr>
          <t>INDÍGENAS</t>
        </r>
        <r>
          <rPr>
            <sz val="8"/>
            <color indexed="81"/>
            <rFont val="Tahoma"/>
            <family val="2"/>
          </rPr>
          <t xml:space="preserve">
</t>
        </r>
      </text>
    </comment>
    <comment ref="BA129" authorId="1" shapeId="0" xr:uid="{00000000-0006-0000-0000-00003C010000}">
      <text>
        <r>
          <rPr>
            <b/>
            <sz val="9"/>
            <color indexed="81"/>
            <rFont val="Tahoma"/>
            <family val="2"/>
          </rPr>
          <t>MEDIO DE EVIDENCIA. INFORME, RESGISTRO FOTOGRAFICO, PLANILLA, ETC</t>
        </r>
      </text>
    </comment>
    <comment ref="AL138" authorId="2" shapeId="0" xr:uid="{00000000-0006-0000-0000-00003D010000}">
      <text>
        <r>
          <rPr>
            <b/>
            <sz val="8"/>
            <color indexed="81"/>
            <rFont val="Tahoma"/>
            <family val="2"/>
          </rPr>
          <t>PRIMERA INFANCIA (0 a 5 años)</t>
        </r>
        <r>
          <rPr>
            <sz val="8"/>
            <color indexed="81"/>
            <rFont val="Tahoma"/>
            <family val="2"/>
          </rPr>
          <t xml:space="preserve">
</t>
        </r>
      </text>
    </comment>
    <comment ref="AM138" authorId="2" shapeId="0" xr:uid="{00000000-0006-0000-0000-00003E010000}">
      <text>
        <r>
          <rPr>
            <b/>
            <sz val="8"/>
            <color indexed="81"/>
            <rFont val="Tahoma"/>
            <family val="2"/>
          </rPr>
          <t>INFANCIA (6 a 11 años)</t>
        </r>
        <r>
          <rPr>
            <sz val="8"/>
            <color indexed="81"/>
            <rFont val="Tahoma"/>
            <family val="2"/>
          </rPr>
          <t xml:space="preserve">
</t>
        </r>
      </text>
    </comment>
    <comment ref="AN138" authorId="2" shapeId="0" xr:uid="{00000000-0006-0000-0000-00003F010000}">
      <text>
        <r>
          <rPr>
            <b/>
            <sz val="8"/>
            <color indexed="81"/>
            <rFont val="Tahoma"/>
            <family val="2"/>
          </rPr>
          <t>ADOLESCENCIA (12 A 17 años)</t>
        </r>
      </text>
    </comment>
    <comment ref="AO138" authorId="2" shapeId="0" xr:uid="{00000000-0006-0000-0000-000040010000}">
      <text>
        <r>
          <rPr>
            <b/>
            <sz val="8"/>
            <color indexed="81"/>
            <rFont val="Tahoma"/>
            <family val="2"/>
          </rPr>
          <t>JUVENTUD (18 a 28 años)</t>
        </r>
        <r>
          <rPr>
            <sz val="8"/>
            <color indexed="81"/>
            <rFont val="Tahoma"/>
            <family val="2"/>
          </rPr>
          <t xml:space="preserve">
</t>
        </r>
      </text>
    </comment>
    <comment ref="AP138" authorId="2" shapeId="0" xr:uid="{00000000-0006-0000-0000-000041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42010000}">
      <text>
        <r>
          <rPr>
            <b/>
            <sz val="8"/>
            <color indexed="81"/>
            <rFont val="Tahoma"/>
            <family val="2"/>
          </rPr>
          <t>ADULTO MAYOR  (61 años en adelante)</t>
        </r>
        <r>
          <rPr>
            <sz val="8"/>
            <color indexed="81"/>
            <rFont val="Tahoma"/>
            <family val="2"/>
          </rPr>
          <t xml:space="preserve">
</t>
        </r>
      </text>
    </comment>
    <comment ref="AS138" authorId="2" shapeId="0" xr:uid="{00000000-0006-0000-0000-000043010000}">
      <text>
        <r>
          <rPr>
            <b/>
            <sz val="8"/>
            <color indexed="81"/>
            <rFont val="Tahoma"/>
            <family val="2"/>
          </rPr>
          <t>MUJERES</t>
        </r>
        <r>
          <rPr>
            <sz val="8"/>
            <color indexed="81"/>
            <rFont val="Tahoma"/>
            <family val="2"/>
          </rPr>
          <t xml:space="preserve">
</t>
        </r>
      </text>
    </comment>
    <comment ref="AT138" authorId="2" shapeId="0" xr:uid="{00000000-0006-0000-0000-000044010000}">
      <text>
        <r>
          <rPr>
            <b/>
            <sz val="8"/>
            <color indexed="81"/>
            <rFont val="Tahoma"/>
            <family val="2"/>
          </rPr>
          <t>HOMBRES</t>
        </r>
      </text>
    </comment>
    <comment ref="AV138" authorId="2" shapeId="0" xr:uid="{00000000-0006-0000-0000-000045010000}">
      <text>
        <r>
          <rPr>
            <b/>
            <sz val="8"/>
            <color indexed="81"/>
            <rFont val="Tahoma"/>
            <family val="2"/>
          </rPr>
          <t>VÍCTIMAS CONFLICTO ARMADO</t>
        </r>
        <r>
          <rPr>
            <sz val="8"/>
            <color indexed="81"/>
            <rFont val="Tahoma"/>
            <family val="2"/>
          </rPr>
          <t xml:space="preserve">
</t>
        </r>
      </text>
    </comment>
    <comment ref="AX138" authorId="2" shapeId="0" xr:uid="{00000000-0006-0000-0000-000046010000}">
      <text>
        <r>
          <rPr>
            <b/>
            <sz val="8"/>
            <color indexed="81"/>
            <rFont val="Tahoma"/>
            <family val="2"/>
          </rPr>
          <t>DISCAPACITADOS</t>
        </r>
        <r>
          <rPr>
            <sz val="8"/>
            <color indexed="81"/>
            <rFont val="Tahoma"/>
            <family val="2"/>
          </rPr>
          <t xml:space="preserve">
</t>
        </r>
      </text>
    </comment>
    <comment ref="AY138" authorId="2" shapeId="0" xr:uid="{00000000-0006-0000-0000-000047010000}">
      <text>
        <r>
          <rPr>
            <b/>
            <sz val="8"/>
            <color indexed="81"/>
            <rFont val="Tahoma"/>
            <family val="2"/>
          </rPr>
          <t>AFROCOLOMBIANO O RAIZAL</t>
        </r>
      </text>
    </comment>
    <comment ref="AZ138" authorId="2" shapeId="0" xr:uid="{00000000-0006-0000-0000-000048010000}">
      <text>
        <r>
          <rPr>
            <b/>
            <sz val="8"/>
            <color indexed="81"/>
            <rFont val="Tahoma"/>
            <family val="2"/>
          </rPr>
          <t>INDÍGENAS</t>
        </r>
        <r>
          <rPr>
            <sz val="8"/>
            <color indexed="81"/>
            <rFont val="Tahoma"/>
            <family val="2"/>
          </rPr>
          <t xml:space="preserve">
</t>
        </r>
      </text>
    </comment>
    <comment ref="BA138" authorId="1" shapeId="0" xr:uid="{00000000-0006-0000-0000-000049010000}">
      <text>
        <r>
          <rPr>
            <b/>
            <sz val="9"/>
            <color indexed="81"/>
            <rFont val="Tahoma"/>
            <family val="2"/>
          </rPr>
          <t>MEDIO DE EVIDENCIA. INFORME, RESGISTRO FOTOGRAFICO, PLANILLA, ETC</t>
        </r>
      </text>
    </comment>
    <comment ref="AL147" authorId="2" shapeId="0" xr:uid="{00000000-0006-0000-0000-00004A010000}">
      <text>
        <r>
          <rPr>
            <b/>
            <sz val="8"/>
            <color indexed="81"/>
            <rFont val="Tahoma"/>
            <family val="2"/>
          </rPr>
          <t>PRIMERA INFANCIA (0 a 5 años)</t>
        </r>
        <r>
          <rPr>
            <sz val="8"/>
            <color indexed="81"/>
            <rFont val="Tahoma"/>
            <family val="2"/>
          </rPr>
          <t xml:space="preserve">
</t>
        </r>
      </text>
    </comment>
    <comment ref="AM147" authorId="2" shapeId="0" xr:uid="{00000000-0006-0000-0000-00004B010000}">
      <text>
        <r>
          <rPr>
            <b/>
            <sz val="8"/>
            <color indexed="81"/>
            <rFont val="Tahoma"/>
            <family val="2"/>
          </rPr>
          <t>INFANCIA (6 a 11 años)</t>
        </r>
        <r>
          <rPr>
            <sz val="8"/>
            <color indexed="81"/>
            <rFont val="Tahoma"/>
            <family val="2"/>
          </rPr>
          <t xml:space="preserve">
</t>
        </r>
      </text>
    </comment>
    <comment ref="AN147" authorId="2" shapeId="0" xr:uid="{00000000-0006-0000-0000-00004C010000}">
      <text>
        <r>
          <rPr>
            <b/>
            <sz val="8"/>
            <color indexed="81"/>
            <rFont val="Tahoma"/>
            <family val="2"/>
          </rPr>
          <t>ADOLESCENCIA (12 A 17 años)</t>
        </r>
      </text>
    </comment>
    <comment ref="AO147" authorId="2" shapeId="0" xr:uid="{00000000-0006-0000-0000-00004D010000}">
      <text>
        <r>
          <rPr>
            <b/>
            <sz val="8"/>
            <color indexed="81"/>
            <rFont val="Tahoma"/>
            <family val="2"/>
          </rPr>
          <t>JUVENTUD (18 a 28 años)</t>
        </r>
        <r>
          <rPr>
            <sz val="8"/>
            <color indexed="81"/>
            <rFont val="Tahoma"/>
            <family val="2"/>
          </rPr>
          <t xml:space="preserve">
</t>
        </r>
      </text>
    </comment>
    <comment ref="AP147" authorId="2" shapeId="0" xr:uid="{00000000-0006-0000-0000-00004E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4F010000}">
      <text>
        <r>
          <rPr>
            <b/>
            <sz val="8"/>
            <color indexed="81"/>
            <rFont val="Tahoma"/>
            <family val="2"/>
          </rPr>
          <t>ADULTO MAYOR  (61 años en adelante)</t>
        </r>
        <r>
          <rPr>
            <sz val="8"/>
            <color indexed="81"/>
            <rFont val="Tahoma"/>
            <family val="2"/>
          </rPr>
          <t xml:space="preserve">
</t>
        </r>
      </text>
    </comment>
    <comment ref="AS147" authorId="2" shapeId="0" xr:uid="{00000000-0006-0000-0000-000050010000}">
      <text>
        <r>
          <rPr>
            <b/>
            <sz val="8"/>
            <color indexed="81"/>
            <rFont val="Tahoma"/>
            <family val="2"/>
          </rPr>
          <t>MUJERES</t>
        </r>
        <r>
          <rPr>
            <sz val="8"/>
            <color indexed="81"/>
            <rFont val="Tahoma"/>
            <family val="2"/>
          </rPr>
          <t xml:space="preserve">
</t>
        </r>
      </text>
    </comment>
    <comment ref="AT147" authorId="2" shapeId="0" xr:uid="{00000000-0006-0000-0000-000051010000}">
      <text>
        <r>
          <rPr>
            <b/>
            <sz val="8"/>
            <color indexed="81"/>
            <rFont val="Tahoma"/>
            <family val="2"/>
          </rPr>
          <t>HOMBRES</t>
        </r>
      </text>
    </comment>
    <comment ref="AV147" authorId="2" shapeId="0" xr:uid="{00000000-0006-0000-0000-000052010000}">
      <text>
        <r>
          <rPr>
            <b/>
            <sz val="8"/>
            <color indexed="81"/>
            <rFont val="Tahoma"/>
            <family val="2"/>
          </rPr>
          <t>VÍCTIMAS CONFLICTO ARMADO</t>
        </r>
        <r>
          <rPr>
            <sz val="8"/>
            <color indexed="81"/>
            <rFont val="Tahoma"/>
            <family val="2"/>
          </rPr>
          <t xml:space="preserve">
</t>
        </r>
      </text>
    </comment>
    <comment ref="AX147" authorId="2" shapeId="0" xr:uid="{00000000-0006-0000-0000-000053010000}">
      <text>
        <r>
          <rPr>
            <b/>
            <sz val="8"/>
            <color indexed="81"/>
            <rFont val="Tahoma"/>
            <family val="2"/>
          </rPr>
          <t>DISCAPACITADOS</t>
        </r>
        <r>
          <rPr>
            <sz val="8"/>
            <color indexed="81"/>
            <rFont val="Tahoma"/>
            <family val="2"/>
          </rPr>
          <t xml:space="preserve">
</t>
        </r>
      </text>
    </comment>
    <comment ref="AY147" authorId="2" shapeId="0" xr:uid="{00000000-0006-0000-0000-000054010000}">
      <text>
        <r>
          <rPr>
            <b/>
            <sz val="8"/>
            <color indexed="81"/>
            <rFont val="Tahoma"/>
            <family val="2"/>
          </rPr>
          <t>AFROCOLOMBIANO O RAIZAL</t>
        </r>
      </text>
    </comment>
    <comment ref="AZ147" authorId="2" shapeId="0" xr:uid="{00000000-0006-0000-0000-000055010000}">
      <text>
        <r>
          <rPr>
            <b/>
            <sz val="8"/>
            <color indexed="81"/>
            <rFont val="Tahoma"/>
            <family val="2"/>
          </rPr>
          <t>INDÍGENAS</t>
        </r>
        <r>
          <rPr>
            <sz val="8"/>
            <color indexed="81"/>
            <rFont val="Tahoma"/>
            <family val="2"/>
          </rPr>
          <t xml:space="preserve">
</t>
        </r>
      </text>
    </comment>
    <comment ref="BA147" authorId="1" shapeId="0" xr:uid="{00000000-0006-0000-0000-000056010000}">
      <text>
        <r>
          <rPr>
            <b/>
            <sz val="9"/>
            <color indexed="81"/>
            <rFont val="Tahoma"/>
            <family val="2"/>
          </rPr>
          <t>MEDIO DE EVIDENCIA. INFORME, RESGISTRO FOTOGRAFICO, PLANILLA, ETC</t>
        </r>
      </text>
    </comment>
    <comment ref="AL156" authorId="2" shapeId="0" xr:uid="{00000000-0006-0000-0000-000057010000}">
      <text>
        <r>
          <rPr>
            <b/>
            <sz val="8"/>
            <color indexed="81"/>
            <rFont val="Tahoma"/>
            <family val="2"/>
          </rPr>
          <t>PRIMERA INFANCIA (0 a 5 años)</t>
        </r>
        <r>
          <rPr>
            <sz val="8"/>
            <color indexed="81"/>
            <rFont val="Tahoma"/>
            <family val="2"/>
          </rPr>
          <t xml:space="preserve">
</t>
        </r>
      </text>
    </comment>
    <comment ref="AM156" authorId="2" shapeId="0" xr:uid="{00000000-0006-0000-0000-000058010000}">
      <text>
        <r>
          <rPr>
            <b/>
            <sz val="8"/>
            <color indexed="81"/>
            <rFont val="Tahoma"/>
            <family val="2"/>
          </rPr>
          <t>INFANCIA (6 a 11 años)</t>
        </r>
        <r>
          <rPr>
            <sz val="8"/>
            <color indexed="81"/>
            <rFont val="Tahoma"/>
            <family val="2"/>
          </rPr>
          <t xml:space="preserve">
</t>
        </r>
      </text>
    </comment>
    <comment ref="AN156" authorId="2" shapeId="0" xr:uid="{00000000-0006-0000-0000-000059010000}">
      <text>
        <r>
          <rPr>
            <b/>
            <sz val="8"/>
            <color indexed="81"/>
            <rFont val="Tahoma"/>
            <family val="2"/>
          </rPr>
          <t>ADOLESCENCIA (12 A 17 años)</t>
        </r>
      </text>
    </comment>
    <comment ref="AO156" authorId="2" shapeId="0" xr:uid="{00000000-0006-0000-0000-00005A010000}">
      <text>
        <r>
          <rPr>
            <b/>
            <sz val="8"/>
            <color indexed="81"/>
            <rFont val="Tahoma"/>
            <family val="2"/>
          </rPr>
          <t>JUVENTUD (18 a 28 años)</t>
        </r>
        <r>
          <rPr>
            <sz val="8"/>
            <color indexed="81"/>
            <rFont val="Tahoma"/>
            <family val="2"/>
          </rPr>
          <t xml:space="preserve">
</t>
        </r>
      </text>
    </comment>
    <comment ref="AP156" authorId="2" shapeId="0" xr:uid="{00000000-0006-0000-0000-00005B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5C010000}">
      <text>
        <r>
          <rPr>
            <b/>
            <sz val="8"/>
            <color indexed="81"/>
            <rFont val="Tahoma"/>
            <family val="2"/>
          </rPr>
          <t>ADULTO MAYOR  (61 años en adelante)</t>
        </r>
        <r>
          <rPr>
            <sz val="8"/>
            <color indexed="81"/>
            <rFont val="Tahoma"/>
            <family val="2"/>
          </rPr>
          <t xml:space="preserve">
</t>
        </r>
      </text>
    </comment>
    <comment ref="AS156" authorId="2" shapeId="0" xr:uid="{00000000-0006-0000-0000-00005D010000}">
      <text>
        <r>
          <rPr>
            <b/>
            <sz val="8"/>
            <color indexed="81"/>
            <rFont val="Tahoma"/>
            <family val="2"/>
          </rPr>
          <t>MUJERES</t>
        </r>
        <r>
          <rPr>
            <sz val="8"/>
            <color indexed="81"/>
            <rFont val="Tahoma"/>
            <family val="2"/>
          </rPr>
          <t xml:space="preserve">
</t>
        </r>
      </text>
    </comment>
    <comment ref="AT156" authorId="2" shapeId="0" xr:uid="{00000000-0006-0000-0000-00005E010000}">
      <text>
        <r>
          <rPr>
            <b/>
            <sz val="8"/>
            <color indexed="81"/>
            <rFont val="Tahoma"/>
            <family val="2"/>
          </rPr>
          <t>HOMBRES</t>
        </r>
      </text>
    </comment>
    <comment ref="AV156" authorId="2" shapeId="0" xr:uid="{00000000-0006-0000-0000-00005F010000}">
      <text>
        <r>
          <rPr>
            <b/>
            <sz val="8"/>
            <color indexed="81"/>
            <rFont val="Tahoma"/>
            <family val="2"/>
          </rPr>
          <t>VÍCTIMAS CONFLICTO ARMADO</t>
        </r>
        <r>
          <rPr>
            <sz val="8"/>
            <color indexed="81"/>
            <rFont val="Tahoma"/>
            <family val="2"/>
          </rPr>
          <t xml:space="preserve">
</t>
        </r>
      </text>
    </comment>
    <comment ref="AX156" authorId="2" shapeId="0" xr:uid="{00000000-0006-0000-0000-000060010000}">
      <text>
        <r>
          <rPr>
            <b/>
            <sz val="8"/>
            <color indexed="81"/>
            <rFont val="Tahoma"/>
            <family val="2"/>
          </rPr>
          <t>DISCAPACITADOS</t>
        </r>
        <r>
          <rPr>
            <sz val="8"/>
            <color indexed="81"/>
            <rFont val="Tahoma"/>
            <family val="2"/>
          </rPr>
          <t xml:space="preserve">
</t>
        </r>
      </text>
    </comment>
    <comment ref="AY156" authorId="2" shapeId="0" xr:uid="{00000000-0006-0000-0000-000061010000}">
      <text>
        <r>
          <rPr>
            <b/>
            <sz val="8"/>
            <color indexed="81"/>
            <rFont val="Tahoma"/>
            <family val="2"/>
          </rPr>
          <t>AFROCOLOMBIANO O RAIZAL</t>
        </r>
      </text>
    </comment>
    <comment ref="AZ156" authorId="2" shapeId="0" xr:uid="{00000000-0006-0000-0000-000062010000}">
      <text>
        <r>
          <rPr>
            <b/>
            <sz val="8"/>
            <color indexed="81"/>
            <rFont val="Tahoma"/>
            <family val="2"/>
          </rPr>
          <t>INDÍGENAS</t>
        </r>
        <r>
          <rPr>
            <sz val="8"/>
            <color indexed="81"/>
            <rFont val="Tahoma"/>
            <family val="2"/>
          </rPr>
          <t xml:space="preserve">
</t>
        </r>
      </text>
    </comment>
    <comment ref="BA156" authorId="1" shapeId="0" xr:uid="{00000000-0006-0000-0000-000063010000}">
      <text>
        <r>
          <rPr>
            <b/>
            <sz val="9"/>
            <color indexed="81"/>
            <rFont val="Tahoma"/>
            <family val="2"/>
          </rPr>
          <t>MEDIO DE EVIDENCIA. INFORME, RESGISTRO FOTOGRAFICO, PLANILLA, ETC</t>
        </r>
      </text>
    </comment>
    <comment ref="AL165" authorId="2" shapeId="0" xr:uid="{00000000-0006-0000-0000-000064010000}">
      <text>
        <r>
          <rPr>
            <b/>
            <sz val="8"/>
            <color indexed="81"/>
            <rFont val="Tahoma"/>
            <family val="2"/>
          </rPr>
          <t>PRIMERA INFANCIA (0 a 5 años)</t>
        </r>
        <r>
          <rPr>
            <sz val="8"/>
            <color indexed="81"/>
            <rFont val="Tahoma"/>
            <family val="2"/>
          </rPr>
          <t xml:space="preserve">
</t>
        </r>
      </text>
    </comment>
    <comment ref="AM165" authorId="2" shapeId="0" xr:uid="{00000000-0006-0000-0000-000065010000}">
      <text>
        <r>
          <rPr>
            <b/>
            <sz val="8"/>
            <color indexed="81"/>
            <rFont val="Tahoma"/>
            <family val="2"/>
          </rPr>
          <t>INFANCIA (6 a 11 años)</t>
        </r>
        <r>
          <rPr>
            <sz val="8"/>
            <color indexed="81"/>
            <rFont val="Tahoma"/>
            <family val="2"/>
          </rPr>
          <t xml:space="preserve">
</t>
        </r>
      </text>
    </comment>
    <comment ref="AN165" authorId="2" shapeId="0" xr:uid="{00000000-0006-0000-0000-000066010000}">
      <text>
        <r>
          <rPr>
            <b/>
            <sz val="8"/>
            <color indexed="81"/>
            <rFont val="Tahoma"/>
            <family val="2"/>
          </rPr>
          <t>ADOLESCENCIA (12 A 17 años)</t>
        </r>
      </text>
    </comment>
    <comment ref="AO165" authorId="2" shapeId="0" xr:uid="{00000000-0006-0000-0000-000067010000}">
      <text>
        <r>
          <rPr>
            <b/>
            <sz val="8"/>
            <color indexed="81"/>
            <rFont val="Tahoma"/>
            <family val="2"/>
          </rPr>
          <t>JUVENTUD (18 a 28 años)</t>
        </r>
        <r>
          <rPr>
            <sz val="8"/>
            <color indexed="81"/>
            <rFont val="Tahoma"/>
            <family val="2"/>
          </rPr>
          <t xml:space="preserve">
</t>
        </r>
      </text>
    </comment>
    <comment ref="AP165" authorId="2" shapeId="0" xr:uid="{00000000-0006-0000-0000-000068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69010000}">
      <text>
        <r>
          <rPr>
            <b/>
            <sz val="8"/>
            <color indexed="81"/>
            <rFont val="Tahoma"/>
            <family val="2"/>
          </rPr>
          <t>ADULTO MAYOR  (61 años en adelante)</t>
        </r>
        <r>
          <rPr>
            <sz val="8"/>
            <color indexed="81"/>
            <rFont val="Tahoma"/>
            <family val="2"/>
          </rPr>
          <t xml:space="preserve">
</t>
        </r>
      </text>
    </comment>
    <comment ref="AS165" authorId="2" shapeId="0" xr:uid="{00000000-0006-0000-0000-00006A010000}">
      <text>
        <r>
          <rPr>
            <b/>
            <sz val="8"/>
            <color indexed="81"/>
            <rFont val="Tahoma"/>
            <family val="2"/>
          </rPr>
          <t>MUJERES</t>
        </r>
        <r>
          <rPr>
            <sz val="8"/>
            <color indexed="81"/>
            <rFont val="Tahoma"/>
            <family val="2"/>
          </rPr>
          <t xml:space="preserve">
</t>
        </r>
      </text>
    </comment>
    <comment ref="AT165" authorId="2" shapeId="0" xr:uid="{00000000-0006-0000-0000-00006B010000}">
      <text>
        <r>
          <rPr>
            <b/>
            <sz val="8"/>
            <color indexed="81"/>
            <rFont val="Tahoma"/>
            <family val="2"/>
          </rPr>
          <t>HOMBRES</t>
        </r>
      </text>
    </comment>
    <comment ref="AV165" authorId="2" shapeId="0" xr:uid="{00000000-0006-0000-0000-00006C010000}">
      <text>
        <r>
          <rPr>
            <b/>
            <sz val="8"/>
            <color indexed="81"/>
            <rFont val="Tahoma"/>
            <family val="2"/>
          </rPr>
          <t>VÍCTIMAS CONFLICTO ARMADO</t>
        </r>
        <r>
          <rPr>
            <sz val="8"/>
            <color indexed="81"/>
            <rFont val="Tahoma"/>
            <family val="2"/>
          </rPr>
          <t xml:space="preserve">
</t>
        </r>
      </text>
    </comment>
    <comment ref="AX165" authorId="2" shapeId="0" xr:uid="{00000000-0006-0000-0000-00006D010000}">
      <text>
        <r>
          <rPr>
            <b/>
            <sz val="8"/>
            <color indexed="81"/>
            <rFont val="Tahoma"/>
            <family val="2"/>
          </rPr>
          <t>DISCAPACITADOS</t>
        </r>
        <r>
          <rPr>
            <sz val="8"/>
            <color indexed="81"/>
            <rFont val="Tahoma"/>
            <family val="2"/>
          </rPr>
          <t xml:space="preserve">
</t>
        </r>
      </text>
    </comment>
    <comment ref="AY165" authorId="2" shapeId="0" xr:uid="{00000000-0006-0000-0000-00006E010000}">
      <text>
        <r>
          <rPr>
            <b/>
            <sz val="8"/>
            <color indexed="81"/>
            <rFont val="Tahoma"/>
            <family val="2"/>
          </rPr>
          <t>AFROCOLOMBIANO O RAIZAL</t>
        </r>
      </text>
    </comment>
    <comment ref="AZ165" authorId="2" shapeId="0" xr:uid="{00000000-0006-0000-0000-00006F010000}">
      <text>
        <r>
          <rPr>
            <b/>
            <sz val="8"/>
            <color indexed="81"/>
            <rFont val="Tahoma"/>
            <family val="2"/>
          </rPr>
          <t>INDÍGENAS</t>
        </r>
        <r>
          <rPr>
            <sz val="8"/>
            <color indexed="81"/>
            <rFont val="Tahoma"/>
            <family val="2"/>
          </rPr>
          <t xml:space="preserve">
</t>
        </r>
      </text>
    </comment>
    <comment ref="BA165" authorId="1" shapeId="0" xr:uid="{00000000-0006-0000-0000-000070010000}">
      <text>
        <r>
          <rPr>
            <b/>
            <sz val="9"/>
            <color indexed="81"/>
            <rFont val="Tahoma"/>
            <family val="2"/>
          </rPr>
          <t>MEDIO DE EVIDENCIA. INFORME, RESGISTRO FOTOGRAFICO, PLANILLA, ETC</t>
        </r>
      </text>
    </comment>
    <comment ref="AL174" authorId="2" shapeId="0" xr:uid="{00000000-0006-0000-0000-000071010000}">
      <text>
        <r>
          <rPr>
            <b/>
            <sz val="8"/>
            <color indexed="81"/>
            <rFont val="Tahoma"/>
            <family val="2"/>
          </rPr>
          <t>PRIMERA INFANCIA (0 a 5 años)</t>
        </r>
        <r>
          <rPr>
            <sz val="8"/>
            <color indexed="81"/>
            <rFont val="Tahoma"/>
            <family val="2"/>
          </rPr>
          <t xml:space="preserve">
</t>
        </r>
      </text>
    </comment>
    <comment ref="AM174" authorId="2" shapeId="0" xr:uid="{00000000-0006-0000-0000-000072010000}">
      <text>
        <r>
          <rPr>
            <b/>
            <sz val="8"/>
            <color indexed="81"/>
            <rFont val="Tahoma"/>
            <family val="2"/>
          </rPr>
          <t>INFANCIA (6 a 11 años)</t>
        </r>
        <r>
          <rPr>
            <sz val="8"/>
            <color indexed="81"/>
            <rFont val="Tahoma"/>
            <family val="2"/>
          </rPr>
          <t xml:space="preserve">
</t>
        </r>
      </text>
    </comment>
    <comment ref="AN174" authorId="2" shapeId="0" xr:uid="{00000000-0006-0000-0000-000073010000}">
      <text>
        <r>
          <rPr>
            <b/>
            <sz val="8"/>
            <color indexed="81"/>
            <rFont val="Tahoma"/>
            <family val="2"/>
          </rPr>
          <t>ADOLESCENCIA (12 A 17 años)</t>
        </r>
      </text>
    </comment>
    <comment ref="AO174" authorId="2" shapeId="0" xr:uid="{00000000-0006-0000-0000-000074010000}">
      <text>
        <r>
          <rPr>
            <b/>
            <sz val="8"/>
            <color indexed="81"/>
            <rFont val="Tahoma"/>
            <family val="2"/>
          </rPr>
          <t>JUVENTUD (18 a 28 años)</t>
        </r>
        <r>
          <rPr>
            <sz val="8"/>
            <color indexed="81"/>
            <rFont val="Tahoma"/>
            <family val="2"/>
          </rPr>
          <t xml:space="preserve">
</t>
        </r>
      </text>
    </comment>
    <comment ref="AP174" authorId="2" shapeId="0" xr:uid="{00000000-0006-0000-0000-000075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76010000}">
      <text>
        <r>
          <rPr>
            <b/>
            <sz val="8"/>
            <color indexed="81"/>
            <rFont val="Tahoma"/>
            <family val="2"/>
          </rPr>
          <t>ADULTO MAYOR  (61 años en adelante)</t>
        </r>
        <r>
          <rPr>
            <sz val="8"/>
            <color indexed="81"/>
            <rFont val="Tahoma"/>
            <family val="2"/>
          </rPr>
          <t xml:space="preserve">
</t>
        </r>
      </text>
    </comment>
    <comment ref="AS174" authorId="2" shapeId="0" xr:uid="{00000000-0006-0000-0000-000077010000}">
      <text>
        <r>
          <rPr>
            <b/>
            <sz val="8"/>
            <color indexed="81"/>
            <rFont val="Tahoma"/>
            <family val="2"/>
          </rPr>
          <t>MUJERES</t>
        </r>
        <r>
          <rPr>
            <sz val="8"/>
            <color indexed="81"/>
            <rFont val="Tahoma"/>
            <family val="2"/>
          </rPr>
          <t xml:space="preserve">
</t>
        </r>
      </text>
    </comment>
    <comment ref="AT174" authorId="2" shapeId="0" xr:uid="{00000000-0006-0000-0000-000078010000}">
      <text>
        <r>
          <rPr>
            <b/>
            <sz val="8"/>
            <color indexed="81"/>
            <rFont val="Tahoma"/>
            <family val="2"/>
          </rPr>
          <t>HOMBRES</t>
        </r>
      </text>
    </comment>
    <comment ref="AV174" authorId="2" shapeId="0" xr:uid="{00000000-0006-0000-0000-000079010000}">
      <text>
        <r>
          <rPr>
            <b/>
            <sz val="8"/>
            <color indexed="81"/>
            <rFont val="Tahoma"/>
            <family val="2"/>
          </rPr>
          <t>VÍCTIMAS CONFLICTO ARMADO</t>
        </r>
        <r>
          <rPr>
            <sz val="8"/>
            <color indexed="81"/>
            <rFont val="Tahoma"/>
            <family val="2"/>
          </rPr>
          <t xml:space="preserve">
</t>
        </r>
      </text>
    </comment>
    <comment ref="AX174" authorId="2" shapeId="0" xr:uid="{00000000-0006-0000-0000-00007A010000}">
      <text>
        <r>
          <rPr>
            <b/>
            <sz val="8"/>
            <color indexed="81"/>
            <rFont val="Tahoma"/>
            <family val="2"/>
          </rPr>
          <t>DISCAPACITADOS</t>
        </r>
        <r>
          <rPr>
            <sz val="8"/>
            <color indexed="81"/>
            <rFont val="Tahoma"/>
            <family val="2"/>
          </rPr>
          <t xml:space="preserve">
</t>
        </r>
      </text>
    </comment>
    <comment ref="AY174" authorId="2" shapeId="0" xr:uid="{00000000-0006-0000-0000-00007B010000}">
      <text>
        <r>
          <rPr>
            <b/>
            <sz val="8"/>
            <color indexed="81"/>
            <rFont val="Tahoma"/>
            <family val="2"/>
          </rPr>
          <t>AFROCOLOMBIANO O RAIZAL</t>
        </r>
      </text>
    </comment>
    <comment ref="AZ174" authorId="2" shapeId="0" xr:uid="{00000000-0006-0000-0000-00007C010000}">
      <text>
        <r>
          <rPr>
            <b/>
            <sz val="8"/>
            <color indexed="81"/>
            <rFont val="Tahoma"/>
            <family val="2"/>
          </rPr>
          <t>INDÍGENAS</t>
        </r>
        <r>
          <rPr>
            <sz val="8"/>
            <color indexed="81"/>
            <rFont val="Tahoma"/>
            <family val="2"/>
          </rPr>
          <t xml:space="preserve">
</t>
        </r>
      </text>
    </comment>
    <comment ref="BA174" authorId="1" shapeId="0" xr:uid="{00000000-0006-0000-0000-00007D010000}">
      <text>
        <r>
          <rPr>
            <b/>
            <sz val="9"/>
            <color indexed="81"/>
            <rFont val="Tahoma"/>
            <family val="2"/>
          </rPr>
          <t>MEDIO DE EVIDENCIA. INFORME, RESGISTRO FOTOGRAFICO, PLANILLA, ETC</t>
        </r>
      </text>
    </comment>
    <comment ref="AL183" authorId="2" shapeId="0" xr:uid="{00000000-0006-0000-0000-00007E010000}">
      <text>
        <r>
          <rPr>
            <b/>
            <sz val="8"/>
            <color indexed="81"/>
            <rFont val="Tahoma"/>
            <family val="2"/>
          </rPr>
          <t>PRIMERA INFANCIA (0 a 5 años)</t>
        </r>
        <r>
          <rPr>
            <sz val="8"/>
            <color indexed="81"/>
            <rFont val="Tahoma"/>
            <family val="2"/>
          </rPr>
          <t xml:space="preserve">
</t>
        </r>
      </text>
    </comment>
    <comment ref="AM183" authorId="2" shapeId="0" xr:uid="{00000000-0006-0000-0000-00007F010000}">
      <text>
        <r>
          <rPr>
            <b/>
            <sz val="8"/>
            <color indexed="81"/>
            <rFont val="Tahoma"/>
            <family val="2"/>
          </rPr>
          <t>INFANCIA (6 a 11 años)</t>
        </r>
        <r>
          <rPr>
            <sz val="8"/>
            <color indexed="81"/>
            <rFont val="Tahoma"/>
            <family val="2"/>
          </rPr>
          <t xml:space="preserve">
</t>
        </r>
      </text>
    </comment>
    <comment ref="AN183" authorId="2" shapeId="0" xr:uid="{00000000-0006-0000-0000-000080010000}">
      <text>
        <r>
          <rPr>
            <b/>
            <sz val="8"/>
            <color indexed="81"/>
            <rFont val="Tahoma"/>
            <family val="2"/>
          </rPr>
          <t>ADOLESCENCIA (12 A 17 años)</t>
        </r>
      </text>
    </comment>
    <comment ref="AO183" authorId="2" shapeId="0" xr:uid="{00000000-0006-0000-0000-000081010000}">
      <text>
        <r>
          <rPr>
            <b/>
            <sz val="8"/>
            <color indexed="81"/>
            <rFont val="Tahoma"/>
            <family val="2"/>
          </rPr>
          <t>JUVENTUD (18 a 28 años)</t>
        </r>
        <r>
          <rPr>
            <sz val="8"/>
            <color indexed="81"/>
            <rFont val="Tahoma"/>
            <family val="2"/>
          </rPr>
          <t xml:space="preserve">
</t>
        </r>
      </text>
    </comment>
    <comment ref="AP183" authorId="2" shapeId="0" xr:uid="{00000000-0006-0000-0000-000082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83010000}">
      <text>
        <r>
          <rPr>
            <b/>
            <sz val="8"/>
            <color indexed="81"/>
            <rFont val="Tahoma"/>
            <family val="2"/>
          </rPr>
          <t>ADULTO MAYOR  (61 años en adelante)</t>
        </r>
        <r>
          <rPr>
            <sz val="8"/>
            <color indexed="81"/>
            <rFont val="Tahoma"/>
            <family val="2"/>
          </rPr>
          <t xml:space="preserve">
</t>
        </r>
      </text>
    </comment>
    <comment ref="AS183" authorId="2" shapeId="0" xr:uid="{00000000-0006-0000-0000-000084010000}">
      <text>
        <r>
          <rPr>
            <b/>
            <sz val="8"/>
            <color indexed="81"/>
            <rFont val="Tahoma"/>
            <family val="2"/>
          </rPr>
          <t>MUJERES</t>
        </r>
        <r>
          <rPr>
            <sz val="8"/>
            <color indexed="81"/>
            <rFont val="Tahoma"/>
            <family val="2"/>
          </rPr>
          <t xml:space="preserve">
</t>
        </r>
      </text>
    </comment>
    <comment ref="AT183" authorId="2" shapeId="0" xr:uid="{00000000-0006-0000-0000-000085010000}">
      <text>
        <r>
          <rPr>
            <b/>
            <sz val="8"/>
            <color indexed="81"/>
            <rFont val="Tahoma"/>
            <family val="2"/>
          </rPr>
          <t>HOMBRES</t>
        </r>
      </text>
    </comment>
    <comment ref="AV183" authorId="2" shapeId="0" xr:uid="{00000000-0006-0000-0000-000086010000}">
      <text>
        <r>
          <rPr>
            <b/>
            <sz val="8"/>
            <color indexed="81"/>
            <rFont val="Tahoma"/>
            <family val="2"/>
          </rPr>
          <t>VÍCTIMAS CONFLICTO ARMADO</t>
        </r>
        <r>
          <rPr>
            <sz val="8"/>
            <color indexed="81"/>
            <rFont val="Tahoma"/>
            <family val="2"/>
          </rPr>
          <t xml:space="preserve">
</t>
        </r>
      </text>
    </comment>
    <comment ref="AX183" authorId="2" shapeId="0" xr:uid="{00000000-0006-0000-0000-000087010000}">
      <text>
        <r>
          <rPr>
            <b/>
            <sz val="8"/>
            <color indexed="81"/>
            <rFont val="Tahoma"/>
            <family val="2"/>
          </rPr>
          <t>DISCAPACITADOS</t>
        </r>
        <r>
          <rPr>
            <sz val="8"/>
            <color indexed="81"/>
            <rFont val="Tahoma"/>
            <family val="2"/>
          </rPr>
          <t xml:space="preserve">
</t>
        </r>
      </text>
    </comment>
    <comment ref="AY183" authorId="2" shapeId="0" xr:uid="{00000000-0006-0000-0000-000088010000}">
      <text>
        <r>
          <rPr>
            <b/>
            <sz val="8"/>
            <color indexed="81"/>
            <rFont val="Tahoma"/>
            <family val="2"/>
          </rPr>
          <t>AFROCOLOMBIANO O RAIZAL</t>
        </r>
      </text>
    </comment>
    <comment ref="AZ183" authorId="2" shapeId="0" xr:uid="{00000000-0006-0000-0000-000089010000}">
      <text>
        <r>
          <rPr>
            <b/>
            <sz val="8"/>
            <color indexed="81"/>
            <rFont val="Tahoma"/>
            <family val="2"/>
          </rPr>
          <t>INDÍGENAS</t>
        </r>
        <r>
          <rPr>
            <sz val="8"/>
            <color indexed="81"/>
            <rFont val="Tahoma"/>
            <family val="2"/>
          </rPr>
          <t xml:space="preserve">
</t>
        </r>
      </text>
    </comment>
    <comment ref="BA183" authorId="1" shapeId="0" xr:uid="{00000000-0006-0000-0000-00008A010000}">
      <text>
        <r>
          <rPr>
            <b/>
            <sz val="9"/>
            <color indexed="81"/>
            <rFont val="Tahoma"/>
            <family val="2"/>
          </rPr>
          <t>MEDIO DE EVIDENCIA. INFORME, RESGISTRO FOTOGRAFICO, PLANILLA, ETC</t>
        </r>
      </text>
    </comment>
    <comment ref="AL192" authorId="2" shapeId="0" xr:uid="{00000000-0006-0000-0000-00008B010000}">
      <text>
        <r>
          <rPr>
            <b/>
            <sz val="8"/>
            <color indexed="81"/>
            <rFont val="Tahoma"/>
            <family val="2"/>
          </rPr>
          <t>PRIMERA INFANCIA (0 a 5 años)</t>
        </r>
        <r>
          <rPr>
            <sz val="8"/>
            <color indexed="81"/>
            <rFont val="Tahoma"/>
            <family val="2"/>
          </rPr>
          <t xml:space="preserve">
</t>
        </r>
      </text>
    </comment>
    <comment ref="AM192" authorId="2" shapeId="0" xr:uid="{00000000-0006-0000-0000-00008C010000}">
      <text>
        <r>
          <rPr>
            <b/>
            <sz val="8"/>
            <color indexed="81"/>
            <rFont val="Tahoma"/>
            <family val="2"/>
          </rPr>
          <t>INFANCIA (6 a 11 años)</t>
        </r>
        <r>
          <rPr>
            <sz val="8"/>
            <color indexed="81"/>
            <rFont val="Tahoma"/>
            <family val="2"/>
          </rPr>
          <t xml:space="preserve">
</t>
        </r>
      </text>
    </comment>
    <comment ref="AN192" authorId="2" shapeId="0" xr:uid="{00000000-0006-0000-0000-00008D010000}">
      <text>
        <r>
          <rPr>
            <b/>
            <sz val="8"/>
            <color indexed="81"/>
            <rFont val="Tahoma"/>
            <family val="2"/>
          </rPr>
          <t>ADOLESCENCIA (12 A 17 años)</t>
        </r>
      </text>
    </comment>
    <comment ref="AO192" authorId="2" shapeId="0" xr:uid="{00000000-0006-0000-0000-00008E010000}">
      <text>
        <r>
          <rPr>
            <b/>
            <sz val="8"/>
            <color indexed="81"/>
            <rFont val="Tahoma"/>
            <family val="2"/>
          </rPr>
          <t>JUVENTUD (18 a 28 años)</t>
        </r>
        <r>
          <rPr>
            <sz val="8"/>
            <color indexed="81"/>
            <rFont val="Tahoma"/>
            <family val="2"/>
          </rPr>
          <t xml:space="preserve">
</t>
        </r>
      </text>
    </comment>
    <comment ref="AP192" authorId="2" shapeId="0" xr:uid="{00000000-0006-0000-0000-00008F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90010000}">
      <text>
        <r>
          <rPr>
            <b/>
            <sz val="8"/>
            <color indexed="81"/>
            <rFont val="Tahoma"/>
            <family val="2"/>
          </rPr>
          <t>ADULTO MAYOR  (61 años en adelante)</t>
        </r>
        <r>
          <rPr>
            <sz val="8"/>
            <color indexed="81"/>
            <rFont val="Tahoma"/>
            <family val="2"/>
          </rPr>
          <t xml:space="preserve">
</t>
        </r>
      </text>
    </comment>
    <comment ref="AS192" authorId="2" shapeId="0" xr:uid="{00000000-0006-0000-0000-000091010000}">
      <text>
        <r>
          <rPr>
            <b/>
            <sz val="8"/>
            <color indexed="81"/>
            <rFont val="Tahoma"/>
            <family val="2"/>
          </rPr>
          <t>MUJERES</t>
        </r>
        <r>
          <rPr>
            <sz val="8"/>
            <color indexed="81"/>
            <rFont val="Tahoma"/>
            <family val="2"/>
          </rPr>
          <t xml:space="preserve">
</t>
        </r>
      </text>
    </comment>
    <comment ref="AT192" authorId="2" shapeId="0" xr:uid="{00000000-0006-0000-0000-000092010000}">
      <text>
        <r>
          <rPr>
            <b/>
            <sz val="8"/>
            <color indexed="81"/>
            <rFont val="Tahoma"/>
            <family val="2"/>
          </rPr>
          <t>HOMBRES</t>
        </r>
      </text>
    </comment>
    <comment ref="AV192" authorId="2" shapeId="0" xr:uid="{00000000-0006-0000-0000-000093010000}">
      <text>
        <r>
          <rPr>
            <b/>
            <sz val="8"/>
            <color indexed="81"/>
            <rFont val="Tahoma"/>
            <family val="2"/>
          </rPr>
          <t>VÍCTIMAS CONFLICTO ARMADO</t>
        </r>
        <r>
          <rPr>
            <sz val="8"/>
            <color indexed="81"/>
            <rFont val="Tahoma"/>
            <family val="2"/>
          </rPr>
          <t xml:space="preserve">
</t>
        </r>
      </text>
    </comment>
    <comment ref="AX192" authorId="2" shapeId="0" xr:uid="{00000000-0006-0000-0000-000094010000}">
      <text>
        <r>
          <rPr>
            <b/>
            <sz val="8"/>
            <color indexed="81"/>
            <rFont val="Tahoma"/>
            <family val="2"/>
          </rPr>
          <t>DISCAPACITADOS</t>
        </r>
        <r>
          <rPr>
            <sz val="8"/>
            <color indexed="81"/>
            <rFont val="Tahoma"/>
            <family val="2"/>
          </rPr>
          <t xml:space="preserve">
</t>
        </r>
      </text>
    </comment>
    <comment ref="AY192" authorId="2" shapeId="0" xr:uid="{00000000-0006-0000-0000-000095010000}">
      <text>
        <r>
          <rPr>
            <b/>
            <sz val="8"/>
            <color indexed="81"/>
            <rFont val="Tahoma"/>
            <family val="2"/>
          </rPr>
          <t>AFROCOLOMBIANO O RAIZAL</t>
        </r>
      </text>
    </comment>
    <comment ref="AZ192" authorId="2" shapeId="0" xr:uid="{00000000-0006-0000-0000-000096010000}">
      <text>
        <r>
          <rPr>
            <b/>
            <sz val="8"/>
            <color indexed="81"/>
            <rFont val="Tahoma"/>
            <family val="2"/>
          </rPr>
          <t>INDÍGENAS</t>
        </r>
        <r>
          <rPr>
            <sz val="8"/>
            <color indexed="81"/>
            <rFont val="Tahoma"/>
            <family val="2"/>
          </rPr>
          <t xml:space="preserve">
</t>
        </r>
      </text>
    </comment>
    <comment ref="BA192" authorId="1" shapeId="0" xr:uid="{00000000-0006-0000-0000-00009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<sst xmlns="http://schemas.openxmlformats.org/spreadsheetml/2006/main" count="10528" uniqueCount="1961">
  <si>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</si>
  <si>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</si>
  <si>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</si>
  <si>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</si>
  <si>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</si>
  <si>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</si>
  <si>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</si>
  <si>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</si>
  <si>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</si>
  <si>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</si>
  <si>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</si>
  <si>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</si>
  <si>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</si>
  <si>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</si>
  <si>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</si>
  <si>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</si>
  <si>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</si>
  <si>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</si>
  <si>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</si>
  <si>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</si>
  <si>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</si>
  <si>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</si>
  <si>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</si>
  <si>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</si>
  <si>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</si>
  <si>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</si>
  <si>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</si>
  <si>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</si>
  <si>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</si>
  <si>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</si>
  <si>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</si>
  <si>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</si>
  <si>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</si>
  <si>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</si>
  <si>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</si>
  <si>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</si>
  <si>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</si>
  <si>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</si>
  <si>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</si>
  <si>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</si>
  <si>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</si>
  <si>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</si>
  <si>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</si>
  <si>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</si>
  <si>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</si>
  <si>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</si>
  <si>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</si>
  <si>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</si>
  <si>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</si>
  <si>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</si>
  <si>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</si>
  <si>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</si>
  <si>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</si>
  <si>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</si>
  <si>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</si>
  <si>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</si>
  <si>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</si>
  <si>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</si>
  <si>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</si>
  <si>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</si>
  <si>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</si>
  <si>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</si>
  <si>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</si>
  <si>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</si>
  <si>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</si>
  <si>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</si>
  <si>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</si>
  <si>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</si>
  <si>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</si>
  <si>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</si>
  <si>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</si>
  <si>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</si>
  <si>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</si>
  <si>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</si>
  <si>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</si>
  <si>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</si>
  <si>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</si>
  <si>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</si>
  <si>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</si>
  <si>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</si>
  <si>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</si>
  <si>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</si>
  <si>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</si>
  <si>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</si>
  <si>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</si>
  <si>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</si>
  <si>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</si>
  <si>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</si>
  <si>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</si>
  <si>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</si>
  <si>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</si>
  <si>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</si>
  <si>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</si>
  <si>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</si>
  <si>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</si>
  <si>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</si>
  <si>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</si>
  <si>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</si>
  <si>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</si>
  <si>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</si>
  <si>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</si>
  <si>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</si>
  <si>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</si>
  <si>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</si>
  <si>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</si>
  <si>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</si>
  <si>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</si>
  <si>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</si>
  <si>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</si>
  <si>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</si>
  <si>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</si>
  <si>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</si>
  <si>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</si>
  <si>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</si>
  <si>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</si>
  <si>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</si>
  <si>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</si>
  <si>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</si>
  <si>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</si>
  <si>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</si>
  <si>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</si>
  <si>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</si>
  <si>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</si>
  <si>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</si>
  <si>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</si>
  <si>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</si>
  <si>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</si>
  <si>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</si>
  <si>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</si>
  <si>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</si>
  <si>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</si>
  <si>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</si>
  <si>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</si>
  <si>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</si>
  <si>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</si>
  <si>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</si>
  <si>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</si>
  <si>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</si>
  <si>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</si>
  <si>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</si>
  <si>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</si>
  <si>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</si>
  <si>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</si>
  <si>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</si>
  <si>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</si>
  <si>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</si>
  <si>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</si>
  <si>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</si>
  <si>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</si>
  <si>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</si>
  <si>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</si>
  <si>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</si>
  <si>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</si>
  <si>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</si>
  <si>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</si>
  <si>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</si>
  <si>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</si>
  <si>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</si>
  <si>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</si>
  <si>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</si>
  <si>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</si>
  <si>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</si>
  <si>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</si>
  <si>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</si>
  <si>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</si>
  <si>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</si>
  <si>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</si>
  <si>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</si>
  <si>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</si>
  <si>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</si>
  <si>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</si>
  <si>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</si>
  <si>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</si>
  <si>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</si>
  <si>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</si>
  <si>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</si>
  <si>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</si>
  <si>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</si>
  <si>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</si>
  <si>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</si>
  <si>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</si>
  <si>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</si>
  <si>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</si>
  <si>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</si>
  <si>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</si>
  <si>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</si>
  <si>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</si>
  <si>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</si>
  <si>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</si>
  <si>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</si>
  <si>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</si>
  <si>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</si>
  <si>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</si>
  <si>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</si>
  <si>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</si>
  <si>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</si>
  <si>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</si>
  <si>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</si>
  <si>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</si>
  <si>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</si>
  <si>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</si>
  <si>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</si>
  <si>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</si>
  <si>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</si>
  <si>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</si>
  <si>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</si>
  <si>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</si>
  <si>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</si>
  <si>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</si>
  <si>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</si>
  <si>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</si>
  <si>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</si>
  <si>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</si>
  <si>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</si>
  <si>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</si>
  <si>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</si>
  <si>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</si>
  <si>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</si>
  <si>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</si>
  <si>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</si>
  <si>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</si>
  <si>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</si>
  <si>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</si>
  <si>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</si>
  <si>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</si>
  <si>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</si>
  <si>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</si>
  <si>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</si>
  <si>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</si>
  <si>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</si>
  <si>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</si>
  <si>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</si>
  <si>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</si>
  <si>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</si>
  <si>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</si>
  <si>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</si>
  <si>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</si>
  <si>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</si>
  <si>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</si>
  <si>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</si>
  <si>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</si>
  <si>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</si>
  <si>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</si>
  <si>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</si>
  <si>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</si>
  <si>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</si>
  <si>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</si>
  <si>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</si>
  <si>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</si>
  <si>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</si>
  <si>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</si>
  <si>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</si>
  <si>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</si>
  <si>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</si>
  <si>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</si>
  <si>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</si>
  <si>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</si>
  <si>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</si>
  <si>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</si>
  <si>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</si>
  <si>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</si>
  <si>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</si>
  <si>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</si>
  <si>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</si>
  <si>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</si>
  <si>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</si>
  <si>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</si>
  <si>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</si>
  <si>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</si>
  <si>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</si>
  <si>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</si>
  <si>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</si>
  <si>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</si>
  <si>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</si>
  <si>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</si>
  <si>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</si>
  <si>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</si>
  <si>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</si>
  <si>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</si>
  <si>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</si>
  <si>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</si>
  <si>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</si>
  <si>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</si>
  <si>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</si>
  <si>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</si>
  <si>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</si>
  <si>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</si>
  <si>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</si>
  <si>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</si>
  <si>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</si>
  <si>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</si>
  <si>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</si>
  <si>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</si>
  <si>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</si>
  <si>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</si>
  <si>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</si>
  <si>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</si>
  <si>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</si>
  <si>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</si>
  <si>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</si>
  <si>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</si>
  <si>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</si>
  <si>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</si>
  <si>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</si>
  <si>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</si>
  <si>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</si>
  <si>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</si>
  <si>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</si>
  <si>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</si>
  <si>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</si>
  <si>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</si>
  <si>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</si>
  <si>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</si>
  <si>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</si>
  <si>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</si>
  <si>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</si>
  <si>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</si>
  <si>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</si>
  <si>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</si>
  <si>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</si>
  <si>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</si>
  <si>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</si>
  <si>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</si>
  <si>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</si>
  <si>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</si>
  <si>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</si>
  <si>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</si>
  <si>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</si>
  <si>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</si>
  <si>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</si>
  <si>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</si>
  <si>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</si>
  <si>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</si>
  <si>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</si>
  <si>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</si>
  <si>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</si>
  <si>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</si>
  <si>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</si>
  <si>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</si>
  <si>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</si>
  <si>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</si>
  <si>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</si>
  <si>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</si>
  <si>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</si>
  <si>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</si>
  <si>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</si>
  <si>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</si>
  <si>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</si>
  <si>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</si>
  <si>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</si>
  <si>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</si>
  <si>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</si>
  <si>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</si>
  <si>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</si>
  <si>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</si>
  <si>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</si>
  <si>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</si>
  <si>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</si>
  <si>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</si>
  <si>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</si>
  <si>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</si>
  <si>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</si>
  <si>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</si>
  <si>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</si>
  <si>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</si>
  <si>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</si>
  <si>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</si>
  <si>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</si>
  <si>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</si>
  <si>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</si>
  <si>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</si>
  <si>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</si>
  <si>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</si>
  <si>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</si>
  <si>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</si>
  <si>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</si>
  <si>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</si>
  <si>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</si>
  <si>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</si>
  <si>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</si>
  <si>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</si>
  <si>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</si>
  <si>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</si>
  <si>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</si>
  <si>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</si>
  <si>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</si>
  <si>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</si>
  <si>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</si>
  <si>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</si>
  <si>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</si>
  <si>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</si>
  <si>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</si>
  <si>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</si>
  <si>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</si>
  <si>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</si>
  <si>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</si>
  <si>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</si>
  <si>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</si>
  <si>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</si>
  <si>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</si>
  <si>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</si>
  <si>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</si>
  <si>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</si>
  <si>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</si>
  <si>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</si>
  <si>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</si>
  <si>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</si>
  <si>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</si>
  <si>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</si>
  <si>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</si>
  <si>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</si>
  <si>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</si>
  <si>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</si>
  <si>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</si>
  <si>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</si>
  <si>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</si>
  <si>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</si>
  <si>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</si>
  <si>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</si>
  <si>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</si>
  <si>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</si>
  <si>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</si>
  <si>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</si>
  <si>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</si>
  <si>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</si>
  <si>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</si>
  <si>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</si>
  <si>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</si>
  <si>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</si>
  <si>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</si>
  <si>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</si>
  <si>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</si>
  <si>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</si>
  <si>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</si>
  <si>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</si>
  <si>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</si>
  <si>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</si>
  <si>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</si>
  <si>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</si>
  <si>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</si>
  <si>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</si>
  <si>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</si>
  <si>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</si>
  <si>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</si>
  <si>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</si>
  <si>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</si>
  <si>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</si>
  <si>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</si>
  <si>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</si>
  <si>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</si>
  <si>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</si>
  <si>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</si>
  <si>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</si>
  <si>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</si>
  <si>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</si>
  <si>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</si>
  <si>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</si>
  <si>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</si>
  <si>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</si>
  <si>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</si>
  <si>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</si>
  <si>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</si>
  <si>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</si>
  <si>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</si>
  <si>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</si>
  <si>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</si>
  <si>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</si>
  <si>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</si>
  <si>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</si>
  <si>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</si>
  <si>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</si>
  <si>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</si>
  <si>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</si>
  <si>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</si>
  <si>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</si>
  <si>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</si>
  <si>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</si>
  <si>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</si>
  <si>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</si>
  <si>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</si>
  <si>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</si>
  <si>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</si>
  <si>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</si>
  <si>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</si>
  <si>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</si>
  <si>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</si>
  <si>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</si>
  <si>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</si>
  <si>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</si>
  <si>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</si>
  <si>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</si>
  <si>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</si>
  <si>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</si>
  <si>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</si>
  <si>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</si>
  <si>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</si>
  <si>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</si>
  <si>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</si>
  <si>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</si>
  <si>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</si>
  <si>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</si>
  <si>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</si>
  <si>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</si>
  <si>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</si>
  <si>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</si>
  <si>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</si>
  <si>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</si>
  <si>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</si>
  <si>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</si>
  <si>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</si>
  <si>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</si>
  <si>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</si>
  <si>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</si>
  <si>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</si>
  <si>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</si>
  <si>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</si>
  <si>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</si>
  <si>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</si>
  <si>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</si>
  <si>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</si>
  <si>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</si>
  <si>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</si>
  <si>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</si>
  <si>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</si>
  <si>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</si>
  <si>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</si>
  <si>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</si>
  <si>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</si>
  <si>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</si>
  <si>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</si>
  <si>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</si>
  <si>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</si>
  <si>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</si>
  <si>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</si>
  <si>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</si>
  <si>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</si>
  <si>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</si>
  <si>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</si>
  <si>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</si>
  <si>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</si>
  <si>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</si>
  <si>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</si>
  <si>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</si>
  <si>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</si>
  <si>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</si>
  <si>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</si>
  <si>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</si>
  <si>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</si>
  <si>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</si>
  <si>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</si>
  <si>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</si>
  <si>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</si>
  <si>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</si>
  <si>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</si>
  <si>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</si>
  <si>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</si>
  <si>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</si>
  <si>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</si>
  <si>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</si>
  <si>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</si>
  <si>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</si>
  <si>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</si>
  <si>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</si>
  <si>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</si>
  <si>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</si>
  <si>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</si>
  <si>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</si>
  <si>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</si>
  <si>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</si>
  <si>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</si>
  <si>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</si>
  <si>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</si>
  <si>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</si>
  <si>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</si>
  <si>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</si>
  <si>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</si>
  <si>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</si>
  <si>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</si>
  <si>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</si>
  <si>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</si>
  <si>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</si>
  <si>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</si>
  <si>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</si>
  <si>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</si>
  <si>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</si>
  <si>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</si>
  <si>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</si>
  <si>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</si>
  <si>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</si>
  <si>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</si>
  <si>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</si>
  <si>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</si>
  <si>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</si>
  <si>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</si>
  <si>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</si>
  <si>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</si>
  <si>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</si>
  <si>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</si>
  <si>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</si>
  <si>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</si>
  <si>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</si>
  <si>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</si>
  <si>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</si>
  <si>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</si>
  <si>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</si>
  <si>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</si>
  <si>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</si>
  <si>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</si>
  <si>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</si>
  <si>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</si>
  <si>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</si>
  <si>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</si>
  <si>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</si>
  <si>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</si>
  <si>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</si>
  <si>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</si>
  <si>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</si>
  <si>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</si>
  <si>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</si>
  <si>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</si>
  <si>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</si>
  <si>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</si>
  <si>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</si>
  <si>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</si>
  <si>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</si>
  <si>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</si>
  <si>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</si>
  <si>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</si>
  <si>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</si>
  <si>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</si>
  <si>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</si>
  <si>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</si>
  <si>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</si>
  <si>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</si>
  <si>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</si>
  <si>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</si>
  <si>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</si>
  <si>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</si>
  <si>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</si>
  <si>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</si>
  <si>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</si>
  <si>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</si>
  <si>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</si>
  <si>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</si>
  <si>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</si>
  <si>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</si>
  <si>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</si>
  <si>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</si>
  <si>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</si>
  <si>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</si>
  <si>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</si>
  <si>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</si>
  <si>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</si>
  <si>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</si>
  <si>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</si>
  <si>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</si>
  <si>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</si>
  <si>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</si>
  <si>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</si>
  <si>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</si>
  <si>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</si>
  <si>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</si>
  <si>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</si>
  <si>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</si>
  <si>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</si>
  <si>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</si>
  <si>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</si>
  <si>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</si>
  <si>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</si>
  <si>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</si>
  <si>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</si>
  <si>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</si>
  <si>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</si>
  <si>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</si>
  <si>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</si>
  <si>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</si>
  <si>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</si>
  <si>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</si>
  <si>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</si>
  <si>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</si>
  <si>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</si>
  <si>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</si>
  <si>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</si>
  <si>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</si>
  <si>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</si>
  <si>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</si>
  <si>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</si>
  <si>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</si>
  <si>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</si>
  <si>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</si>
  <si>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</si>
  <si>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</si>
  <si>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</si>
  <si>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</si>
  <si>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</si>
  <si>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</si>
  <si>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</si>
  <si>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</si>
  <si>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</si>
  <si>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</si>
  <si>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</si>
  <si>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</si>
  <si>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</si>
  <si>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</si>
  <si>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</si>
  <si>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</si>
  <si>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</si>
  <si>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</si>
  <si>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</si>
  <si>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</si>
  <si>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</si>
  <si>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</si>
  <si>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</si>
  <si>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</si>
  <si>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</si>
  <si>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</si>
  <si>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</si>
  <si>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</si>
  <si>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</si>
  <si>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</si>
  <si>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</si>
  <si>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</si>
  <si>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</si>
  <si>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</si>
  <si>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</si>
  <si>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</si>
  <si>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</si>
  <si>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</si>
  <si>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</si>
  <si>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</si>
  <si>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</si>
  <si>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</si>
  <si>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</si>
  <si>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</si>
  <si>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</si>
  <si>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</si>
  <si>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</si>
  <si>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</si>
  <si>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</si>
  <si>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</si>
  <si>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</si>
  <si>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</si>
  <si>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</si>
  <si>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</si>
  <si>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</si>
  <si>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</si>
  <si>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</si>
  <si>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</si>
  <si>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</si>
  <si>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</si>
  <si>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</si>
  <si>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</si>
  <si>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</si>
  <si>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</si>
  <si>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</si>
  <si>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</si>
  <si>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</si>
  <si>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</si>
  <si>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</si>
  <si>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</si>
  <si>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</si>
  <si>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</si>
  <si>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</si>
  <si>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</si>
  <si>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</si>
  <si>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</si>
  <si>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</si>
  <si>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</si>
  <si>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</si>
  <si>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</si>
  <si>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</si>
  <si>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</si>
  <si>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</si>
  <si>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</si>
  <si>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</si>
  <si>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</si>
  <si>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</si>
  <si>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</si>
  <si>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</si>
  <si>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</si>
  <si>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</si>
  <si>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</si>
  <si>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</si>
  <si>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</si>
  <si>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</si>
  <si>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</si>
  <si>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</si>
  <si>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</si>
  <si>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</si>
  <si>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</si>
  <si>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</si>
  <si>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</si>
  <si>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</si>
  <si>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</si>
  <si>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</si>
  <si>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</si>
  <si>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</si>
  <si>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</si>
  <si>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</si>
  <si>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</si>
  <si>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</si>
  <si>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</si>
  <si>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</si>
  <si>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</si>
  <si>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</si>
  <si>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</si>
  <si>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</si>
  <si>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</si>
  <si>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</si>
  <si>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</si>
  <si>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</si>
  <si>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</si>
  <si>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</si>
  <si>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</si>
  <si>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</si>
  <si>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</si>
  <si>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</si>
  <si>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</si>
  <si>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</si>
  <si>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</si>
  <si>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</si>
  <si>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</si>
  <si>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</si>
  <si>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</si>
  <si>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</si>
  <si>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</si>
  <si>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</si>
  <si>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</si>
  <si>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</si>
  <si>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</si>
  <si>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</si>
  <si>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</si>
  <si>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</si>
  <si>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</si>
  <si>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</si>
  <si>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</si>
  <si>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</si>
  <si>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</si>
  <si>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</si>
  <si>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</si>
  <si>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</si>
  <si>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</si>
  <si>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</si>
  <si>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</si>
  <si>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</si>
  <si>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</si>
  <si>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</si>
  <si>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</si>
  <si>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</si>
  <si>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</si>
  <si>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</si>
  <si>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</si>
  <si>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</si>
  <si>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</si>
  <si>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</si>
  <si>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</si>
  <si>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</si>
  <si>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</si>
  <si>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</si>
  <si>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</si>
  <si>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</si>
  <si>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</si>
  <si>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</si>
  <si>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</si>
  <si>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</si>
  <si>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</si>
  <si>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</si>
  <si>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</si>
  <si>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</si>
  <si>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</si>
  <si>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</si>
  <si>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</si>
  <si>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</si>
  <si>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</si>
  <si>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</si>
  <si>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</si>
  <si>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</si>
  <si>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</si>
  <si>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</si>
  <si>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</si>
  <si>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</si>
  <si>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</si>
  <si>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</si>
  <si>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</si>
  <si>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</si>
  <si>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</si>
  <si>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</si>
  <si>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</si>
  <si>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</si>
  <si>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</si>
  <si>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</si>
  <si>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</si>
  <si>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</si>
  <si>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</si>
  <si>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</si>
  <si>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</si>
  <si>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</si>
  <si>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</si>
  <si>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</si>
  <si>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</si>
  <si>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</si>
  <si>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</si>
  <si>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</si>
  <si>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</si>
  <si>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</si>
  <si>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</si>
  <si>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</si>
  <si>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</si>
  <si>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</si>
  <si>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</si>
  <si>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</si>
  <si>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</si>
  <si>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</si>
  <si>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</si>
  <si>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</si>
  <si>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</si>
  <si>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</si>
  <si>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</si>
  <si>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</si>
  <si>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</si>
  <si>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</si>
  <si>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</si>
  <si>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</si>
  <si>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</si>
  <si>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</si>
  <si>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</si>
  <si>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</si>
  <si>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</si>
  <si>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</si>
  <si>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</si>
  <si>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</si>
  <si>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</si>
  <si>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</si>
  <si>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</si>
  <si>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</si>
  <si>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</si>
  <si>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</si>
  <si>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</si>
  <si>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</si>
  <si>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</si>
  <si>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</si>
  <si>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</si>
  <si>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</si>
  <si>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</si>
  <si>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</si>
  <si>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</si>
  <si>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</si>
  <si>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</si>
  <si>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</si>
  <si>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</si>
  <si>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</si>
  <si>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</si>
  <si>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</si>
  <si>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</si>
  <si>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</si>
  <si>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</si>
  <si>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</si>
  <si>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</si>
  <si>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</si>
  <si>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</si>
  <si>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</si>
  <si>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</si>
  <si>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</si>
  <si>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</si>
  <si>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</si>
  <si>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</si>
  <si>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</si>
  <si>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</si>
  <si>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</si>
  <si>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</si>
  <si>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</si>
  <si>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</si>
  <si>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</si>
  <si>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</si>
  <si>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</si>
  <si>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</si>
  <si>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</si>
  <si>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</si>
  <si>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</si>
  <si>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</si>
  <si>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</si>
  <si>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</si>
  <si>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</si>
  <si>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</si>
  <si>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</si>
  <si>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</si>
  <si>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</si>
  <si>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</si>
  <si>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</si>
  <si>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</si>
  <si>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</si>
  <si>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</si>
  <si>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</si>
  <si>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</si>
  <si>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</si>
  <si>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</si>
  <si>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</si>
  <si>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</si>
  <si>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</si>
  <si>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</si>
  <si>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</si>
  <si>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</si>
  <si>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</si>
  <si>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</si>
  <si>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</si>
  <si>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</si>
  <si>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</si>
  <si>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</si>
  <si>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</si>
  <si>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</si>
  <si>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</si>
  <si>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</si>
  <si>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</si>
  <si>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</si>
  <si>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</si>
  <si>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</si>
  <si>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</si>
  <si>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</si>
  <si>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</si>
  <si>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</si>
  <si>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</si>
  <si>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</si>
  <si>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</si>
  <si>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</si>
  <si>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</si>
  <si>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</si>
  <si>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</si>
  <si>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</si>
  <si>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</si>
  <si>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</si>
  <si>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</si>
  <si>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</si>
  <si>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</si>
  <si>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</si>
  <si>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</si>
  <si>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</si>
  <si>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</si>
  <si>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</si>
  <si>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</si>
  <si>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</si>
  <si>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</si>
  <si>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</si>
  <si>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</si>
  <si>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</si>
  <si>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</si>
  <si>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</si>
  <si>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</si>
  <si>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</si>
  <si>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</si>
  <si>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</si>
  <si>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</si>
  <si>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</si>
  <si>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</si>
  <si>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</si>
  <si>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</si>
  <si>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</si>
  <si>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</si>
  <si>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</si>
  <si>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</si>
  <si>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</si>
  <si>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</si>
  <si>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</si>
  <si>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</si>
  <si>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</si>
  <si>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</si>
  <si>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</si>
  <si>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</si>
  <si>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</si>
  <si>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</si>
  <si>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</si>
  <si>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</si>
  <si>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</si>
  <si>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</si>
  <si>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</si>
  <si>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</si>
  <si>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</si>
  <si>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</si>
  <si>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</si>
  <si>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</si>
  <si>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</si>
  <si>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</si>
  <si>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</si>
  <si>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</si>
  <si>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</si>
  <si>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</si>
  <si>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</si>
  <si>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</si>
  <si>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</si>
  <si>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</si>
  <si>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</si>
  <si>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</si>
  <si>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</si>
  <si>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</si>
  <si>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</si>
  <si>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</si>
  <si>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</si>
  <si>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</si>
  <si>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</si>
  <si>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</si>
  <si>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</si>
  <si>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</si>
  <si>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</si>
  <si>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</si>
  <si>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</si>
  <si>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</si>
  <si>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</si>
  <si>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</si>
  <si>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</si>
  <si>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</si>
  <si>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</si>
  <si>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</si>
  <si>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</si>
  <si>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</si>
  <si>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</si>
  <si>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</si>
  <si>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</si>
  <si>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</si>
  <si>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</si>
  <si>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</si>
  <si>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</si>
  <si>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</si>
  <si>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</si>
  <si>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</si>
  <si>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</si>
  <si>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</si>
  <si>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</si>
  <si>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</si>
  <si>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</si>
  <si>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</si>
  <si>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</si>
  <si>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</si>
  <si>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</si>
  <si>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</si>
  <si>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</si>
  <si>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</si>
  <si>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</si>
  <si>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</si>
  <si>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</si>
  <si>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</si>
  <si>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</si>
  <si>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</si>
  <si>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</si>
  <si>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</si>
  <si>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</si>
  <si>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</si>
  <si>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</si>
  <si>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</si>
  <si>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</si>
  <si>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</si>
  <si>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</si>
  <si>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</si>
  <si>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</si>
  <si>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</si>
  <si>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</si>
  <si>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</si>
  <si>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</si>
  <si>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</si>
  <si>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</si>
  <si>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</si>
  <si>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</si>
  <si>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</si>
  <si>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</si>
  <si>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</si>
  <si>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</si>
  <si>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</si>
  <si>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</si>
  <si>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</si>
  <si>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</si>
  <si>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</si>
  <si>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</si>
  <si>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</si>
  <si>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</si>
  <si>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</si>
  <si>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</si>
  <si>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</si>
  <si>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</si>
  <si>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</si>
  <si>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</si>
  <si>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</si>
  <si>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</si>
  <si>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</si>
  <si>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</si>
  <si>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</si>
  <si>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</si>
  <si>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</si>
  <si>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</si>
  <si>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</si>
  <si>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</si>
  <si>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</si>
  <si>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</si>
  <si>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</si>
  <si>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</si>
  <si>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</si>
  <si>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</si>
  <si>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</si>
  <si>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</si>
  <si>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</si>
  <si>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</si>
  <si>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</si>
  <si>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</si>
  <si>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</si>
  <si>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</si>
  <si>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</si>
  <si>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</si>
  <si>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</si>
  <si>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</si>
  <si>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</si>
  <si>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</si>
  <si>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</si>
  <si>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</si>
  <si>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</si>
  <si>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</si>
  <si>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</si>
  <si>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</si>
  <si>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</si>
  <si>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</si>
  <si>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</si>
  <si>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</si>
  <si>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</si>
  <si>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</si>
  <si>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</si>
  <si>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</si>
  <si>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</si>
  <si>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</si>
  <si>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</si>
  <si>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</si>
  <si>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</si>
  <si>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</si>
  <si>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</si>
  <si>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</si>
  <si>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</si>
  <si>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</si>
  <si>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</si>
  <si>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</si>
  <si>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</si>
  <si>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</si>
  <si>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</si>
  <si>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</si>
  <si>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</si>
  <si>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</si>
  <si>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</si>
  <si>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</si>
  <si>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</si>
  <si>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</si>
  <si>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</si>
  <si>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</si>
  <si>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</si>
  <si>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</si>
  <si>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</si>
  <si>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</si>
  <si>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</si>
  <si>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</si>
  <si>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</si>
  <si>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</si>
  <si>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</si>
  <si>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</si>
  <si>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</si>
  <si>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</si>
  <si>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</si>
  <si>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</si>
  <si>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</si>
  <si>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</si>
  <si>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</si>
  <si>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</si>
  <si>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</si>
  <si>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</si>
  <si>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</si>
  <si>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</si>
  <si>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</si>
  <si>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</si>
  <si>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</si>
  <si>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</si>
  <si>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</si>
  <si>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</si>
  <si>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</si>
  <si>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</si>
  <si>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</si>
  <si>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</si>
  <si>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</si>
  <si>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</si>
  <si>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</si>
  <si>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</si>
  <si>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</si>
  <si>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</si>
  <si>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</si>
  <si>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</si>
  <si>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</si>
  <si>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</si>
  <si>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</si>
  <si>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</si>
  <si>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</si>
  <si>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</si>
  <si>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</si>
  <si>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</si>
  <si>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</si>
  <si>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</si>
  <si>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</si>
  <si>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</si>
  <si>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</si>
  <si>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</si>
  <si>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</si>
  <si>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</si>
  <si>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</si>
  <si>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</si>
  <si>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</si>
  <si>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</si>
  <si>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</si>
  <si>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</si>
  <si>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</si>
  <si>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</si>
  <si>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</si>
  <si>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</si>
  <si>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</si>
  <si>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</si>
  <si>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</si>
  <si>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</si>
  <si>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</si>
  <si>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</si>
  <si>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</si>
  <si>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</si>
  <si>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</si>
  <si>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</si>
  <si>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</si>
  <si>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</si>
  <si>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</si>
  <si>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</si>
  <si>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</si>
  <si>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</si>
  <si>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</si>
  <si>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</si>
  <si>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</si>
  <si>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</si>
  <si>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</si>
  <si>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</si>
  <si>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</si>
  <si>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</si>
  <si>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</si>
  <si>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</si>
  <si>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</si>
  <si>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</si>
  <si>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</si>
  <si>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</si>
  <si>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</si>
  <si>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</si>
  <si>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</si>
  <si>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</si>
  <si>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</si>
  <si>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</si>
  <si>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</si>
  <si>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</si>
  <si>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</si>
  <si>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</si>
  <si>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</si>
  <si>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</si>
  <si>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</si>
  <si>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</si>
  <si>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</si>
  <si>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</si>
  <si>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</si>
  <si>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</si>
  <si>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</si>
  <si>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</si>
  <si>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</si>
  <si>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</si>
  <si>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</si>
  <si>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</si>
  <si>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</si>
  <si>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</si>
  <si>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</si>
  <si>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</si>
  <si>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</si>
  <si>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</si>
  <si>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</si>
  <si>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</si>
  <si>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</si>
  <si>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</si>
  <si>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</si>
  <si>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</si>
  <si>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</si>
  <si>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</si>
  <si>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</si>
  <si>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</si>
  <si>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</si>
  <si>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</si>
  <si>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</si>
  <si>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</si>
  <si>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</si>
  <si>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</si>
  <si>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</si>
  <si>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</si>
  <si>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</si>
  <si>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</si>
  <si>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</si>
  <si>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</si>
  <si>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</si>
  <si>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</si>
  <si>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</si>
  <si>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</si>
  <si>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</si>
  <si>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</si>
  <si>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</si>
  <si>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</si>
  <si>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</si>
  <si>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</si>
  <si>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</si>
  <si>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</si>
  <si>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</si>
  <si>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</si>
  <si>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</si>
  <si>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</si>
  <si>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</si>
  <si>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</si>
  <si>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</si>
  <si>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</si>
  <si>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</si>
  <si>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</si>
  <si>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</si>
  <si>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</si>
  <si>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</si>
  <si>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</si>
  <si>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</si>
  <si>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</si>
  <si>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</si>
  <si>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</si>
  <si>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</si>
  <si>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</si>
  <si>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</si>
  <si>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</si>
  <si>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</si>
  <si>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</si>
  <si>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</si>
  <si>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</si>
  <si>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</si>
  <si>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</si>
  <si>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</si>
  <si>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</si>
  <si>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</si>
  <si>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</si>
  <si>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</si>
  <si>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</si>
  <si>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</si>
  <si>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</si>
  <si>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</si>
  <si>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</si>
  <si>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</si>
  <si>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</si>
  <si>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</si>
  <si>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</si>
  <si>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</si>
  <si>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</si>
  <si>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</si>
  <si>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</si>
  <si>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</si>
  <si>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</si>
  <si>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</si>
  <si>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</si>
  <si>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</si>
  <si>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</si>
  <si>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</si>
  <si>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</si>
  <si>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</si>
  <si>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</si>
  <si>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</si>
  <si>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</si>
  <si>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</si>
  <si>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</si>
  <si>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</si>
  <si>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</si>
  <si>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</si>
  <si>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</si>
  <si>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</si>
  <si>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</si>
  <si>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</si>
  <si>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</si>
  <si>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</si>
  <si>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</si>
  <si>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</si>
  <si>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</si>
  <si>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</si>
  <si>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</si>
  <si>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</si>
  <si>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</si>
  <si>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</si>
  <si>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</si>
  <si>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</si>
  <si>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</si>
  <si>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</si>
  <si>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</si>
  <si>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</si>
  <si>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</si>
  <si>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</si>
  <si>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</si>
  <si>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</si>
  <si>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</si>
  <si>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</si>
  <si>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</si>
  <si>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</si>
  <si>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</si>
  <si>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</si>
  <si>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</si>
  <si>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</si>
  <si>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</si>
  <si>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</si>
  <si>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</si>
  <si>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</si>
  <si>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</si>
  <si>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</si>
  <si>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</si>
  <si>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</si>
  <si>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</si>
  <si>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</si>
  <si>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</si>
  <si>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</si>
  <si>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</si>
  <si>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</si>
  <si>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</si>
  <si>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</si>
  <si>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</si>
  <si>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</si>
  <si>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</si>
  <si>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</si>
  <si>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</si>
  <si>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</si>
  <si>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</si>
  <si>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</si>
  <si>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</si>
  <si>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</si>
  <si>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</si>
  <si>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</si>
  <si>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</si>
  <si>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</si>
  <si>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</si>
  <si>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</si>
  <si>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</si>
  <si>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</si>
  <si>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</si>
  <si>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</si>
  <si>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</si>
  <si>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</si>
  <si>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</si>
  <si>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</si>
  <si>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</si>
  <si>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</si>
  <si>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</si>
  <si>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</si>
  <si>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</si>
  <si>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</si>
  <si>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</si>
  <si>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</si>
  <si>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</si>
  <si>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</si>
  <si>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</si>
  <si>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</si>
  <si>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</si>
  <si>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</si>
  <si>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</si>
  <si>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</si>
  <si>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</si>
  <si>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</si>
  <si>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</si>
  <si>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</si>
  <si>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</si>
  <si>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</si>
  <si>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</si>
  <si>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</si>
  <si>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</si>
  <si>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</si>
  <si>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</si>
  <si>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</si>
  <si>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</si>
  <si>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</si>
  <si>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</si>
  <si>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</si>
  <si>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</si>
  <si>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</si>
  <si>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</si>
  <si>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</si>
  <si>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</si>
  <si>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</si>
  <si>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</si>
  <si>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</si>
  <si>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</si>
  <si>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</si>
  <si>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</si>
  <si>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</si>
  <si>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</si>
  <si>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</si>
  <si>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</si>
  <si>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</si>
  <si>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</si>
  <si>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</si>
  <si>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</si>
  <si>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</si>
  <si>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</si>
  <si>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</si>
  <si>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</si>
  <si>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</si>
  <si>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</si>
  <si>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</si>
  <si>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</si>
  <si>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</si>
  <si>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</si>
  <si>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</si>
  <si>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</si>
  <si>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</si>
  <si>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</si>
  <si>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</si>
  <si>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</si>
  <si>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</si>
  <si>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</si>
  <si>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</si>
  <si>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</si>
  <si>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</si>
  <si>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</si>
  <si>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</si>
  <si>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</si>
  <si>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</si>
  <si>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</si>
  <si>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</si>
  <si>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</si>
  <si>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</si>
  <si>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</si>
  <si>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</si>
  <si>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</si>
  <si>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</si>
  <si>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</si>
  <si>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</si>
  <si>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</si>
  <si>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</si>
  <si>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</si>
  <si>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</si>
  <si>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</si>
  <si>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</si>
  <si>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</si>
  <si>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</si>
  <si>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</si>
  <si>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</si>
  <si>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</si>
  <si>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</si>
  <si>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</si>
  <si>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</si>
  <si>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</si>
  <si>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</si>
  <si>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</si>
  <si>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</si>
  <si>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</si>
  <si>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</si>
  <si>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</si>
  <si>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</si>
  <si>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</si>
  <si>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</si>
  <si>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</si>
  <si>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</si>
  <si>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</si>
  <si>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</si>
  <si>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</si>
  <si>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</si>
  <si>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</si>
  <si>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</si>
  <si>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</si>
  <si>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</si>
  <si>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</si>
  <si>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</si>
  <si>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</si>
  <si>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</si>
  <si>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</si>
  <si>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</si>
  <si>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</si>
  <si>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</si>
  <si>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</si>
  <si>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</si>
  <si>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</si>
  <si>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</si>
  <si>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</si>
  <si>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</si>
  <si>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</si>
  <si>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</si>
  <si>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</si>
  <si>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</si>
  <si>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</si>
  <si>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</si>
  <si>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</si>
  <si>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</si>
  <si>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</si>
  <si>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</si>
  <si>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</si>
  <si>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</si>
  <si>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</si>
  <si>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</si>
  <si>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</si>
  <si>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</si>
  <si>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</si>
  <si>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</si>
  <si>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</si>
  <si>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</si>
  <si>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</si>
  <si>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</si>
  <si>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</si>
  <si>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</si>
  <si>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</si>
  <si>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</si>
  <si>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</si>
  <si>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</si>
  <si>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</si>
  <si>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</si>
  <si>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</si>
  <si>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</si>
  <si>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</si>
  <si>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</si>
  <si>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</si>
  <si>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</si>
  <si>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</si>
  <si>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</si>
  <si>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</si>
  <si>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</si>
  <si>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</si>
  <si>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</si>
  <si>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</si>
  <si>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</si>
  <si>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</si>
  <si>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</si>
  <si>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</si>
  <si>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</si>
  <si>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</si>
  <si>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</si>
  <si>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</si>
  <si>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</si>
  <si>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</si>
  <si>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</si>
  <si>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</si>
  <si>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</si>
  <si>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</si>
  <si>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</si>
  <si>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</si>
  <si>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</si>
  <si>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</si>
  <si>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</si>
  <si>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</si>
  <si>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</si>
  <si>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</si>
  <si>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</si>
  <si>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</si>
  <si>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</si>
  <si>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</si>
  <si>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</si>
  <si>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</si>
  <si>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</si>
  <si>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</si>
  <si>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</si>
  <si>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</si>
  <si>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</si>
  <si>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</si>
  <si>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</si>
  <si>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</si>
  <si>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</si>
  <si>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</si>
  <si>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</si>
  <si>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</si>
  <si>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</si>
  <si>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</si>
  <si>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</si>
  <si>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</si>
  <si>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</si>
  <si>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</si>
  <si>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</si>
  <si>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</si>
  <si>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</si>
  <si>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</si>
  <si>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</si>
  <si>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</si>
  <si>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</si>
  <si>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</si>
  <si>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</si>
  <si>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</si>
  <si>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</si>
  <si>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</si>
  <si>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</si>
  <si>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</si>
  <si>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</si>
  <si>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</si>
  <si>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</si>
  <si>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</si>
  <si>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</si>
  <si>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</si>
  <si>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</si>
  <si>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</si>
  <si>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</si>
  <si>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</si>
  <si>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</si>
  <si>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</si>
  <si>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</si>
  <si>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</si>
  <si>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</si>
  <si>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</si>
  <si>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</si>
  <si>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</si>
  <si>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</si>
  <si>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</si>
  <si>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</si>
  <si>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</si>
  <si>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</si>
  <si>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</si>
  <si>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</si>
  <si>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</si>
  <si>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</si>
  <si>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</si>
  <si>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</si>
  <si>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</si>
  <si>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</si>
  <si>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</si>
  <si>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</si>
  <si>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</si>
  <si>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</si>
  <si>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</si>
  <si>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</si>
  <si>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</si>
  <si>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</si>
  <si>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</si>
  <si>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</si>
  <si>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</si>
  <si>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</si>
  <si>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</si>
  <si>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</si>
  <si>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</si>
  <si>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</si>
  <si>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</si>
  <si>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</si>
  <si>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</si>
  <si>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</si>
  <si>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</si>
  <si>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</si>
  <si>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</si>
  <si>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</si>
  <si>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</si>
  <si>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</si>
  <si>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</si>
  <si>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</si>
  <si>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</si>
  <si>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</si>
  <si>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</si>
  <si>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</si>
  <si>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</si>
  <si>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</si>
  <si>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</si>
  <si>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</si>
  <si>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</si>
  <si>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</si>
  <si>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</si>
  <si>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</si>
  <si>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</si>
  <si>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</si>
  <si>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</si>
  <si>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</si>
  <si>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</si>
  <si>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</si>
  <si>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</si>
  <si>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</si>
  <si>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</si>
  <si>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</si>
  <si>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</si>
  <si>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</si>
  <si>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</si>
  <si>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</si>
  <si>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</si>
  <si>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</si>
  <si>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</si>
  <si>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</si>
  <si>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</si>
  <si>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</si>
  <si>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</si>
  <si>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</si>
  <si>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</si>
  <si>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</si>
  <si>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</si>
  <si>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</si>
  <si>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</si>
  <si>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</si>
  <si>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</si>
  <si>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</si>
  <si>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</si>
  <si>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</si>
  <si>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</si>
  <si>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</si>
  <si>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</si>
  <si>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</si>
  <si>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</si>
  <si>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</si>
  <si>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</si>
  <si>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</si>
  <si>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</si>
  <si>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</si>
  <si>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</si>
  <si>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</si>
  <si>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</si>
  <si>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</si>
  <si>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</si>
  <si>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</si>
  <si>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</si>
  <si>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</si>
  <si>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</si>
  <si>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</si>
  <si>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</si>
  <si>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</si>
  <si>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</si>
  <si>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</si>
  <si>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</si>
  <si>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</si>
  <si>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</si>
  <si>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</si>
  <si>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</si>
  <si>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</si>
  <si>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</si>
  <si>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</si>
  <si>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</si>
  <si>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</si>
  <si>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</si>
  <si>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</si>
  <si>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</si>
  <si>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</si>
  <si>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</si>
  <si>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</si>
  <si>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</si>
  <si>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</si>
  <si>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</si>
  <si>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</si>
  <si>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</si>
  <si>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</si>
  <si>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</si>
  <si>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Metro Cuadrado</t>
  </si>
  <si>
    <t>Número</t>
  </si>
  <si>
    <t>Implementar mejoramientos</t>
  </si>
  <si>
    <t>Crear el banco de materiales</t>
  </si>
  <si>
    <t>Porcentaje</t>
  </si>
  <si>
    <t>ZULMA MARCELA SANTOS SANTOS</t>
  </si>
  <si>
    <t>Adquisión de predios</t>
  </si>
  <si>
    <t>Contratación de personal</t>
  </si>
  <si>
    <t>Construcción de vivienda rural en sitio propio</t>
  </si>
  <si>
    <t>Estudios, Diseños y construcción de vivienda digna de interes prioritario</t>
  </si>
  <si>
    <r>
      <t xml:space="preserve">Compra de equipos </t>
    </r>
    <r>
      <rPr>
        <sz val="8"/>
        <color rgb="FFFF0000"/>
        <rFont val="Arial"/>
        <family val="2"/>
      </rPr>
      <t>y elementos</t>
    </r>
  </si>
  <si>
    <t>Legalizar predios para la población vulnerable</t>
  </si>
  <si>
    <t>RECURSOS GESTIONADOS</t>
  </si>
  <si>
    <t>COOPERANTE - RECURSOS GESTIONADOS</t>
  </si>
  <si>
    <t>Valor Esperado INICIAL 2016</t>
  </si>
  <si>
    <t>Valor esperado VIGENTE 2017</t>
  </si>
  <si>
    <t>Valor esperado VIGENTE 2018</t>
  </si>
  <si>
    <t>Valor esperado VIGENTE 2019</t>
  </si>
  <si>
    <t>META 
ACUMULADA 
1-Ener_31-Dic.</t>
  </si>
  <si>
    <r>
      <t xml:space="preserve">META 
ACUMULADA 
</t>
    </r>
    <r>
      <rPr>
        <sz val="9"/>
        <color indexed="9"/>
        <rFont val="Arial"/>
        <family val="2"/>
      </rPr>
      <t>1-Ener_31-Dic.</t>
    </r>
  </si>
  <si>
    <t>Ejecutado
1-Ener_31-Dic.</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</si>
  <si>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</si>
  <si>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</si>
  <si>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</si>
  <si>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</si>
  <si>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</si>
  <si>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Avalúos</t>
  </si>
  <si>
    <t>Ejecutado
1-Ener_30-Jun.</t>
  </si>
  <si>
    <t>CARACTERIZACIÓN DE BENEFICIARIOS 2018</t>
  </si>
  <si>
    <t>FUENTE: BASE DATOS CERTIFICADA POR EL DNP MAYO 2018</t>
  </si>
  <si>
    <t>Pago de arriendos</t>
  </si>
  <si>
    <t>Contratación de Personal</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</si>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</sst>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3">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164" fontId="23" fillId="0" borderId="40" xfId="3" applyNumberFormat="1" applyFont="1" applyFill="1" applyBorder="1" applyAlignment="1" applyProtection="1">
      <alignment horizontal="center" vertical="top" wrapText="1"/>
    </xf>
    <xf numFmtId="2" fontId="23" fillId="0" borderId="40" xfId="3" applyNumberFormat="1" applyFont="1" applyFill="1" applyBorder="1" applyAlignment="1" applyProtection="1">
      <alignment horizontal="center" vertical="top" wrapText="1"/>
    </xf>
    <xf numFmtId="1" fontId="23" fillId="0" borderId="40" xfId="3" applyNumberFormat="1" applyFont="1" applyFill="1" applyBorder="1" applyAlignment="1" applyProtection="1">
      <alignment horizontal="center" vertical="top" wrapText="1"/>
    </xf>
    <xf numFmtId="164" fontId="23" fillId="0" borderId="40" xfId="3" applyNumberFormat="1" applyFont="1" applyFill="1" applyBorder="1" applyAlignment="1">
      <alignment horizontal="center" vertical="top" wrapText="1"/>
    </xf>
    <xf numFmtId="1" fontId="23" fillId="0" borderId="40" xfId="3" applyNumberFormat="1" applyFont="1" applyFill="1" applyBorder="1" applyAlignment="1">
      <alignment horizontal="center" vertical="top" wrapText="1"/>
    </xf>
    <xf numFmtId="2" fontId="23" fillId="0" borderId="40" xfId="3" applyNumberFormat="1" applyFont="1" applyFill="1" applyBorder="1" applyAlignment="1">
      <alignment horizontal="center" vertical="top" wrapText="1"/>
    </xf>
    <xf numFmtId="2" fontId="16" fillId="0" borderId="53" xfId="3" applyNumberFormat="1" applyFont="1" applyFill="1" applyBorder="1" applyAlignment="1" applyProtection="1">
      <alignment horizontal="center" vertical="top" wrapText="1"/>
    </xf>
    <xf numFmtId="4" fontId="64" fillId="7" borderId="73" xfId="0" applyNumberFormat="1" applyFont="1" applyFill="1" applyBorder="1" applyAlignment="1" applyProtection="1">
      <alignment horizontal="right" vertical="top" wrapText="1"/>
      <protection locked="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35" fillId="23" borderId="40" xfId="0" applyFont="1" applyFill="1" applyBorder="1" applyAlignment="1">
      <alignment horizontal="center" vertical="center" wrapText="1"/>
    </xf>
    <xf numFmtId="0" fontId="28" fillId="0" borderId="40" xfId="0" applyFont="1" applyBorder="1" applyAlignment="1">
      <alignment horizontal="left" vertical="center" wrapText="1"/>
    </xf>
    <xf numFmtId="0" fontId="28" fillId="0" borderId="40" xfId="0" applyFont="1" applyBorder="1" applyAlignment="1">
      <alignment horizontal="justify" vertical="center" wrapText="1"/>
    </xf>
    <xf numFmtId="0" fontId="47" fillId="0" borderId="40" xfId="0" applyFont="1" applyBorder="1" applyAlignment="1">
      <alignment horizontal="left" vertical="center" wrapText="1"/>
    </xf>
    <xf numFmtId="0" fontId="47" fillId="0" borderId="57" xfId="0" applyFont="1" applyBorder="1" applyAlignment="1">
      <alignment horizontal="left" vertical="center" wrapText="1"/>
    </xf>
    <xf numFmtId="0" fontId="47" fillId="33" borderId="53" xfId="0" applyFont="1" applyFill="1" applyBorder="1" applyAlignment="1">
      <alignment horizontal="left" vertical="center" wrapText="1"/>
    </xf>
    <xf numFmtId="0" fontId="28" fillId="0" borderId="0" xfId="0" applyFont="1"/>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RAMON/Desktop/Ficha%20de%20Control%20P%20E4.P_A.MR1.xlsm" TargetMode="External"/><Relationship Id="rId18" Type="http://schemas.openxmlformats.org/officeDocument/2006/relationships/hyperlink" Target="../../../../../RAMON/Desktop/Ficha%20de%20Control%20P%20E1.P_A.MR4.xlsx" TargetMode="External"/><Relationship Id="rId26" Type="http://schemas.openxmlformats.org/officeDocument/2006/relationships/hyperlink" Target="../../../../../RAMON/Desktop/Ficha%20de%20Control%20P%20E2.P_A.MR1.xlsm" TargetMode="External"/><Relationship Id="rId39" Type="http://schemas.openxmlformats.org/officeDocument/2006/relationships/hyperlink" Target="../../../../../RAMON/Desktop/Ficha%20de%20Control%20P%20E1.P_B.MR3.xlsm" TargetMode="External"/><Relationship Id="rId21" Type="http://schemas.openxmlformats.org/officeDocument/2006/relationships/hyperlink" Target="../../../../../RAMON/Desktop/Ficha%20de%20Control%20P%20E1.P_F.MR2.xlsm" TargetMode="External"/><Relationship Id="rId34" Type="http://schemas.openxmlformats.org/officeDocument/2006/relationships/hyperlink" Target="../../../../../RAMON/Desktop/Ficha%20de%20Control%20P%20E2.P_F.MR2.xlsm" TargetMode="External"/><Relationship Id="rId42" Type="http://schemas.openxmlformats.org/officeDocument/2006/relationships/hyperlink" Target="../../../../../RAMON/Desktop/Ficha%20de%20Control%20P%20E3.P_L.MR1.xlsm" TargetMode="External"/><Relationship Id="rId47" Type="http://schemas.openxmlformats.org/officeDocument/2006/relationships/hyperlink" Target="../../../../../RAMON/Desktop/Ficha%20de%20Control%20P%20E1.P_A.MR1_8.xlsm" TargetMode="External"/><Relationship Id="rId50" Type="http://schemas.openxmlformats.org/officeDocument/2006/relationships/hyperlink" Target="../../../../../RAMON/Desktop/Ficha%20de%20Control%20P%20E3.P_D.MR2.xlsm" TargetMode="External"/><Relationship Id="rId55" Type="http://schemas.openxmlformats.org/officeDocument/2006/relationships/vmlDrawing" Target="../drawings/vmlDrawing2.vml"/><Relationship Id="rId7" Type="http://schemas.openxmlformats.org/officeDocument/2006/relationships/hyperlink" Target="../../../../../RAMON/Desktop/Ficha%20de%20Control%20P%20E3.P_H.MR1.xlsm" TargetMode="External"/><Relationship Id="rId2" Type="http://schemas.openxmlformats.org/officeDocument/2006/relationships/hyperlink" Target="../../../../../RAMON/Desktop/Ficha%20de%20Control%20P%20E2.P_B.MR1.xlsm" TargetMode="External"/><Relationship Id="rId16" Type="http://schemas.openxmlformats.org/officeDocument/2006/relationships/hyperlink" Target="../../../../../RAMON/Desktop/Ficha%20de%20Control%20P%20E1.P_E.MR1.xlsm" TargetMode="External"/><Relationship Id="rId29" Type="http://schemas.openxmlformats.org/officeDocument/2006/relationships/hyperlink" Target="../../../../../RAMON/Desktop/Ficha%20de%20Control%20P%20E1.P_G.MR2.xlsm" TargetMode="External"/><Relationship Id="rId11" Type="http://schemas.openxmlformats.org/officeDocument/2006/relationships/hyperlink" Target="../../../../../RAMON/Desktop/Ficha%20de%20Control%20P%20E1.P_H.MR1.xlsm" TargetMode="External"/><Relationship Id="rId24" Type="http://schemas.openxmlformats.org/officeDocument/2006/relationships/hyperlink" Target="../../../../../RAMON/Desktop/Ficha%20de%20Control%20P%20E1.P_J.MR1.xlsm" TargetMode="External"/><Relationship Id="rId32" Type="http://schemas.openxmlformats.org/officeDocument/2006/relationships/hyperlink" Target="../../../../../RAMON/Desktop/Ficha%20de%20Control%20P%20E3.P_A.MR1.xlsm" TargetMode="External"/><Relationship Id="rId37" Type="http://schemas.openxmlformats.org/officeDocument/2006/relationships/hyperlink" Target="../../../../../RAMON/Desktop/Ficha%20de%20Control%20P%20E1.P_B.MR1.xlsm" TargetMode="External"/><Relationship Id="rId40" Type="http://schemas.openxmlformats.org/officeDocument/2006/relationships/hyperlink" Target="../../../../../RAMON/Desktop/Ficha%20de%20Control%20P%20E1.P_A.MR3.xlsm" TargetMode="External"/><Relationship Id="rId45" Type="http://schemas.openxmlformats.org/officeDocument/2006/relationships/hyperlink" Target="../../../../../RAMON/Desktop/Ficha%20de%20Control%20P%20E3.P_C.MR2.xlsm" TargetMode="External"/><Relationship Id="rId53" Type="http://schemas.openxmlformats.org/officeDocument/2006/relationships/hyperlink" Target="../../../../../RAMON/Desktop/Ficha%20de%20Control%20P%20E2.P_C.MR1.xlsm" TargetMode="External"/><Relationship Id="rId5" Type="http://schemas.openxmlformats.org/officeDocument/2006/relationships/hyperlink" Target="../../../../../RAMON/Desktop/Ficha%20de%20Control%20P%20E3.P_F.MR1.xlsm" TargetMode="External"/><Relationship Id="rId10" Type="http://schemas.openxmlformats.org/officeDocument/2006/relationships/hyperlink" Target="../../../../../RAMON/Desktop/Ficha%20de%20Control%20P%20E3.P_K.MR1.xlsm" TargetMode="External"/><Relationship Id="rId19" Type="http://schemas.openxmlformats.org/officeDocument/2006/relationships/hyperlink" Target="../../../../../RAMON/Desktop/Ficha%20de%20Control%20P%20E4.P_A.MR2.xlsm" TargetMode="External"/><Relationship Id="rId31" Type="http://schemas.openxmlformats.org/officeDocument/2006/relationships/hyperlink" Target="../../../../../RAMON/Desktop/Ficha%20de%20Control%20P%20E3.P_B.MR1.xlsm" TargetMode="External"/><Relationship Id="rId44" Type="http://schemas.openxmlformats.org/officeDocument/2006/relationships/hyperlink" Target="../../../../../RAMON/Desktop/Ficha%20de%20Control%20P%20E3.P_L.MR4.xlsm" TargetMode="External"/><Relationship Id="rId52" Type="http://schemas.openxmlformats.org/officeDocument/2006/relationships/hyperlink" Target="../../../../../RAMON/Desktop/Ficha%20de%20Control%20P%20E1.P_A.MR5.xlsm" TargetMode="External"/><Relationship Id="rId4" Type="http://schemas.openxmlformats.org/officeDocument/2006/relationships/hyperlink" Target="../../../../../RAMON/Desktop/Ficha%20de%20Control%20P%20E4.P_D.MR1.xlsm" TargetMode="External"/><Relationship Id="rId9" Type="http://schemas.openxmlformats.org/officeDocument/2006/relationships/hyperlink" Target="../../../../../RAMON/Desktop/Ficha%20de%20Control%20P%20E3.P_J.MR1.xlsm" TargetMode="External"/><Relationship Id="rId14" Type="http://schemas.openxmlformats.org/officeDocument/2006/relationships/hyperlink" Target="../../../../../RAMON/Desktop/Ficha%20de%20Control%20P%20E4.P_A.MR3.xlsm" TargetMode="External"/><Relationship Id="rId22" Type="http://schemas.openxmlformats.org/officeDocument/2006/relationships/hyperlink" Target="../../../../../RAMON/Desktop/Ficha%20de%20Control%20P%20E4.P_A.MR4.xlsm" TargetMode="External"/><Relationship Id="rId27" Type="http://schemas.openxmlformats.org/officeDocument/2006/relationships/hyperlink" Target="../../../../../RAMON/Desktop/Ficha%20de%20Control%20P%20E3.P_L.MR2.xlsm" TargetMode="External"/><Relationship Id="rId30" Type="http://schemas.openxmlformats.org/officeDocument/2006/relationships/hyperlink" Target="../../../../../RAMON/Desktop/Ficha%20de%20Control%20P%20E1.P_G.MR1.xlsm" TargetMode="External"/><Relationship Id="rId35" Type="http://schemas.openxmlformats.org/officeDocument/2006/relationships/hyperlink" Target="../../../../../RAMON/Desktop/Ficha%20de%20Control%20P%20E3.P_E.MR1.xlsm" TargetMode="External"/><Relationship Id="rId43" Type="http://schemas.openxmlformats.org/officeDocument/2006/relationships/hyperlink" Target="../../../../../RAMON/Desktop/Ficha%20de%20Control%20P%20E1.P_A.MR1.xlsm" TargetMode="External"/><Relationship Id="rId48" Type="http://schemas.openxmlformats.org/officeDocument/2006/relationships/hyperlink" Target="../../../../../RAMON/Desktop/Ficha%20de%20Control%20P%20E4.P_D.MR3.xlsm" TargetMode="External"/><Relationship Id="rId56" Type="http://schemas.openxmlformats.org/officeDocument/2006/relationships/comments" Target="../comments2.xml"/><Relationship Id="rId8" Type="http://schemas.openxmlformats.org/officeDocument/2006/relationships/hyperlink" Target="../../../../../RAMON/Desktop/Ficha%20de%20Control%20P%20E3.P_I.MR1.xlsm" TargetMode="External"/><Relationship Id="rId51" Type="http://schemas.openxmlformats.org/officeDocument/2006/relationships/hyperlink" Target="../../../../../RAMON/Desktop/Ficha%20de%20Control%20P%20E4.P_B.MR1.xlsm" TargetMode="External"/><Relationship Id="rId3" Type="http://schemas.openxmlformats.org/officeDocument/2006/relationships/hyperlink" Target="../../../../../RAMON/Desktop/Ficha%20de%20Control%20P%20E4.P_D.MR2.xlsm" TargetMode="External"/><Relationship Id="rId12" Type="http://schemas.openxmlformats.org/officeDocument/2006/relationships/hyperlink" Target="../../../../../RAMON/Desktop/Ficha%20de%20Control%20P%20E2.P_D.MR1.xlsm" TargetMode="External"/><Relationship Id="rId17" Type="http://schemas.openxmlformats.org/officeDocument/2006/relationships/hyperlink" Target="../../../../../RAMON/Desktop/Ficha%20de%20Control%20P%20E1.P_D.MR1.xlsm" TargetMode="External"/><Relationship Id="rId25" Type="http://schemas.openxmlformats.org/officeDocument/2006/relationships/hyperlink" Target="../../../../../RAMON/Desktop/Ficha%20de%20Control%20P%20E4.P_C.MR1.xlsm" TargetMode="External"/><Relationship Id="rId33" Type="http://schemas.openxmlformats.org/officeDocument/2006/relationships/hyperlink" Target="../../../../../RAMON/Desktop/Ficha%20de%20Control%20P%20E2.P_F.MR1.xlsm" TargetMode="External"/><Relationship Id="rId38" Type="http://schemas.openxmlformats.org/officeDocument/2006/relationships/hyperlink" Target="../../../../../RAMON/Desktop/Ficha%20de%20Control%20P%20E1.P_B.MR2.xlsm" TargetMode="External"/><Relationship Id="rId46" Type="http://schemas.openxmlformats.org/officeDocument/2006/relationships/hyperlink" Target="../../../../../RAMON/Desktop/Ficha%20de%20Control%20P%20E4.P_E.MR1.xlsm" TargetMode="External"/><Relationship Id="rId20" Type="http://schemas.openxmlformats.org/officeDocument/2006/relationships/hyperlink" Target="../../../../../RAMON/Desktop/Ficha%20de%20Control%20P%20E1.P_F.MR1.xlsm" TargetMode="External"/><Relationship Id="rId41" Type="http://schemas.openxmlformats.org/officeDocument/2006/relationships/hyperlink" Target="../../../../../RAMON/Desktop/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RAMON/Desktop/Ficha%20de%20Control%20P%20E2.P_E.MR1.xlsm" TargetMode="External"/><Relationship Id="rId6" Type="http://schemas.openxmlformats.org/officeDocument/2006/relationships/hyperlink" Target="../../../../../RAMON/Desktop/Ficha%20de%20Control%20P%20E3.P_G.MR1.xlsm" TargetMode="External"/><Relationship Id="rId15" Type="http://schemas.openxmlformats.org/officeDocument/2006/relationships/hyperlink" Target="../../../../../RAMON/Desktop/Ficha%20de%20Control%20P%20E1.P_C.MR1.xlsm" TargetMode="External"/><Relationship Id="rId23" Type="http://schemas.openxmlformats.org/officeDocument/2006/relationships/hyperlink" Target="../../../../../RAMON/Desktop/Ficha%20de%20Control%20P%20E1.P_A.MR2.xlsm" TargetMode="External"/><Relationship Id="rId28" Type="http://schemas.openxmlformats.org/officeDocument/2006/relationships/hyperlink" Target="../../../../../RAMON/Desktop/Ficha%20de%20Control%20P%20E3.P_L.MR3.xlsm" TargetMode="External"/><Relationship Id="rId36" Type="http://schemas.openxmlformats.org/officeDocument/2006/relationships/hyperlink" Target="../../../../../RAMON/Desktop/Ficha%20de%20Control%20P%20E3.P_C.MR1.xlsm" TargetMode="External"/><Relationship Id="rId49" Type="http://schemas.openxmlformats.org/officeDocument/2006/relationships/hyperlink" Target="../../../../../RAMON/Desktop/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41" zoomScale="110" zoomScaleNormal="110" workbookViewId="0">
      <selection activeCell="A201" sqref="A201"/>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4" width="10.7109375" style="121" customWidth="1"/>
    <col min="15" max="15" width="13.4257812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24" t="s">
        <v>2</v>
      </c>
      <c r="C2" s="925"/>
      <c r="D2" s="925"/>
      <c r="E2" s="925"/>
      <c r="F2" s="925"/>
      <c r="G2" s="925"/>
      <c r="H2" s="925"/>
      <c r="I2" s="925"/>
      <c r="J2" s="925"/>
      <c r="K2" s="925"/>
      <c r="L2" s="925"/>
      <c r="M2" s="925"/>
      <c r="N2" s="925"/>
      <c r="O2" s="925"/>
      <c r="P2" s="925"/>
      <c r="Q2" s="925"/>
      <c r="R2" s="925"/>
      <c r="S2" s="925"/>
      <c r="T2" s="925"/>
      <c r="U2" s="925"/>
      <c r="V2" s="925"/>
      <c r="W2" s="925"/>
      <c r="X2" s="925"/>
      <c r="Y2" s="925"/>
      <c r="Z2" s="925"/>
      <c r="AA2" s="925"/>
      <c r="AB2" s="925"/>
      <c r="AC2" s="925"/>
      <c r="AD2" s="925"/>
      <c r="AE2" s="925"/>
      <c r="AF2" s="925"/>
      <c r="AG2" s="925"/>
      <c r="AH2" s="925"/>
      <c r="AI2" s="925"/>
      <c r="AJ2" s="925"/>
      <c r="AK2" s="925"/>
      <c r="AL2" s="925"/>
      <c r="AM2" s="925"/>
      <c r="AN2" s="925"/>
      <c r="AO2" s="925"/>
      <c r="AP2" s="925"/>
      <c r="AQ2" s="925"/>
      <c r="AR2" s="925"/>
      <c r="AS2" s="925"/>
      <c r="AT2" s="925"/>
      <c r="AU2" s="925"/>
      <c r="AV2" s="925"/>
      <c r="AW2" s="925"/>
      <c r="AX2" s="925"/>
      <c r="AY2" s="925"/>
      <c r="AZ2" s="925"/>
      <c r="BA2" s="925"/>
      <c r="BB2" s="925"/>
      <c r="BC2" s="926"/>
      <c r="BE2" s="927"/>
      <c r="BF2" s="929" t="s">
        <v>1669</v>
      </c>
      <c r="BG2" s="930"/>
      <c r="BH2" s="930"/>
      <c r="BI2" s="930"/>
      <c r="BJ2" s="930"/>
      <c r="BK2" s="930"/>
      <c r="BL2" s="930"/>
    </row>
    <row r="3" spans="1:64" ht="15.75" x14ac:dyDescent="0.2">
      <c r="B3" s="944" t="s">
        <v>1960</v>
      </c>
      <c r="C3" s="945"/>
      <c r="D3" s="945"/>
      <c r="E3" s="945"/>
      <c r="F3" s="945"/>
      <c r="G3" s="945"/>
      <c r="H3" s="945"/>
      <c r="I3" s="945"/>
      <c r="J3" s="945"/>
      <c r="K3" s="945"/>
      <c r="L3" s="945"/>
      <c r="M3" s="893">
        <v>2020</v>
      </c>
      <c r="N3" s="894">
        <v>2019</v>
      </c>
      <c r="O3" s="895"/>
      <c r="P3" s="896"/>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28"/>
      <c r="BF3" s="929"/>
      <c r="BG3" s="930"/>
      <c r="BH3" s="930"/>
      <c r="BI3" s="930"/>
      <c r="BJ3" s="930"/>
      <c r="BK3" s="930"/>
      <c r="BL3" s="930"/>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31" t="str">
        <f>VLOOKUP($D$9,'CONSOLIDADO PLAN DESARROLLO'!$DT$9:$DZ$62,3,0)</f>
        <v>E3. - Infraestructura, Planeación, Ambiente y Servicios Públicos</v>
      </c>
      <c r="D5" s="931"/>
      <c r="E5" s="931"/>
      <c r="F5" s="931"/>
      <c r="G5" s="931"/>
      <c r="H5" s="931"/>
      <c r="I5" s="932"/>
      <c r="J5" s="933" t="s">
        <v>1671</v>
      </c>
      <c r="K5" s="934"/>
      <c r="L5" s="935" t="str">
        <f>VLOOKUP($D$9,'CONSOLIDADO PLAN DESARROLLO'!$DT$9:$DZ$62,5,0)</f>
        <v>Vivienda</v>
      </c>
      <c r="M5" s="935"/>
      <c r="N5" s="935"/>
      <c r="O5" s="935"/>
      <c r="P5" s="935"/>
      <c r="Q5" s="935"/>
      <c r="R5" s="935"/>
      <c r="S5" s="935"/>
      <c r="T5" s="935"/>
      <c r="U5" s="936"/>
      <c r="V5" s="937" t="s">
        <v>1782</v>
      </c>
      <c r="W5" s="938"/>
      <c r="X5" s="938"/>
      <c r="Y5" s="909"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09"/>
      <c r="AA5" s="909"/>
      <c r="AB5" s="909"/>
      <c r="AC5" s="909"/>
      <c r="AD5" s="909"/>
      <c r="AE5" s="909"/>
      <c r="AF5" s="909"/>
      <c r="AG5" s="909"/>
      <c r="AH5" s="909"/>
      <c r="AI5" s="909"/>
      <c r="AJ5" s="909"/>
      <c r="AK5" s="909"/>
      <c r="AL5" s="909"/>
      <c r="AM5" s="909"/>
      <c r="AN5" s="909"/>
      <c r="AO5" s="909"/>
      <c r="AP5" s="909"/>
      <c r="AQ5" s="909"/>
      <c r="AR5" s="909"/>
      <c r="AS5" s="909"/>
      <c r="AT5" s="909"/>
      <c r="AU5" s="909"/>
      <c r="AV5" s="909"/>
      <c r="AW5" s="909"/>
      <c r="AX5" s="909"/>
      <c r="AY5" s="909"/>
      <c r="AZ5" s="909"/>
      <c r="BA5" s="909"/>
      <c r="BB5" s="909"/>
      <c r="BC5" s="939"/>
    </row>
    <row r="6" spans="1:64" ht="15" customHeight="1" thickBot="1" x14ac:dyDescent="0.25">
      <c r="B6" s="132" t="s">
        <v>1672</v>
      </c>
      <c r="C6" s="909" t="str">
        <f>VLOOKUP($D$9,'CONSOLIDADO PLAN DESARROLLO'!$DT$9:$DZ$62,6,0)</f>
        <v>E3.P_E - VIVIENDA</v>
      </c>
      <c r="D6" s="909"/>
      <c r="E6" s="909"/>
      <c r="F6" s="910"/>
      <c r="G6" s="1008" t="s">
        <v>1784</v>
      </c>
      <c r="H6" s="1009"/>
      <c r="I6" s="1009"/>
      <c r="J6" s="1009"/>
      <c r="K6" s="1010" t="str">
        <f>VLOOKUP($D$9,'CONSOLIDADO PLAN DESARROLLO'!$DT$9:$DZ$62,7,0)</f>
        <v>Garantizar vivienda digna y prioritaria como eje para el desarrollo y la proyección con equidad e inclusión</v>
      </c>
      <c r="L6" s="1010"/>
      <c r="M6" s="1010"/>
      <c r="N6" s="1010"/>
      <c r="O6" s="1010"/>
      <c r="P6" s="1010"/>
      <c r="Q6" s="1011"/>
      <c r="R6" s="911" t="s">
        <v>1953</v>
      </c>
      <c r="S6" s="912"/>
      <c r="T6" s="912"/>
      <c r="U6" s="912"/>
      <c r="V6" s="913"/>
      <c r="W6" s="913"/>
      <c r="X6" s="913"/>
      <c r="Y6" s="913"/>
      <c r="Z6" s="913"/>
      <c r="AA6" s="913"/>
      <c r="AB6" s="913"/>
      <c r="AC6" s="913"/>
      <c r="AD6" s="913"/>
      <c r="AE6" s="913"/>
      <c r="AF6" s="913"/>
      <c r="AG6" s="913"/>
      <c r="AH6" s="913"/>
      <c r="AI6" s="913"/>
      <c r="AJ6" s="913"/>
      <c r="AK6" s="914"/>
      <c r="AL6" s="915" t="s">
        <v>1673</v>
      </c>
      <c r="AM6" s="916"/>
      <c r="AN6" s="916"/>
      <c r="AO6" s="916"/>
      <c r="AP6" s="916"/>
      <c r="AQ6" s="916"/>
      <c r="AR6" s="916"/>
      <c r="AS6" s="916"/>
      <c r="AT6" s="916"/>
      <c r="AU6" s="916"/>
      <c r="AV6" s="916"/>
      <c r="AW6" s="916"/>
      <c r="AX6" s="916"/>
      <c r="AY6" s="916"/>
      <c r="AZ6" s="916"/>
      <c r="BA6" s="916"/>
      <c r="BB6" s="916"/>
      <c r="BC6" s="917"/>
    </row>
    <row r="7" spans="1:64" ht="36" customHeight="1" x14ac:dyDescent="0.2">
      <c r="B7" s="1012" t="s">
        <v>1674</v>
      </c>
      <c r="C7" s="1013"/>
      <c r="D7" s="918" t="s">
        <v>1675</v>
      </c>
      <c r="E7" s="1016" t="s">
        <v>1676</v>
      </c>
      <c r="F7" s="920" t="s">
        <v>1677</v>
      </c>
      <c r="G7" s="922" t="s">
        <v>1678</v>
      </c>
      <c r="H7" s="959" t="s">
        <v>1785</v>
      </c>
      <c r="I7" s="961" t="s">
        <v>1907</v>
      </c>
      <c r="J7" s="963">
        <f>+$N$3</f>
        <v>2019</v>
      </c>
      <c r="K7" s="965" t="s">
        <v>1680</v>
      </c>
      <c r="L7" s="967" t="s">
        <v>1947</v>
      </c>
      <c r="M7" s="133"/>
      <c r="N7" s="133"/>
      <c r="O7" s="133"/>
      <c r="P7" s="133"/>
      <c r="Q7" s="133"/>
      <c r="R7" s="969" t="s">
        <v>1909</v>
      </c>
      <c r="S7" s="970"/>
      <c r="T7" s="943" t="s">
        <v>1926</v>
      </c>
      <c r="U7" s="943"/>
      <c r="V7" s="943" t="s">
        <v>1910</v>
      </c>
      <c r="W7" s="943"/>
      <c r="X7" s="943" t="s">
        <v>1911</v>
      </c>
      <c r="Y7" s="943"/>
      <c r="Z7" s="958" t="s">
        <v>1908</v>
      </c>
      <c r="AA7" s="958"/>
      <c r="AB7" s="943" t="s">
        <v>36</v>
      </c>
      <c r="AC7" s="943"/>
      <c r="AD7" s="943" t="s">
        <v>1927</v>
      </c>
      <c r="AE7" s="943"/>
      <c r="AF7" s="943" t="s">
        <v>1912</v>
      </c>
      <c r="AG7" s="943"/>
      <c r="AH7" s="943" t="s">
        <v>1940</v>
      </c>
      <c r="AI7" s="943"/>
      <c r="AJ7" s="954" t="s">
        <v>1922</v>
      </c>
      <c r="AK7" s="955"/>
      <c r="AL7" s="956" t="s">
        <v>1681</v>
      </c>
      <c r="AM7" s="957"/>
      <c r="AN7" s="957"/>
      <c r="AO7" s="957"/>
      <c r="AP7" s="957"/>
      <c r="AQ7" s="957"/>
      <c r="AR7" s="957"/>
      <c r="AS7" s="957" t="s">
        <v>1682</v>
      </c>
      <c r="AT7" s="957"/>
      <c r="AU7" s="957"/>
      <c r="AV7" s="957" t="s">
        <v>1683</v>
      </c>
      <c r="AW7" s="957"/>
      <c r="AX7" s="957"/>
      <c r="AY7" s="957"/>
      <c r="AZ7" s="957"/>
      <c r="BA7" s="942" t="s">
        <v>1684</v>
      </c>
      <c r="BB7" s="940" t="s">
        <v>1941</v>
      </c>
      <c r="BC7" s="941" t="s">
        <v>1686</v>
      </c>
    </row>
    <row r="8" spans="1:64" ht="60" customHeight="1" x14ac:dyDescent="0.2">
      <c r="B8" s="1014"/>
      <c r="C8" s="1015"/>
      <c r="D8" s="919"/>
      <c r="E8" s="1017"/>
      <c r="F8" s="921"/>
      <c r="G8" s="923"/>
      <c r="H8" s="960"/>
      <c r="I8" s="962"/>
      <c r="J8" s="964"/>
      <c r="K8" s="966"/>
      <c r="L8" s="968"/>
      <c r="M8" s="133"/>
      <c r="N8" s="133"/>
      <c r="O8" s="133"/>
      <c r="P8" s="133"/>
      <c r="Q8" s="133"/>
      <c r="R8" s="27" t="s">
        <v>1949</v>
      </c>
      <c r="S8" s="28" t="s">
        <v>1950</v>
      </c>
      <c r="T8" s="29" t="s">
        <v>1949</v>
      </c>
      <c r="U8" s="28" t="s">
        <v>1950</v>
      </c>
      <c r="V8" s="29" t="s">
        <v>1949</v>
      </c>
      <c r="W8" s="28" t="s">
        <v>1950</v>
      </c>
      <c r="X8" s="29" t="s">
        <v>1949</v>
      </c>
      <c r="Y8" s="28" t="s">
        <v>1950</v>
      </c>
      <c r="Z8" s="29" t="s">
        <v>1949</v>
      </c>
      <c r="AA8" s="28" t="s">
        <v>1950</v>
      </c>
      <c r="AB8" s="29" t="s">
        <v>1949</v>
      </c>
      <c r="AC8" s="28" t="s">
        <v>1950</v>
      </c>
      <c r="AD8" s="29" t="s">
        <v>1949</v>
      </c>
      <c r="AE8" s="28" t="s">
        <v>1950</v>
      </c>
      <c r="AF8" s="29" t="s">
        <v>1949</v>
      </c>
      <c r="AG8" s="28" t="s">
        <v>1950</v>
      </c>
      <c r="AH8" s="29" t="s">
        <v>1949</v>
      </c>
      <c r="AI8" s="28" t="s">
        <v>1950</v>
      </c>
      <c r="AJ8" s="30" t="s">
        <v>1951</v>
      </c>
      <c r="AK8" s="31" t="s">
        <v>1952</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42"/>
      <c r="BB8" s="940"/>
      <c r="BC8" s="941"/>
    </row>
    <row r="9" spans="1:64" ht="78" customHeight="1" x14ac:dyDescent="0.2">
      <c r="B9" s="1018" t="s">
        <v>73</v>
      </c>
      <c r="C9" s="1019"/>
      <c r="D9" s="884" t="s">
        <v>425</v>
      </c>
      <c r="E9" s="102" t="str">
        <f>VLOOKUP($D$9,'CONSOLIDADO PLAN DESARROLLO'!$EB$9:$EF$62,2,0)</f>
        <v>Mejorar las condiciones de vivienda a través de la implementación de estrategias y acciones encaminadas a recuperar la vivienda digna</v>
      </c>
      <c r="F9" s="37" t="str">
        <f>VLOOKUP($D$9,'CONSOLIDADO PLAN DESARROLLO'!$EB$9:$EF$62,3,0)</f>
        <v xml:space="preserve">No. de estrategias y acciones implementados </v>
      </c>
      <c r="G9" s="98">
        <f>VLOOKUP($D$9,'CONSOLIDADO PLAN DESARROLLO'!$EB$9:$EF$62,4,0)</f>
        <v>0</v>
      </c>
      <c r="H9" s="98">
        <f>VLOOKUP($D$9,'CONSOLIDADO PLAN DESARROLLO'!$EB$9:$EF$62,5,0)</f>
        <v>4</v>
      </c>
      <c r="I9" s="946"/>
      <c r="J9" s="947"/>
      <c r="K9" s="885"/>
      <c r="L9" s="816"/>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2215000000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2215000000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48" t="e">
        <f>VLOOKUP($D$9,#REF!,2,0)</f>
        <v>#REF!</v>
      </c>
      <c r="E10" s="949"/>
      <c r="F10" s="949"/>
      <c r="G10" s="949"/>
      <c r="H10" s="949"/>
      <c r="I10" s="949"/>
      <c r="J10" s="950"/>
      <c r="K10" s="38" t="e">
        <f>VLOOKUP($D$9,#REF!,3,0)</f>
        <v>#REF!</v>
      </c>
      <c r="L10" s="39" t="e">
        <f>VLOOKUP($D$9,#REF!,4,0)</f>
        <v>#REF!</v>
      </c>
      <c r="M10" s="40" t="e">
        <f>VLOOKUP($D$9,#REF!,5,0)</f>
        <v>#REF!</v>
      </c>
      <c r="N10" s="951" t="e">
        <f>VLOOKUP($D$9,#REF!,Q3,0)</f>
        <v>#REF!</v>
      </c>
      <c r="O10" s="952"/>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53"/>
      <c r="O11" s="953"/>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71">
        <v>1</v>
      </c>
      <c r="B12" s="161" t="s">
        <v>1704</v>
      </c>
      <c r="C12" s="162" t="s">
        <v>1705</v>
      </c>
      <c r="D12" s="163" t="s">
        <v>21</v>
      </c>
      <c r="E12" s="163" t="s">
        <v>1891</v>
      </c>
      <c r="F12" s="162" t="s">
        <v>1706</v>
      </c>
      <c r="G12" s="164" t="s">
        <v>1678</v>
      </c>
      <c r="H12" s="164" t="s">
        <v>1679</v>
      </c>
      <c r="I12" s="165" t="s">
        <v>1907</v>
      </c>
      <c r="J12" s="166">
        <f>+$N$3</f>
        <v>2019</v>
      </c>
      <c r="K12" s="164" t="s">
        <v>1924</v>
      </c>
      <c r="L12" s="165" t="s">
        <v>1946</v>
      </c>
      <c r="M12" s="886" t="s">
        <v>1707</v>
      </c>
      <c r="N12" s="162" t="s">
        <v>1708</v>
      </c>
      <c r="O12" s="162" t="s">
        <v>1709</v>
      </c>
      <c r="P12" s="162" t="s">
        <v>1955</v>
      </c>
      <c r="Q12" s="162" t="s">
        <v>1948</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1055000000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1055000000</v>
      </c>
      <c r="AK12" s="173">
        <f t="shared" si="2"/>
        <v>0</v>
      </c>
      <c r="AL12" s="857"/>
      <c r="AM12" s="858"/>
      <c r="AN12" s="858"/>
      <c r="AO12" s="858"/>
      <c r="AP12" s="858"/>
      <c r="AQ12" s="858"/>
      <c r="AR12" s="859"/>
      <c r="AS12" s="860"/>
      <c r="AT12" s="858"/>
      <c r="AU12" s="859"/>
      <c r="AV12" s="860"/>
      <c r="AW12" s="858"/>
      <c r="AX12" s="858"/>
      <c r="AY12" s="858"/>
      <c r="AZ12" s="861"/>
      <c r="BA12" s="44" t="s">
        <v>1684</v>
      </c>
      <c r="BB12" s="44" t="s">
        <v>1941</v>
      </c>
      <c r="BC12" s="45" t="s">
        <v>1686</v>
      </c>
    </row>
    <row r="13" spans="1:64" ht="22.5" customHeight="1" x14ac:dyDescent="0.2">
      <c r="A13" s="972"/>
      <c r="B13" s="974" t="str">
        <f>VLOOKUP($D$9,'PROYECTOS REGISTRADOS'!$A$2:$D$82,4,0)</f>
        <v>Mejoramiento de las condiciones de vivienda a través de estrategias y acciones para recuperar la vivienda digna en el Municipio de Tocancipá, Cundinamarca, Centro Oriente</v>
      </c>
      <c r="C13" s="977" t="str">
        <f>VLOOKUP($D$9,'PROYECTOS REGISTRADOS'!$A$2:$D$82,3,0)</f>
        <v>2016-25817-0039</v>
      </c>
      <c r="D13" s="980" t="s">
        <v>1193</v>
      </c>
      <c r="E13" s="986" t="str">
        <f>IF(D13=0,"0-0",(VLOOKUP(D13,'CONSOLIDADO PLAN DESARROLLO'!$EL$9:$ET$304,2,0)))</f>
        <v>Construir  vivienda digna de interés prioritario</v>
      </c>
      <c r="F13" s="983" t="str">
        <f>IF(D13=0,"0-0",(VLOOKUP(D13,'CONSOLIDADO PLAN DESARROLLO'!$EL$9:$ET$304,3,0)))</f>
        <v>No. de viviendas construidas</v>
      </c>
      <c r="G13" s="1005">
        <f>IF(D13=0,"0-0",(VLOOKUP(D13,'CONSOLIDADO PLAN DESARROLLO'!$EL$9:$ET$304,4,0)))</f>
        <v>800</v>
      </c>
      <c r="H13" s="989">
        <f>IF(D13=0,"0-0",(VLOOKUP(D13,'CONSOLIDADO PLAN DESARROLLO'!$EL$9:$ET$304,5,0)))</f>
        <v>2800</v>
      </c>
      <c r="I13" s="992">
        <f>IF(D13=0,"0-0",(VLOOKUP(D13,'CONSOLIDADO PLAN DESARROLLO'!$EL$9:$ET$304,$R$3,0)))</f>
        <v>1898</v>
      </c>
      <c r="J13" s="993"/>
      <c r="K13" s="998"/>
      <c r="L13" s="1001"/>
      <c r="M13" s="887" t="s">
        <v>1934</v>
      </c>
      <c r="N13" s="804" t="s">
        <v>1928</v>
      </c>
      <c r="O13" s="805">
        <v>115000</v>
      </c>
      <c r="P13" s="47"/>
      <c r="Q13" s="47"/>
      <c r="R13" s="903">
        <f>VLOOKUP($D13,'[4]Tablero Logro Metas 2020'!$AK$7:$AS$302,3,0)</f>
        <v>0</v>
      </c>
      <c r="S13" s="48"/>
      <c r="T13" s="906">
        <f>VLOOKUP($D13,'[4]Tablero Logro Metas 2020'!$AK$7:$AS$302,4,0)</f>
        <v>0</v>
      </c>
      <c r="U13" s="49"/>
      <c r="V13" s="906">
        <f>VLOOKUP($D13,'[4]Tablero Logro Metas 2020'!$AK$7:$AS$302,5,0)</f>
        <v>0</v>
      </c>
      <c r="W13" s="49"/>
      <c r="X13" s="906">
        <f>VLOOKUP($D13,'[4]Tablero Logro Metas 2020'!$AK$7:$AS$302,6,0)</f>
        <v>0</v>
      </c>
      <c r="Y13" s="49"/>
      <c r="Z13" s="906">
        <f>VLOOKUP($D13,'[4]Tablero Logro Metas 2020'!$AK$7:$AS$302,7,0)</f>
        <v>1055000000</v>
      </c>
      <c r="AA13" s="49"/>
      <c r="AB13" s="906">
        <f>VLOOKUP($D13,'[4]Tablero Logro Metas 2020'!$AK$7:$AS$302,8,0)</f>
        <v>0</v>
      </c>
      <c r="AC13" s="49"/>
      <c r="AD13" s="906">
        <f>VLOOKUP($D13,'[4]Tablero Logro Metas 2020'!$AK$7:$AS$302,9,0)</f>
        <v>0</v>
      </c>
      <c r="AE13" s="49"/>
      <c r="AF13" s="897"/>
      <c r="AG13" s="50"/>
      <c r="AH13" s="897"/>
      <c r="AI13" s="49"/>
      <c r="AJ13" s="900">
        <f>+R13+T13+V13+X13+Z13+AB13+AD13+AF13+AH13</f>
        <v>1055000000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7.25" customHeight="1" x14ac:dyDescent="0.2">
      <c r="A14" s="972"/>
      <c r="B14" s="974"/>
      <c r="C14" s="977"/>
      <c r="D14" s="980"/>
      <c r="E14" s="987"/>
      <c r="F14" s="983"/>
      <c r="G14" s="1005"/>
      <c r="H14" s="989"/>
      <c r="I14" s="994"/>
      <c r="J14" s="995"/>
      <c r="K14" s="998"/>
      <c r="L14" s="1002"/>
      <c r="M14" s="887" t="s">
        <v>1935</v>
      </c>
      <c r="N14" s="804" t="s">
        <v>1929</v>
      </c>
      <c r="O14" s="805">
        <v>5</v>
      </c>
      <c r="P14" s="47"/>
      <c r="Q14" s="47"/>
      <c r="R14" s="904"/>
      <c r="S14" s="48"/>
      <c r="T14" s="907"/>
      <c r="U14" s="49"/>
      <c r="V14" s="907"/>
      <c r="W14" s="49"/>
      <c r="X14" s="907"/>
      <c r="Y14" s="49"/>
      <c r="Z14" s="907"/>
      <c r="AA14" s="883"/>
      <c r="AB14" s="907"/>
      <c r="AC14" s="49"/>
      <c r="AD14" s="907"/>
      <c r="AE14" s="49"/>
      <c r="AF14" s="898"/>
      <c r="AG14" s="50"/>
      <c r="AH14" s="898"/>
      <c r="AI14" s="49"/>
      <c r="AJ14" s="901"/>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22.5" x14ac:dyDescent="0.2">
      <c r="A15" s="972"/>
      <c r="B15" s="974"/>
      <c r="C15" s="977"/>
      <c r="D15" s="980"/>
      <c r="E15" s="987"/>
      <c r="F15" s="983"/>
      <c r="G15" s="1005"/>
      <c r="H15" s="989"/>
      <c r="I15" s="994"/>
      <c r="J15" s="995"/>
      <c r="K15" s="998"/>
      <c r="L15" s="1002"/>
      <c r="M15" s="888" t="s">
        <v>1937</v>
      </c>
      <c r="N15" s="804" t="s">
        <v>1929</v>
      </c>
      <c r="O15" s="805">
        <v>2800</v>
      </c>
      <c r="P15" s="47"/>
      <c r="Q15" s="47"/>
      <c r="R15" s="904"/>
      <c r="S15" s="48"/>
      <c r="T15" s="907"/>
      <c r="U15" s="49"/>
      <c r="V15" s="907"/>
      <c r="W15" s="49"/>
      <c r="X15" s="907"/>
      <c r="Y15" s="49"/>
      <c r="Z15" s="907"/>
      <c r="AA15" s="49"/>
      <c r="AB15" s="907"/>
      <c r="AC15" s="49"/>
      <c r="AD15" s="907"/>
      <c r="AE15" s="49"/>
      <c r="AF15" s="898"/>
      <c r="AG15" s="50"/>
      <c r="AH15" s="898"/>
      <c r="AI15" s="49"/>
      <c r="AJ15" s="901"/>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72"/>
      <c r="B16" s="974"/>
      <c r="C16" s="977"/>
      <c r="D16" s="980"/>
      <c r="E16" s="987"/>
      <c r="F16" s="983"/>
      <c r="G16" s="1005"/>
      <c r="H16" s="989"/>
      <c r="I16" s="994"/>
      <c r="J16" s="995"/>
      <c r="K16" s="998"/>
      <c r="L16" s="1002"/>
      <c r="M16" s="889" t="s">
        <v>1954</v>
      </c>
      <c r="N16" s="175" t="s">
        <v>1929</v>
      </c>
      <c r="O16" s="176"/>
      <c r="P16" s="47"/>
      <c r="Q16" s="47"/>
      <c r="R16" s="904"/>
      <c r="S16" s="48"/>
      <c r="T16" s="907"/>
      <c r="U16" s="49"/>
      <c r="V16" s="907"/>
      <c r="W16" s="49"/>
      <c r="X16" s="907"/>
      <c r="Y16" s="49"/>
      <c r="Z16" s="907"/>
      <c r="AA16" s="49"/>
      <c r="AB16" s="907"/>
      <c r="AC16" s="49"/>
      <c r="AD16" s="907"/>
      <c r="AE16" s="49"/>
      <c r="AF16" s="898"/>
      <c r="AG16" s="50"/>
      <c r="AH16" s="898"/>
      <c r="AI16" s="49"/>
      <c r="AJ16" s="901"/>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72"/>
      <c r="B17" s="974"/>
      <c r="C17" s="977"/>
      <c r="D17" s="980"/>
      <c r="E17" s="987"/>
      <c r="F17" s="983"/>
      <c r="G17" s="1005"/>
      <c r="H17" s="989"/>
      <c r="I17" s="994"/>
      <c r="J17" s="995"/>
      <c r="K17" s="998"/>
      <c r="L17" s="1002"/>
      <c r="M17" s="889"/>
      <c r="N17" s="175"/>
      <c r="O17" s="176"/>
      <c r="P17" s="47"/>
      <c r="Q17" s="47"/>
      <c r="R17" s="904"/>
      <c r="S17" s="48"/>
      <c r="T17" s="907"/>
      <c r="U17" s="49"/>
      <c r="V17" s="907"/>
      <c r="W17" s="49"/>
      <c r="X17" s="907"/>
      <c r="Y17" s="49"/>
      <c r="Z17" s="907"/>
      <c r="AA17" s="49"/>
      <c r="AB17" s="907"/>
      <c r="AC17" s="49"/>
      <c r="AD17" s="907"/>
      <c r="AE17" s="49"/>
      <c r="AF17" s="898"/>
      <c r="AG17" s="50"/>
      <c r="AH17" s="898"/>
      <c r="AI17" s="49"/>
      <c r="AJ17" s="901"/>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72"/>
      <c r="B18" s="975"/>
      <c r="C18" s="978"/>
      <c r="D18" s="981"/>
      <c r="E18" s="987"/>
      <c r="F18" s="984"/>
      <c r="G18" s="1006"/>
      <c r="H18" s="990"/>
      <c r="I18" s="994"/>
      <c r="J18" s="995"/>
      <c r="K18" s="999"/>
      <c r="L18" s="1002"/>
      <c r="M18" s="890"/>
      <c r="N18" s="178"/>
      <c r="O18" s="179"/>
      <c r="P18" s="107"/>
      <c r="Q18" s="107"/>
      <c r="R18" s="904"/>
      <c r="S18" s="108"/>
      <c r="T18" s="907"/>
      <c r="U18" s="109"/>
      <c r="V18" s="907"/>
      <c r="W18" s="109"/>
      <c r="X18" s="907"/>
      <c r="Y18" s="109"/>
      <c r="Z18" s="907"/>
      <c r="AA18" s="109"/>
      <c r="AB18" s="907"/>
      <c r="AC18" s="109"/>
      <c r="AD18" s="907"/>
      <c r="AE18" s="109"/>
      <c r="AF18" s="898"/>
      <c r="AG18" s="110"/>
      <c r="AH18" s="898"/>
      <c r="AI18" s="109"/>
      <c r="AJ18" s="902"/>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73"/>
      <c r="B19" s="976"/>
      <c r="C19" s="979"/>
      <c r="D19" s="982"/>
      <c r="E19" s="988"/>
      <c r="F19" s="985"/>
      <c r="G19" s="1007"/>
      <c r="H19" s="991"/>
      <c r="I19" s="996"/>
      <c r="J19" s="997"/>
      <c r="K19" s="1000"/>
      <c r="L19" s="1003"/>
      <c r="M19" s="891"/>
      <c r="N19" s="181"/>
      <c r="O19" s="182"/>
      <c r="P19" s="117"/>
      <c r="Q19" s="117"/>
      <c r="R19" s="905"/>
      <c r="S19" s="183"/>
      <c r="T19" s="908"/>
      <c r="U19" s="184"/>
      <c r="V19" s="908"/>
      <c r="W19" s="184"/>
      <c r="X19" s="908"/>
      <c r="Y19" s="184"/>
      <c r="Z19" s="908"/>
      <c r="AA19" s="184"/>
      <c r="AB19" s="908"/>
      <c r="AC19" s="184"/>
      <c r="AD19" s="908"/>
      <c r="AE19" s="184"/>
      <c r="AF19" s="899"/>
      <c r="AG19" s="185"/>
      <c r="AH19" s="899"/>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1004"/>
      <c r="J20" s="1004"/>
      <c r="K20" s="192"/>
      <c r="L20" s="192"/>
      <c r="M20" s="8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71">
        <v>2</v>
      </c>
      <c r="B21" s="161" t="s">
        <v>1704</v>
      </c>
      <c r="C21" s="162" t="s">
        <v>1705</v>
      </c>
      <c r="D21" s="163" t="s">
        <v>21</v>
      </c>
      <c r="E21" s="163" t="s">
        <v>1891</v>
      </c>
      <c r="F21" s="162" t="s">
        <v>1706</v>
      </c>
      <c r="G21" s="164" t="s">
        <v>1678</v>
      </c>
      <c r="H21" s="164" t="s">
        <v>1679</v>
      </c>
      <c r="I21" s="165" t="s">
        <v>1907</v>
      </c>
      <c r="J21" s="166">
        <f>+$N$3</f>
        <v>2019</v>
      </c>
      <c r="K21" s="164" t="s">
        <v>1924</v>
      </c>
      <c r="L21" s="165" t="s">
        <v>1946</v>
      </c>
      <c r="M21" s="886" t="s">
        <v>1707</v>
      </c>
      <c r="N21" s="162" t="s">
        <v>1708</v>
      </c>
      <c r="O21" s="162" t="s">
        <v>1709</v>
      </c>
      <c r="P21" s="162" t="s">
        <v>1955</v>
      </c>
      <c r="Q21" s="162" t="s">
        <v>1948</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1020000000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1020000000</v>
      </c>
      <c r="AK21" s="173">
        <f t="shared" si="6"/>
        <v>0</v>
      </c>
      <c r="AL21" s="857"/>
      <c r="AM21" s="858"/>
      <c r="AN21" s="858"/>
      <c r="AO21" s="858"/>
      <c r="AP21" s="858"/>
      <c r="AQ21" s="858"/>
      <c r="AR21" s="859"/>
      <c r="AS21" s="860"/>
      <c r="AT21" s="858"/>
      <c r="AU21" s="859"/>
      <c r="AV21" s="860"/>
      <c r="AW21" s="858"/>
      <c r="AX21" s="858"/>
      <c r="AY21" s="858"/>
      <c r="AZ21" s="861"/>
      <c r="BA21" s="44" t="s">
        <v>1684</v>
      </c>
      <c r="BB21" s="44" t="s">
        <v>1941</v>
      </c>
      <c r="BC21" s="45" t="s">
        <v>1686</v>
      </c>
    </row>
    <row r="22" spans="1:55" ht="17.25" customHeight="1" x14ac:dyDescent="0.2">
      <c r="A22" s="972"/>
      <c r="B22" s="974" t="str">
        <f>VLOOKUP($D$9,'PROYECTOS REGISTRADOS'!$A$2:$D$82,4,0)</f>
        <v>Mejoramiento de las condiciones de vivienda a través de estrategias y acciones para recuperar la vivienda digna en el Municipio de Tocancipá, Cundinamarca, Centro Oriente</v>
      </c>
      <c r="C22" s="977" t="str">
        <f>VLOOKUP($D$9,'PROYECTOS REGISTRADOS'!$A$2:$D$82,3,0)</f>
        <v>2016-25817-0039</v>
      </c>
      <c r="D22" s="980" t="s">
        <v>1198</v>
      </c>
      <c r="E22" s="986" t="str">
        <f>IF(D22=0,"0-0",(VLOOKUP(D22,'CONSOLIDADO PLAN DESARROLLO'!$EL$9:$ET$304,2,0)))</f>
        <v>Implementar programas de mejoramiento  de vivienda en el municipio</v>
      </c>
      <c r="F22" s="983" t="str">
        <f>IF(D22=0,"0-0",(VLOOKUP(D22,'CONSOLIDADO PLAN DESARROLLO'!$EL$9:$ET$304,3,0)))</f>
        <v>No. de mejoramiento implementados</v>
      </c>
      <c r="G22" s="1005">
        <f>IF(D22=0,"0-0",(VLOOKUP(D22,'CONSOLIDADO PLAN DESARROLLO'!$EL$9:$ET$304,4,0)))</f>
        <v>0</v>
      </c>
      <c r="H22" s="989">
        <f>IF(D22=0,"0-0",(VLOOKUP(D22,'CONSOLIDADO PLAN DESARROLLO'!$EL$9:$ET$304,5,0)))</f>
        <v>400</v>
      </c>
      <c r="I22" s="992">
        <f>IF(D22=0,"0-0",(VLOOKUP(D22,'CONSOLIDADO PLAN DESARROLLO'!$EL$9:$ET$304,$R$3,0)))</f>
        <v>400</v>
      </c>
      <c r="J22" s="993"/>
      <c r="K22" s="998"/>
      <c r="L22" s="1001"/>
      <c r="M22" s="887" t="s">
        <v>1930</v>
      </c>
      <c r="N22" s="804" t="s">
        <v>1929</v>
      </c>
      <c r="O22" s="805">
        <v>400</v>
      </c>
      <c r="P22" s="47"/>
      <c r="Q22" s="47"/>
      <c r="R22" s="903">
        <f>VLOOKUP($D22,'[4]Tablero Logro Metas 2020'!$AK$7:$AS$302,3,0)</f>
        <v>0</v>
      </c>
      <c r="S22" s="48"/>
      <c r="T22" s="906">
        <f>VLOOKUP($D22,'[4]Tablero Logro Metas 2020'!$AK$7:$AS$302,4,0)</f>
        <v>0</v>
      </c>
      <c r="U22" s="49"/>
      <c r="V22" s="906">
        <f>VLOOKUP($D22,'[4]Tablero Logro Metas 2020'!$AK$7:$AS$302,5,0)</f>
        <v>0</v>
      </c>
      <c r="W22" s="49"/>
      <c r="X22" s="906">
        <f>VLOOKUP($D22,'[4]Tablero Logro Metas 2020'!$AK$7:$AS$302,6,0)</f>
        <v>0</v>
      </c>
      <c r="Y22" s="49"/>
      <c r="Z22" s="906">
        <f>VLOOKUP($D22,'[4]Tablero Logro Metas 2020'!$AK$7:$AS$302,7,0)</f>
        <v>1020000000</v>
      </c>
      <c r="AA22" s="49"/>
      <c r="AB22" s="906">
        <f>VLOOKUP($D22,'[4]Tablero Logro Metas 2020'!$AK$7:$AS$302,8,0)</f>
        <v>0</v>
      </c>
      <c r="AC22" s="49"/>
      <c r="AD22" s="906">
        <f>VLOOKUP($D22,'[4]Tablero Logro Metas 2020'!$AK$7:$AS$302,9,0)</f>
        <v>0</v>
      </c>
      <c r="AE22" s="49"/>
      <c r="AF22" s="897"/>
      <c r="AG22" s="50"/>
      <c r="AH22" s="897"/>
      <c r="AI22" s="49"/>
      <c r="AJ22" s="900">
        <f>+R22+T22+V22+X22+Z22+AB22+AD22+AF22+AH22</f>
        <v>1020000000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x14ac:dyDescent="0.2">
      <c r="A23" s="972"/>
      <c r="B23" s="974"/>
      <c r="C23" s="977"/>
      <c r="D23" s="980"/>
      <c r="E23" s="987"/>
      <c r="F23" s="983"/>
      <c r="G23" s="1005"/>
      <c r="H23" s="989"/>
      <c r="I23" s="994"/>
      <c r="J23" s="995"/>
      <c r="K23" s="998"/>
      <c r="L23" s="1002"/>
      <c r="M23" s="889" t="s">
        <v>1935</v>
      </c>
      <c r="N23" s="175"/>
      <c r="O23" s="176"/>
      <c r="P23" s="47"/>
      <c r="Q23" s="47"/>
      <c r="R23" s="904"/>
      <c r="S23" s="48"/>
      <c r="T23" s="907"/>
      <c r="U23" s="49"/>
      <c r="V23" s="907"/>
      <c r="W23" s="49"/>
      <c r="X23" s="907"/>
      <c r="Y23" s="49"/>
      <c r="Z23" s="907"/>
      <c r="AA23" s="49"/>
      <c r="AB23" s="907"/>
      <c r="AC23" s="49"/>
      <c r="AD23" s="907"/>
      <c r="AE23" s="49"/>
      <c r="AF23" s="898"/>
      <c r="AG23" s="50"/>
      <c r="AH23" s="898"/>
      <c r="AI23" s="49"/>
      <c r="AJ23" s="901"/>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72"/>
      <c r="B24" s="974"/>
      <c r="C24" s="977"/>
      <c r="D24" s="980"/>
      <c r="E24" s="987"/>
      <c r="F24" s="983"/>
      <c r="G24" s="1005"/>
      <c r="H24" s="989"/>
      <c r="I24" s="994"/>
      <c r="J24" s="995"/>
      <c r="K24" s="998"/>
      <c r="L24" s="1002"/>
      <c r="M24" s="889"/>
      <c r="N24" s="175"/>
      <c r="O24" s="176"/>
      <c r="P24" s="47"/>
      <c r="Q24" s="47"/>
      <c r="R24" s="904"/>
      <c r="S24" s="48"/>
      <c r="T24" s="907"/>
      <c r="U24" s="49"/>
      <c r="V24" s="907"/>
      <c r="W24" s="49"/>
      <c r="X24" s="907"/>
      <c r="Y24" s="49"/>
      <c r="Z24" s="907"/>
      <c r="AA24" s="49"/>
      <c r="AB24" s="907"/>
      <c r="AC24" s="49"/>
      <c r="AD24" s="907"/>
      <c r="AE24" s="49"/>
      <c r="AF24" s="898"/>
      <c r="AG24" s="50"/>
      <c r="AH24" s="898"/>
      <c r="AI24" s="49"/>
      <c r="AJ24" s="901"/>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72"/>
      <c r="B25" s="974"/>
      <c r="C25" s="977"/>
      <c r="D25" s="980"/>
      <c r="E25" s="987"/>
      <c r="F25" s="983"/>
      <c r="G25" s="1005"/>
      <c r="H25" s="989"/>
      <c r="I25" s="994"/>
      <c r="J25" s="995"/>
      <c r="K25" s="998"/>
      <c r="L25" s="1002"/>
      <c r="M25" s="889"/>
      <c r="N25" s="175"/>
      <c r="O25" s="176"/>
      <c r="P25" s="47"/>
      <c r="Q25" s="47"/>
      <c r="R25" s="904"/>
      <c r="S25" s="48"/>
      <c r="T25" s="907"/>
      <c r="U25" s="49"/>
      <c r="V25" s="907"/>
      <c r="W25" s="49"/>
      <c r="X25" s="907"/>
      <c r="Y25" s="49"/>
      <c r="Z25" s="907"/>
      <c r="AA25" s="49"/>
      <c r="AB25" s="907"/>
      <c r="AC25" s="49"/>
      <c r="AD25" s="907"/>
      <c r="AE25" s="49"/>
      <c r="AF25" s="898"/>
      <c r="AG25" s="50"/>
      <c r="AH25" s="898"/>
      <c r="AI25" s="49"/>
      <c r="AJ25" s="901"/>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72"/>
      <c r="B26" s="974"/>
      <c r="C26" s="977"/>
      <c r="D26" s="980"/>
      <c r="E26" s="987"/>
      <c r="F26" s="983"/>
      <c r="G26" s="1005"/>
      <c r="H26" s="989"/>
      <c r="I26" s="994"/>
      <c r="J26" s="995"/>
      <c r="K26" s="998"/>
      <c r="L26" s="1002"/>
      <c r="M26" s="889"/>
      <c r="N26" s="175"/>
      <c r="O26" s="176"/>
      <c r="P26" s="47"/>
      <c r="Q26" s="47"/>
      <c r="R26" s="904"/>
      <c r="S26" s="48"/>
      <c r="T26" s="907"/>
      <c r="U26" s="49"/>
      <c r="V26" s="907"/>
      <c r="W26" s="49"/>
      <c r="X26" s="907"/>
      <c r="Y26" s="49"/>
      <c r="Z26" s="907"/>
      <c r="AA26" s="49"/>
      <c r="AB26" s="907"/>
      <c r="AC26" s="49"/>
      <c r="AD26" s="907"/>
      <c r="AE26" s="49"/>
      <c r="AF26" s="898"/>
      <c r="AG26" s="50"/>
      <c r="AH26" s="898"/>
      <c r="AI26" s="49"/>
      <c r="AJ26" s="901"/>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72"/>
      <c r="B27" s="975"/>
      <c r="C27" s="978"/>
      <c r="D27" s="981"/>
      <c r="E27" s="987"/>
      <c r="F27" s="984"/>
      <c r="G27" s="1006"/>
      <c r="H27" s="990"/>
      <c r="I27" s="994"/>
      <c r="J27" s="995"/>
      <c r="K27" s="999"/>
      <c r="L27" s="1002"/>
      <c r="M27" s="890"/>
      <c r="N27" s="178"/>
      <c r="O27" s="179"/>
      <c r="P27" s="107"/>
      <c r="Q27" s="107"/>
      <c r="R27" s="904"/>
      <c r="S27" s="108"/>
      <c r="T27" s="907"/>
      <c r="U27" s="109"/>
      <c r="V27" s="907"/>
      <c r="W27" s="109"/>
      <c r="X27" s="907"/>
      <c r="Y27" s="109"/>
      <c r="Z27" s="907"/>
      <c r="AA27" s="109"/>
      <c r="AB27" s="907"/>
      <c r="AC27" s="109"/>
      <c r="AD27" s="907"/>
      <c r="AE27" s="109"/>
      <c r="AF27" s="898"/>
      <c r="AG27" s="110"/>
      <c r="AH27" s="898"/>
      <c r="AI27" s="109"/>
      <c r="AJ27" s="902"/>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73"/>
      <c r="B28" s="976"/>
      <c r="C28" s="979"/>
      <c r="D28" s="982"/>
      <c r="E28" s="988"/>
      <c r="F28" s="985"/>
      <c r="G28" s="1007"/>
      <c r="H28" s="991"/>
      <c r="I28" s="996"/>
      <c r="J28" s="997"/>
      <c r="K28" s="1000"/>
      <c r="L28" s="1003"/>
      <c r="M28" s="891"/>
      <c r="N28" s="181"/>
      <c r="O28" s="182"/>
      <c r="P28" s="117"/>
      <c r="Q28" s="117"/>
      <c r="R28" s="905"/>
      <c r="S28" s="183"/>
      <c r="T28" s="908"/>
      <c r="U28" s="184"/>
      <c r="V28" s="908"/>
      <c r="W28" s="184"/>
      <c r="X28" s="908"/>
      <c r="Y28" s="184"/>
      <c r="Z28" s="908"/>
      <c r="AA28" s="184"/>
      <c r="AB28" s="908"/>
      <c r="AC28" s="184"/>
      <c r="AD28" s="908"/>
      <c r="AE28" s="184"/>
      <c r="AF28" s="899"/>
      <c r="AG28" s="185"/>
      <c r="AH28" s="899"/>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1004"/>
      <c r="J29" s="1004"/>
      <c r="K29" s="192"/>
      <c r="L29" s="192"/>
      <c r="M29" s="8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71">
        <v>3</v>
      </c>
      <c r="B30" s="161" t="s">
        <v>1704</v>
      </c>
      <c r="C30" s="162" t="s">
        <v>1705</v>
      </c>
      <c r="D30" s="163" t="s">
        <v>21</v>
      </c>
      <c r="E30" s="163" t="s">
        <v>1891</v>
      </c>
      <c r="F30" s="162" t="s">
        <v>1706</v>
      </c>
      <c r="G30" s="164" t="s">
        <v>1678</v>
      </c>
      <c r="H30" s="164" t="s">
        <v>1679</v>
      </c>
      <c r="I30" s="165" t="s">
        <v>1907</v>
      </c>
      <c r="J30" s="166">
        <f>+$N$3</f>
        <v>2019</v>
      </c>
      <c r="K30" s="164" t="s">
        <v>1924</v>
      </c>
      <c r="L30" s="165" t="s">
        <v>1946</v>
      </c>
      <c r="M30" s="886" t="s">
        <v>1707</v>
      </c>
      <c r="N30" s="162" t="s">
        <v>1708</v>
      </c>
      <c r="O30" s="162" t="s">
        <v>1709</v>
      </c>
      <c r="P30" s="162" t="s">
        <v>1955</v>
      </c>
      <c r="Q30" s="162" t="s">
        <v>1948</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0</v>
      </c>
      <c r="AK30" s="173">
        <f t="shared" si="10"/>
        <v>0</v>
      </c>
      <c r="AL30" s="857"/>
      <c r="AM30" s="858"/>
      <c r="AN30" s="858"/>
      <c r="AO30" s="858"/>
      <c r="AP30" s="858"/>
      <c r="AQ30" s="858"/>
      <c r="AR30" s="859"/>
      <c r="AS30" s="860"/>
      <c r="AT30" s="858"/>
      <c r="AU30" s="859"/>
      <c r="AV30" s="860"/>
      <c r="AW30" s="858"/>
      <c r="AX30" s="858"/>
      <c r="AY30" s="858"/>
      <c r="AZ30" s="861"/>
      <c r="BA30" s="44" t="s">
        <v>1684</v>
      </c>
      <c r="BB30" s="44" t="s">
        <v>1941</v>
      </c>
      <c r="BC30" s="45" t="s">
        <v>1686</v>
      </c>
    </row>
    <row r="31" spans="1:55" ht="22.5" customHeight="1" x14ac:dyDescent="0.2">
      <c r="A31" s="972"/>
      <c r="B31" s="974" t="str">
        <f>VLOOKUP($D$9,'PROYECTOS REGISTRADOS'!$A$2:$D$82,4,0)</f>
        <v>Mejoramiento de las condiciones de vivienda a través de estrategias y acciones para recuperar la vivienda digna en el Municipio de Tocancipá, Cundinamarca, Centro Oriente</v>
      </c>
      <c r="C31" s="977" t="str">
        <f>VLOOKUP($D$9,'PROYECTOS REGISTRADOS'!$A$2:$D$82,3,0)</f>
        <v>2016-25817-0039</v>
      </c>
      <c r="D31" s="980" t="s">
        <v>1202</v>
      </c>
      <c r="E31" s="986" t="str">
        <f>IF(D31=0,"0-0",(VLOOKUP(D31,'CONSOLIDADO PLAN DESARROLLO'!$EL$9:$ET$304,2,0)))</f>
        <v>Construir vivienda rural en sitio propio</v>
      </c>
      <c r="F31" s="983" t="str">
        <f>IF(D31=0,"0-0",(VLOOKUP(D31,'CONSOLIDADO PLAN DESARROLLO'!$EL$9:$ET$304,3,0)))</f>
        <v>No. de viviendas construidas en sitio propio</v>
      </c>
      <c r="G31" s="1005">
        <f>IF(D31=0,"0-0",(VLOOKUP(D31,'CONSOLIDADO PLAN DESARROLLO'!$EL$9:$ET$304,4,0)))</f>
        <v>0</v>
      </c>
      <c r="H31" s="989">
        <f>IF(D31=0,"0-0",(VLOOKUP(D31,'CONSOLIDADO PLAN DESARROLLO'!$EL$9:$ET$304,5,0)))</f>
        <v>100</v>
      </c>
      <c r="I31" s="992">
        <f>IF(D31=0,"0-0",(VLOOKUP(D31,'CONSOLIDADO PLAN DESARROLLO'!$EL$9:$ET$304,$R$3,0)))</f>
        <v>100</v>
      </c>
      <c r="J31" s="993"/>
      <c r="K31" s="998"/>
      <c r="L31" s="1001"/>
      <c r="M31" s="887" t="s">
        <v>1936</v>
      </c>
      <c r="N31" s="804" t="s">
        <v>1929</v>
      </c>
      <c r="O31" s="805">
        <v>100</v>
      </c>
      <c r="P31" s="47"/>
      <c r="Q31" s="47"/>
      <c r="R31" s="903">
        <f>VLOOKUP($D31,'[4]Tablero Logro Metas 2020'!$AK$7:$AS$302,3,0)</f>
        <v>0</v>
      </c>
      <c r="S31" s="48"/>
      <c r="T31" s="906">
        <f>VLOOKUP($D31,'[4]Tablero Logro Metas 2020'!$AK$7:$AS$302,4,0)</f>
        <v>0</v>
      </c>
      <c r="U31" s="49"/>
      <c r="V31" s="906">
        <f>VLOOKUP($D31,'[4]Tablero Logro Metas 2020'!$AK$7:$AS$302,5,0)</f>
        <v>0</v>
      </c>
      <c r="W31" s="49"/>
      <c r="X31" s="906">
        <f>VLOOKUP($D31,'[4]Tablero Logro Metas 2020'!$AK$7:$AS$302,6,0)</f>
        <v>0</v>
      </c>
      <c r="Y31" s="49"/>
      <c r="Z31" s="906">
        <f>VLOOKUP($D31,'[4]Tablero Logro Metas 2020'!$AK$7:$AS$302,7,0)</f>
        <v>0</v>
      </c>
      <c r="AA31" s="49"/>
      <c r="AB31" s="906">
        <f>VLOOKUP($D31,'[4]Tablero Logro Metas 2020'!$AK$7:$AS$302,8,0)</f>
        <v>0</v>
      </c>
      <c r="AC31" s="49"/>
      <c r="AD31" s="906">
        <f>VLOOKUP($D31,'[4]Tablero Logro Metas 2020'!$AK$7:$AS$302,9,0)</f>
        <v>0</v>
      </c>
      <c r="AE31" s="49"/>
      <c r="AF31" s="897"/>
      <c r="AG31" s="50"/>
      <c r="AH31" s="897"/>
      <c r="AI31" s="49"/>
      <c r="AJ31" s="900">
        <f>+R31+T31+V31+X31+Z31+AB31+AD31+AF31+AH31</f>
        <v>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17.25" customHeight="1" x14ac:dyDescent="0.2">
      <c r="A32" s="972"/>
      <c r="B32" s="974"/>
      <c r="C32" s="977"/>
      <c r="D32" s="980"/>
      <c r="E32" s="987"/>
      <c r="F32" s="983"/>
      <c r="G32" s="1005"/>
      <c r="H32" s="989"/>
      <c r="I32" s="994"/>
      <c r="J32" s="995"/>
      <c r="K32" s="998"/>
      <c r="L32" s="1002"/>
      <c r="M32" s="889"/>
      <c r="N32" s="175"/>
      <c r="O32" s="176"/>
      <c r="P32" s="47"/>
      <c r="Q32" s="47"/>
      <c r="R32" s="904"/>
      <c r="S32" s="48"/>
      <c r="T32" s="907"/>
      <c r="U32" s="49"/>
      <c r="V32" s="907"/>
      <c r="W32" s="49"/>
      <c r="X32" s="907"/>
      <c r="Y32" s="49"/>
      <c r="Z32" s="907"/>
      <c r="AA32" s="49"/>
      <c r="AB32" s="907"/>
      <c r="AC32" s="49"/>
      <c r="AD32" s="907"/>
      <c r="AE32" s="49"/>
      <c r="AF32" s="898"/>
      <c r="AG32" s="50"/>
      <c r="AH32" s="898"/>
      <c r="AI32" s="49"/>
      <c r="AJ32" s="901"/>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972"/>
      <c r="B33" s="974"/>
      <c r="C33" s="977"/>
      <c r="D33" s="980"/>
      <c r="E33" s="987"/>
      <c r="F33" s="983"/>
      <c r="G33" s="1005"/>
      <c r="H33" s="989"/>
      <c r="I33" s="994"/>
      <c r="J33" s="995"/>
      <c r="K33" s="998"/>
      <c r="L33" s="1002"/>
      <c r="M33" s="889"/>
      <c r="N33" s="175"/>
      <c r="O33" s="176"/>
      <c r="P33" s="47"/>
      <c r="Q33" s="47"/>
      <c r="R33" s="904"/>
      <c r="S33" s="48"/>
      <c r="T33" s="907"/>
      <c r="U33" s="49"/>
      <c r="V33" s="907"/>
      <c r="W33" s="49"/>
      <c r="X33" s="907"/>
      <c r="Y33" s="49"/>
      <c r="Z33" s="907"/>
      <c r="AA33" s="49"/>
      <c r="AB33" s="907"/>
      <c r="AC33" s="49"/>
      <c r="AD33" s="907"/>
      <c r="AE33" s="49"/>
      <c r="AF33" s="898"/>
      <c r="AG33" s="50"/>
      <c r="AH33" s="898"/>
      <c r="AI33" s="49"/>
      <c r="AJ33" s="901"/>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72"/>
      <c r="B34" s="974"/>
      <c r="C34" s="977"/>
      <c r="D34" s="980"/>
      <c r="E34" s="987"/>
      <c r="F34" s="983"/>
      <c r="G34" s="1005"/>
      <c r="H34" s="989"/>
      <c r="I34" s="994"/>
      <c r="J34" s="995"/>
      <c r="K34" s="998"/>
      <c r="L34" s="1002"/>
      <c r="M34" s="889"/>
      <c r="N34" s="175"/>
      <c r="O34" s="176"/>
      <c r="P34" s="47"/>
      <c r="Q34" s="47"/>
      <c r="R34" s="904"/>
      <c r="S34" s="48"/>
      <c r="T34" s="907"/>
      <c r="U34" s="49"/>
      <c r="V34" s="907"/>
      <c r="W34" s="49"/>
      <c r="X34" s="907"/>
      <c r="Y34" s="49"/>
      <c r="Z34" s="907"/>
      <c r="AA34" s="49"/>
      <c r="AB34" s="907"/>
      <c r="AC34" s="49"/>
      <c r="AD34" s="907"/>
      <c r="AE34" s="49"/>
      <c r="AF34" s="898"/>
      <c r="AG34" s="50"/>
      <c r="AH34" s="898"/>
      <c r="AI34" s="49"/>
      <c r="AJ34" s="901"/>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72"/>
      <c r="B35" s="974"/>
      <c r="C35" s="977"/>
      <c r="D35" s="980"/>
      <c r="E35" s="987"/>
      <c r="F35" s="983"/>
      <c r="G35" s="1005"/>
      <c r="H35" s="989"/>
      <c r="I35" s="994"/>
      <c r="J35" s="995"/>
      <c r="K35" s="998"/>
      <c r="L35" s="1002"/>
      <c r="M35" s="889"/>
      <c r="N35" s="175"/>
      <c r="O35" s="176"/>
      <c r="P35" s="47"/>
      <c r="Q35" s="47"/>
      <c r="R35" s="904"/>
      <c r="S35" s="48"/>
      <c r="T35" s="907"/>
      <c r="U35" s="49"/>
      <c r="V35" s="907"/>
      <c r="W35" s="49"/>
      <c r="X35" s="907"/>
      <c r="Y35" s="49"/>
      <c r="Z35" s="907"/>
      <c r="AA35" s="49"/>
      <c r="AB35" s="907"/>
      <c r="AC35" s="49"/>
      <c r="AD35" s="907"/>
      <c r="AE35" s="49"/>
      <c r="AF35" s="898"/>
      <c r="AG35" s="50"/>
      <c r="AH35" s="898"/>
      <c r="AI35" s="49"/>
      <c r="AJ35" s="901"/>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72"/>
      <c r="B36" s="975"/>
      <c r="C36" s="978"/>
      <c r="D36" s="981"/>
      <c r="E36" s="987"/>
      <c r="F36" s="984"/>
      <c r="G36" s="1006"/>
      <c r="H36" s="990"/>
      <c r="I36" s="994"/>
      <c r="J36" s="995"/>
      <c r="K36" s="999"/>
      <c r="L36" s="1002"/>
      <c r="M36" s="890"/>
      <c r="N36" s="178"/>
      <c r="O36" s="179"/>
      <c r="P36" s="107"/>
      <c r="Q36" s="107"/>
      <c r="R36" s="904"/>
      <c r="S36" s="108"/>
      <c r="T36" s="907"/>
      <c r="U36" s="109"/>
      <c r="V36" s="907"/>
      <c r="W36" s="109"/>
      <c r="X36" s="907"/>
      <c r="Y36" s="109"/>
      <c r="Z36" s="907"/>
      <c r="AA36" s="109"/>
      <c r="AB36" s="907"/>
      <c r="AC36" s="109"/>
      <c r="AD36" s="907"/>
      <c r="AE36" s="109"/>
      <c r="AF36" s="898"/>
      <c r="AG36" s="110"/>
      <c r="AH36" s="898"/>
      <c r="AI36" s="109"/>
      <c r="AJ36" s="902"/>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73"/>
      <c r="B37" s="976"/>
      <c r="C37" s="979"/>
      <c r="D37" s="982"/>
      <c r="E37" s="988"/>
      <c r="F37" s="985"/>
      <c r="G37" s="1007"/>
      <c r="H37" s="991"/>
      <c r="I37" s="996"/>
      <c r="J37" s="997"/>
      <c r="K37" s="1000"/>
      <c r="L37" s="1003"/>
      <c r="M37" s="891"/>
      <c r="N37" s="181"/>
      <c r="O37" s="182"/>
      <c r="P37" s="117"/>
      <c r="Q37" s="117"/>
      <c r="R37" s="905"/>
      <c r="S37" s="183"/>
      <c r="T37" s="908"/>
      <c r="U37" s="184"/>
      <c r="V37" s="908"/>
      <c r="W37" s="184"/>
      <c r="X37" s="908"/>
      <c r="Y37" s="184"/>
      <c r="Z37" s="908"/>
      <c r="AA37" s="184"/>
      <c r="AB37" s="908"/>
      <c r="AC37" s="184"/>
      <c r="AD37" s="908"/>
      <c r="AE37" s="184"/>
      <c r="AF37" s="899"/>
      <c r="AG37" s="185"/>
      <c r="AH37" s="899"/>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1004"/>
      <c r="J38" s="1004"/>
      <c r="K38" s="192"/>
      <c r="L38" s="192"/>
      <c r="M38" s="8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71">
        <v>4</v>
      </c>
      <c r="B39" s="161" t="s">
        <v>1704</v>
      </c>
      <c r="C39" s="162" t="s">
        <v>1705</v>
      </c>
      <c r="D39" s="163" t="s">
        <v>21</v>
      </c>
      <c r="E39" s="163" t="s">
        <v>1891</v>
      </c>
      <c r="F39" s="162" t="s">
        <v>1706</v>
      </c>
      <c r="G39" s="164" t="s">
        <v>1678</v>
      </c>
      <c r="H39" s="164" t="s">
        <v>1679</v>
      </c>
      <c r="I39" s="165" t="s">
        <v>1907</v>
      </c>
      <c r="J39" s="166">
        <f>+$N$3</f>
        <v>2019</v>
      </c>
      <c r="K39" s="164" t="s">
        <v>1924</v>
      </c>
      <c r="L39" s="165" t="s">
        <v>1946</v>
      </c>
      <c r="M39" s="886" t="s">
        <v>1707</v>
      </c>
      <c r="N39" s="162" t="s">
        <v>1708</v>
      </c>
      <c r="O39" s="162" t="s">
        <v>1709</v>
      </c>
      <c r="P39" s="162" t="s">
        <v>1955</v>
      </c>
      <c r="Q39" s="162" t="s">
        <v>1948</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100000000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100000000</v>
      </c>
      <c r="AK39" s="173">
        <f t="shared" si="14"/>
        <v>0</v>
      </c>
      <c r="AL39" s="857"/>
      <c r="AM39" s="858"/>
      <c r="AN39" s="858"/>
      <c r="AO39" s="858"/>
      <c r="AP39" s="858"/>
      <c r="AQ39" s="858"/>
      <c r="AR39" s="859"/>
      <c r="AS39" s="860"/>
      <c r="AT39" s="858"/>
      <c r="AU39" s="859"/>
      <c r="AV39" s="860"/>
      <c r="AW39" s="858"/>
      <c r="AX39" s="858"/>
      <c r="AY39" s="858"/>
      <c r="AZ39" s="861"/>
      <c r="BA39" s="44" t="s">
        <v>1684</v>
      </c>
      <c r="BB39" s="44" t="s">
        <v>1941</v>
      </c>
      <c r="BC39" s="45" t="s">
        <v>1686</v>
      </c>
    </row>
    <row r="40" spans="1:55" ht="17.25" customHeight="1" x14ac:dyDescent="0.2">
      <c r="A40" s="972"/>
      <c r="B40" s="974" t="str">
        <f>VLOOKUP($D$9,'PROYECTOS REGISTRADOS'!$A$2:$D$82,4,0)</f>
        <v>Mejoramiento de las condiciones de vivienda a través de estrategias y acciones para recuperar la vivienda digna en el Municipio de Tocancipá, Cundinamarca, Centro Oriente</v>
      </c>
      <c r="C40" s="977" t="str">
        <f>VLOOKUP($D$9,'PROYECTOS REGISTRADOS'!$A$2:$D$82,3,0)</f>
        <v>2016-25817-0039</v>
      </c>
      <c r="D40" s="980" t="s">
        <v>1207</v>
      </c>
      <c r="E40" s="986" t="str">
        <f>IF(D40=0,"0-0",(VLOOKUP(D40,'CONSOLIDADO PLAN DESARROLLO'!$EL$9:$ET$304,2,0)))</f>
        <v>Crear el banco de materiales para el apoyo al mejoramiento y construcción en sitio propio</v>
      </c>
      <c r="F40" s="983" t="str">
        <f>IF(D40=0,"0-0",(VLOOKUP(D40,'CONSOLIDADO PLAN DESARROLLO'!$EL$9:$ET$304,3,0)))</f>
        <v>banco de materiales creado</v>
      </c>
      <c r="G40" s="1005">
        <f>IF(D40=0,"0-0",(VLOOKUP(D40,'CONSOLIDADO PLAN DESARROLLO'!$EL$9:$ET$304,4,0)))</f>
        <v>0</v>
      </c>
      <c r="H40" s="989">
        <f>IF(D40=0,"0-0",(VLOOKUP(D40,'CONSOLIDADO PLAN DESARROLLO'!$EL$9:$ET$304,5,0)))</f>
        <v>1</v>
      </c>
      <c r="I40" s="992">
        <f>IF(D40=0,"0-0",(VLOOKUP(D40,'CONSOLIDADO PLAN DESARROLLO'!$EL$9:$ET$304,$R$3,0)))</f>
        <v>0.7</v>
      </c>
      <c r="J40" s="993"/>
      <c r="K40" s="998"/>
      <c r="L40" s="1001"/>
      <c r="M40" s="887" t="s">
        <v>1931</v>
      </c>
      <c r="N40" s="804" t="s">
        <v>1929</v>
      </c>
      <c r="O40" s="805">
        <v>1</v>
      </c>
      <c r="P40" s="47"/>
      <c r="Q40" s="47"/>
      <c r="R40" s="903">
        <f>VLOOKUP($D40,'[4]Tablero Logro Metas 2020'!$AK$7:$AS$302,3,0)</f>
        <v>0</v>
      </c>
      <c r="S40" s="48"/>
      <c r="T40" s="906">
        <f>VLOOKUP($D40,'[4]Tablero Logro Metas 2020'!$AK$7:$AS$302,4,0)</f>
        <v>0</v>
      </c>
      <c r="U40" s="49"/>
      <c r="V40" s="906">
        <f>VLOOKUP($D40,'[4]Tablero Logro Metas 2020'!$AK$7:$AS$302,5,0)</f>
        <v>0</v>
      </c>
      <c r="W40" s="49"/>
      <c r="X40" s="906">
        <f>VLOOKUP($D40,'[4]Tablero Logro Metas 2020'!$AK$7:$AS$302,6,0)</f>
        <v>0</v>
      </c>
      <c r="Y40" s="49"/>
      <c r="Z40" s="906">
        <f>VLOOKUP($D40,'[4]Tablero Logro Metas 2020'!$AK$7:$AS$302,7,0)</f>
        <v>100000000</v>
      </c>
      <c r="AA40" s="49"/>
      <c r="AB40" s="906">
        <f>VLOOKUP($D40,'[4]Tablero Logro Metas 2020'!$AK$7:$AS$302,8,0)</f>
        <v>0</v>
      </c>
      <c r="AC40" s="49"/>
      <c r="AD40" s="906">
        <f>VLOOKUP($D40,'[4]Tablero Logro Metas 2020'!$AK$7:$AS$302,9,0)</f>
        <v>0</v>
      </c>
      <c r="AE40" s="49"/>
      <c r="AF40" s="897"/>
      <c r="AG40" s="50"/>
      <c r="AH40" s="897"/>
      <c r="AI40" s="49"/>
      <c r="AJ40" s="900">
        <f>+R40+T40+V40+X40+Z40+AB40+AD40+AF40+AH40</f>
        <v>100000000</v>
      </c>
      <c r="AK40" s="103">
        <f>AC40+AE40+AG40+S40+U40+W40+Y40+AA40+AI40</f>
        <v>0</v>
      </c>
      <c r="AL40" s="51"/>
      <c r="AM40" s="52"/>
      <c r="AN40" s="52"/>
      <c r="AO40" s="52"/>
      <c r="AP40" s="52"/>
      <c r="AQ40" s="52"/>
      <c r="AR40" s="53">
        <f t="shared" ref="AR40:AR45" si="15">SUM(AL40:AQ40)</f>
        <v>0</v>
      </c>
      <c r="AS40" s="54"/>
      <c r="AT40" s="52"/>
      <c r="AU40" s="53">
        <f t="shared" ref="AU40:AU44" si="16">SUM(AS40:AT40)</f>
        <v>0</v>
      </c>
      <c r="AV40" s="54"/>
      <c r="AW40" s="52"/>
      <c r="AX40" s="52"/>
      <c r="AY40" s="52"/>
      <c r="AZ40" s="55"/>
      <c r="BA40" s="56"/>
      <c r="BB40" s="56"/>
      <c r="BC40" s="57"/>
    </row>
    <row r="41" spans="1:55" ht="17.25" customHeight="1" x14ac:dyDescent="0.2">
      <c r="A41" s="972"/>
      <c r="B41" s="974"/>
      <c r="C41" s="977"/>
      <c r="D41" s="980"/>
      <c r="E41" s="987"/>
      <c r="F41" s="983"/>
      <c r="G41" s="1005"/>
      <c r="H41" s="989"/>
      <c r="I41" s="994"/>
      <c r="J41" s="995"/>
      <c r="K41" s="998"/>
      <c r="L41" s="1002"/>
      <c r="M41" s="889" t="s">
        <v>1958</v>
      </c>
      <c r="N41" s="175"/>
      <c r="O41" s="176"/>
      <c r="P41" s="47"/>
      <c r="Q41" s="47"/>
      <c r="R41" s="904"/>
      <c r="S41" s="48"/>
      <c r="T41" s="907"/>
      <c r="U41" s="49"/>
      <c r="V41" s="907"/>
      <c r="W41" s="49"/>
      <c r="X41" s="907"/>
      <c r="Y41" s="49"/>
      <c r="Z41" s="907"/>
      <c r="AA41" s="49"/>
      <c r="AB41" s="907"/>
      <c r="AC41" s="49"/>
      <c r="AD41" s="907"/>
      <c r="AE41" s="49"/>
      <c r="AF41" s="898"/>
      <c r="AG41" s="50"/>
      <c r="AH41" s="898"/>
      <c r="AI41" s="49"/>
      <c r="AJ41" s="901"/>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972"/>
      <c r="B42" s="974"/>
      <c r="C42" s="977"/>
      <c r="D42" s="980"/>
      <c r="E42" s="987"/>
      <c r="F42" s="983"/>
      <c r="G42" s="1005"/>
      <c r="H42" s="989"/>
      <c r="I42" s="994"/>
      <c r="J42" s="995"/>
      <c r="K42" s="998"/>
      <c r="L42" s="1002"/>
      <c r="M42" s="889"/>
      <c r="N42" s="175"/>
      <c r="O42" s="176"/>
      <c r="P42" s="47"/>
      <c r="Q42" s="47"/>
      <c r="R42" s="904"/>
      <c r="S42" s="48"/>
      <c r="T42" s="907"/>
      <c r="U42" s="49"/>
      <c r="V42" s="907"/>
      <c r="W42" s="49"/>
      <c r="X42" s="907"/>
      <c r="Y42" s="49"/>
      <c r="Z42" s="907"/>
      <c r="AA42" s="49"/>
      <c r="AB42" s="907"/>
      <c r="AC42" s="49"/>
      <c r="AD42" s="907"/>
      <c r="AE42" s="49"/>
      <c r="AF42" s="898"/>
      <c r="AG42" s="50"/>
      <c r="AH42" s="898"/>
      <c r="AI42" s="49"/>
      <c r="AJ42" s="901"/>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972"/>
      <c r="B43" s="974"/>
      <c r="C43" s="977"/>
      <c r="D43" s="980"/>
      <c r="E43" s="987"/>
      <c r="F43" s="983"/>
      <c r="G43" s="1005"/>
      <c r="H43" s="989"/>
      <c r="I43" s="994"/>
      <c r="J43" s="995"/>
      <c r="K43" s="998"/>
      <c r="L43" s="1002"/>
      <c r="M43" s="889"/>
      <c r="N43" s="175"/>
      <c r="O43" s="176"/>
      <c r="P43" s="47"/>
      <c r="Q43" s="47"/>
      <c r="R43" s="904"/>
      <c r="S43" s="48"/>
      <c r="T43" s="907"/>
      <c r="U43" s="49"/>
      <c r="V43" s="907"/>
      <c r="W43" s="49"/>
      <c r="X43" s="907"/>
      <c r="Y43" s="49"/>
      <c r="Z43" s="907"/>
      <c r="AA43" s="49"/>
      <c r="AB43" s="907"/>
      <c r="AC43" s="49"/>
      <c r="AD43" s="907"/>
      <c r="AE43" s="49"/>
      <c r="AF43" s="898"/>
      <c r="AG43" s="50"/>
      <c r="AH43" s="898"/>
      <c r="AI43" s="49"/>
      <c r="AJ43" s="901"/>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72"/>
      <c r="B44" s="974"/>
      <c r="C44" s="977"/>
      <c r="D44" s="980"/>
      <c r="E44" s="987"/>
      <c r="F44" s="983"/>
      <c r="G44" s="1005"/>
      <c r="H44" s="989"/>
      <c r="I44" s="994"/>
      <c r="J44" s="995"/>
      <c r="K44" s="998"/>
      <c r="L44" s="1002"/>
      <c r="M44" s="889"/>
      <c r="N44" s="175"/>
      <c r="O44" s="176"/>
      <c r="P44" s="47"/>
      <c r="Q44" s="47"/>
      <c r="R44" s="904"/>
      <c r="S44" s="48"/>
      <c r="T44" s="907"/>
      <c r="U44" s="49"/>
      <c r="V44" s="907"/>
      <c r="W44" s="49"/>
      <c r="X44" s="907"/>
      <c r="Y44" s="49"/>
      <c r="Z44" s="907"/>
      <c r="AA44" s="49"/>
      <c r="AB44" s="907"/>
      <c r="AC44" s="49"/>
      <c r="AD44" s="907"/>
      <c r="AE44" s="49"/>
      <c r="AF44" s="898"/>
      <c r="AG44" s="50"/>
      <c r="AH44" s="898"/>
      <c r="AI44" s="49"/>
      <c r="AJ44" s="901"/>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72"/>
      <c r="B45" s="975"/>
      <c r="C45" s="978"/>
      <c r="D45" s="981"/>
      <c r="E45" s="987"/>
      <c r="F45" s="984"/>
      <c r="G45" s="1006"/>
      <c r="H45" s="990"/>
      <c r="I45" s="994"/>
      <c r="J45" s="995"/>
      <c r="K45" s="999"/>
      <c r="L45" s="1002"/>
      <c r="M45" s="890"/>
      <c r="N45" s="178"/>
      <c r="O45" s="179"/>
      <c r="P45" s="107"/>
      <c r="Q45" s="107"/>
      <c r="R45" s="904"/>
      <c r="S45" s="108"/>
      <c r="T45" s="907"/>
      <c r="U45" s="109"/>
      <c r="V45" s="907"/>
      <c r="W45" s="109"/>
      <c r="X45" s="907"/>
      <c r="Y45" s="109"/>
      <c r="Z45" s="907"/>
      <c r="AA45" s="109"/>
      <c r="AB45" s="907"/>
      <c r="AC45" s="109"/>
      <c r="AD45" s="907"/>
      <c r="AE45" s="109"/>
      <c r="AF45" s="898"/>
      <c r="AG45" s="110"/>
      <c r="AH45" s="898"/>
      <c r="AI45" s="109"/>
      <c r="AJ45" s="902"/>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973"/>
      <c r="B46" s="976"/>
      <c r="C46" s="979"/>
      <c r="D46" s="982"/>
      <c r="E46" s="988"/>
      <c r="F46" s="985"/>
      <c r="G46" s="1007"/>
      <c r="H46" s="991"/>
      <c r="I46" s="996"/>
      <c r="J46" s="997"/>
      <c r="K46" s="1000"/>
      <c r="L46" s="1003"/>
      <c r="M46" s="891"/>
      <c r="N46" s="181"/>
      <c r="O46" s="182"/>
      <c r="P46" s="117"/>
      <c r="Q46" s="117"/>
      <c r="R46" s="905"/>
      <c r="S46" s="183"/>
      <c r="T46" s="908"/>
      <c r="U46" s="184"/>
      <c r="V46" s="908"/>
      <c r="W46" s="184"/>
      <c r="X46" s="908"/>
      <c r="Y46" s="184"/>
      <c r="Z46" s="908"/>
      <c r="AA46" s="184"/>
      <c r="AB46" s="908"/>
      <c r="AC46" s="184"/>
      <c r="AD46" s="908"/>
      <c r="AE46" s="184"/>
      <c r="AF46" s="899"/>
      <c r="AG46" s="185"/>
      <c r="AH46" s="899"/>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1004"/>
      <c r="J47" s="1004"/>
      <c r="K47" s="192"/>
      <c r="L47" s="192"/>
      <c r="M47" s="8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71">
        <v>5</v>
      </c>
      <c r="B48" s="161" t="s">
        <v>1704</v>
      </c>
      <c r="C48" s="162" t="s">
        <v>1705</v>
      </c>
      <c r="D48" s="163" t="s">
        <v>21</v>
      </c>
      <c r="E48" s="163" t="s">
        <v>1891</v>
      </c>
      <c r="F48" s="162" t="s">
        <v>1706</v>
      </c>
      <c r="G48" s="164" t="s">
        <v>1678</v>
      </c>
      <c r="H48" s="164" t="s">
        <v>1679</v>
      </c>
      <c r="I48" s="165" t="s">
        <v>1907</v>
      </c>
      <c r="J48" s="166">
        <f>+$N$3</f>
        <v>2019</v>
      </c>
      <c r="K48" s="164" t="s">
        <v>1924</v>
      </c>
      <c r="L48" s="165" t="s">
        <v>1946</v>
      </c>
      <c r="M48" s="886" t="s">
        <v>1707</v>
      </c>
      <c r="N48" s="162" t="s">
        <v>1708</v>
      </c>
      <c r="O48" s="162" t="s">
        <v>1709</v>
      </c>
      <c r="P48" s="162" t="s">
        <v>1955</v>
      </c>
      <c r="Q48" s="162" t="s">
        <v>1948</v>
      </c>
      <c r="R48" s="167">
        <f>SUM(R49:R55)</f>
        <v>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0</v>
      </c>
      <c r="AA48" s="170">
        <f t="shared" si="18"/>
        <v>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0</v>
      </c>
      <c r="AK48" s="173">
        <f t="shared" si="18"/>
        <v>0</v>
      </c>
      <c r="AL48" s="857"/>
      <c r="AM48" s="858"/>
      <c r="AN48" s="858"/>
      <c r="AO48" s="858"/>
      <c r="AP48" s="858"/>
      <c r="AQ48" s="858"/>
      <c r="AR48" s="859"/>
      <c r="AS48" s="860"/>
      <c r="AT48" s="858"/>
      <c r="AU48" s="859"/>
      <c r="AV48" s="860"/>
      <c r="AW48" s="858"/>
      <c r="AX48" s="858"/>
      <c r="AY48" s="858"/>
      <c r="AZ48" s="861"/>
      <c r="BA48" s="44" t="s">
        <v>1684</v>
      </c>
      <c r="BB48" s="44" t="s">
        <v>1941</v>
      </c>
      <c r="BC48" s="45" t="s">
        <v>1686</v>
      </c>
    </row>
    <row r="49" spans="1:55" ht="17.25" customHeight="1" x14ac:dyDescent="0.2">
      <c r="A49" s="972"/>
      <c r="B49" s="974" t="str">
        <f>VLOOKUP($D$9,'PROYECTOS REGISTRADOS'!$A$2:$D$82,4,0)</f>
        <v>Mejoramiento de las condiciones de vivienda a través de estrategias y acciones para recuperar la vivienda digna en el Municipio de Tocancipá, Cundinamarca, Centro Oriente</v>
      </c>
      <c r="C49" s="977" t="str">
        <f>VLOOKUP($D$9,'PROYECTOS REGISTRADOS'!$A$2:$D$82,3,0)</f>
        <v>2016-25817-0039</v>
      </c>
      <c r="D49" s="980" t="s">
        <v>1211</v>
      </c>
      <c r="E49" s="986" t="str">
        <f>IF(D49=0,"0-0",(VLOOKUP(D49,'CONSOLIDADO PLAN DESARROLLO'!$EL$9:$ET$304,2,0)))</f>
        <v>Fortalecer la Secretaria de Planeación mediante la compra de equipos con recursos del SGR</v>
      </c>
      <c r="F49" s="983" t="str">
        <f>IF(D49=0,"0-0",(VLOOKUP(D49,'CONSOLIDADO PLAN DESARROLLO'!$EL$9:$ET$304,3,0)))</f>
        <v>Porcentaje de inversión de los recursos del SGR (%)</v>
      </c>
      <c r="G49" s="1005">
        <f>IF(D49=0,"0-0",(VLOOKUP(D49,'CONSOLIDADO PLAN DESARROLLO'!$EL$9:$ET$304,4,0)))</f>
        <v>30</v>
      </c>
      <c r="H49" s="989">
        <f>IF(D49=0,"0-0",(VLOOKUP(D49,'CONSOLIDADO PLAN DESARROLLO'!$EL$9:$ET$304,5,0)))</f>
        <v>100</v>
      </c>
      <c r="I49" s="992">
        <f>IF(D49=0,"0-0",(VLOOKUP(D49,'CONSOLIDADO PLAN DESARROLLO'!$EL$9:$ET$304,$R$3,0)))</f>
        <v>0</v>
      </c>
      <c r="J49" s="993"/>
      <c r="K49" s="998"/>
      <c r="L49" s="1001"/>
      <c r="M49" s="887" t="s">
        <v>1938</v>
      </c>
      <c r="N49" s="804" t="s">
        <v>1932</v>
      </c>
      <c r="O49" s="805">
        <v>100</v>
      </c>
      <c r="P49" s="47"/>
      <c r="Q49" s="47"/>
      <c r="R49" s="903">
        <f>VLOOKUP($D49,'[4]Tablero Logro Metas 2020'!$AK$7:$AS$302,3,0)</f>
        <v>0</v>
      </c>
      <c r="S49" s="48"/>
      <c r="T49" s="906">
        <f>VLOOKUP($D49,'[4]Tablero Logro Metas 2020'!$AK$7:$AS$302,4,0)</f>
        <v>0</v>
      </c>
      <c r="U49" s="49"/>
      <c r="V49" s="906">
        <f>VLOOKUP($D49,'[4]Tablero Logro Metas 2020'!$AK$7:$AS$302,5,0)</f>
        <v>0</v>
      </c>
      <c r="W49" s="49"/>
      <c r="X49" s="906">
        <f>VLOOKUP($D49,'[4]Tablero Logro Metas 2020'!$AK$7:$AS$302,6,0)</f>
        <v>0</v>
      </c>
      <c r="Y49" s="49"/>
      <c r="Z49" s="906">
        <f>VLOOKUP($D49,'[4]Tablero Logro Metas 2020'!$AK$7:$AS$302,7,0)</f>
        <v>0</v>
      </c>
      <c r="AA49" s="49"/>
      <c r="AB49" s="906">
        <f>VLOOKUP($D49,'[4]Tablero Logro Metas 2020'!$AK$7:$AS$302,8,0)</f>
        <v>0</v>
      </c>
      <c r="AC49" s="49"/>
      <c r="AD49" s="906">
        <f>VLOOKUP($D49,'[4]Tablero Logro Metas 2020'!$AK$7:$AS$302,9,0)</f>
        <v>0</v>
      </c>
      <c r="AE49" s="49"/>
      <c r="AF49" s="897"/>
      <c r="AG49" s="50"/>
      <c r="AH49" s="897"/>
      <c r="AI49" s="49"/>
      <c r="AJ49" s="900">
        <f>+R49+T49+V49+X49+Z49+AB49+AD49+AF49+AH49</f>
        <v>0</v>
      </c>
      <c r="AK49" s="103">
        <f>AC49+AE49+AG49+S49+U49+W49+Y49+AA49+AI49</f>
        <v>0</v>
      </c>
      <c r="AL49" s="51"/>
      <c r="AM49" s="52"/>
      <c r="AN49" s="52"/>
      <c r="AO49" s="52"/>
      <c r="AP49" s="52"/>
      <c r="AQ49" s="52"/>
      <c r="AR49" s="53">
        <f t="shared" ref="AR49:AR54" si="19">SUM(AL49:AQ49)</f>
        <v>0</v>
      </c>
      <c r="AS49" s="54"/>
      <c r="AT49" s="52"/>
      <c r="AU49" s="53">
        <f t="shared" ref="AU49:AU53" si="20">SUM(AS49:AT49)</f>
        <v>0</v>
      </c>
      <c r="AV49" s="54"/>
      <c r="AW49" s="52"/>
      <c r="AX49" s="52"/>
      <c r="AY49" s="52"/>
      <c r="AZ49" s="55"/>
      <c r="BA49" s="56"/>
      <c r="BB49" s="56"/>
      <c r="BC49" s="57"/>
    </row>
    <row r="50" spans="1:55" ht="17.25" customHeight="1" x14ac:dyDescent="0.2">
      <c r="A50" s="972"/>
      <c r="B50" s="974"/>
      <c r="C50" s="977"/>
      <c r="D50" s="980"/>
      <c r="E50" s="987"/>
      <c r="F50" s="983"/>
      <c r="G50" s="1005"/>
      <c r="H50" s="989"/>
      <c r="I50" s="994"/>
      <c r="J50" s="995"/>
      <c r="K50" s="998"/>
      <c r="L50" s="1002"/>
      <c r="M50" s="889"/>
      <c r="N50" s="175"/>
      <c r="O50" s="176"/>
      <c r="P50" s="47"/>
      <c r="Q50" s="47"/>
      <c r="R50" s="904"/>
      <c r="S50" s="48"/>
      <c r="T50" s="907"/>
      <c r="U50" s="49"/>
      <c r="V50" s="907"/>
      <c r="W50" s="49"/>
      <c r="X50" s="907"/>
      <c r="Y50" s="49"/>
      <c r="Z50" s="907"/>
      <c r="AA50" s="49"/>
      <c r="AB50" s="907"/>
      <c r="AC50" s="49"/>
      <c r="AD50" s="907"/>
      <c r="AE50" s="49"/>
      <c r="AF50" s="898"/>
      <c r="AG50" s="50"/>
      <c r="AH50" s="898"/>
      <c r="AI50" s="49"/>
      <c r="AJ50" s="901"/>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972"/>
      <c r="B51" s="974"/>
      <c r="C51" s="977"/>
      <c r="D51" s="980"/>
      <c r="E51" s="987"/>
      <c r="F51" s="983"/>
      <c r="G51" s="1005"/>
      <c r="H51" s="989"/>
      <c r="I51" s="994"/>
      <c r="J51" s="995"/>
      <c r="K51" s="998"/>
      <c r="L51" s="1002"/>
      <c r="M51" s="889"/>
      <c r="N51" s="175"/>
      <c r="O51" s="176"/>
      <c r="P51" s="47"/>
      <c r="Q51" s="47"/>
      <c r="R51" s="904"/>
      <c r="S51" s="48"/>
      <c r="T51" s="907"/>
      <c r="U51" s="49"/>
      <c r="V51" s="907"/>
      <c r="W51" s="49"/>
      <c r="X51" s="907"/>
      <c r="Y51" s="49"/>
      <c r="Z51" s="907"/>
      <c r="AA51" s="49"/>
      <c r="AB51" s="907"/>
      <c r="AC51" s="49"/>
      <c r="AD51" s="907"/>
      <c r="AE51" s="49"/>
      <c r="AF51" s="898"/>
      <c r="AG51" s="50"/>
      <c r="AH51" s="898"/>
      <c r="AI51" s="49"/>
      <c r="AJ51" s="901"/>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972"/>
      <c r="B52" s="974"/>
      <c r="C52" s="977"/>
      <c r="D52" s="980"/>
      <c r="E52" s="987"/>
      <c r="F52" s="983"/>
      <c r="G52" s="1005"/>
      <c r="H52" s="989"/>
      <c r="I52" s="994"/>
      <c r="J52" s="995"/>
      <c r="K52" s="998"/>
      <c r="L52" s="1002"/>
      <c r="M52" s="889"/>
      <c r="N52" s="175"/>
      <c r="O52" s="176"/>
      <c r="P52" s="47"/>
      <c r="Q52" s="47"/>
      <c r="R52" s="904"/>
      <c r="S52" s="48"/>
      <c r="T52" s="907"/>
      <c r="U52" s="49"/>
      <c r="V52" s="907"/>
      <c r="W52" s="49"/>
      <c r="X52" s="907"/>
      <c r="Y52" s="49"/>
      <c r="Z52" s="907"/>
      <c r="AA52" s="49"/>
      <c r="AB52" s="907"/>
      <c r="AC52" s="49"/>
      <c r="AD52" s="907"/>
      <c r="AE52" s="49"/>
      <c r="AF52" s="898"/>
      <c r="AG52" s="50"/>
      <c r="AH52" s="898"/>
      <c r="AI52" s="49"/>
      <c r="AJ52" s="901"/>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972"/>
      <c r="B53" s="974"/>
      <c r="C53" s="977"/>
      <c r="D53" s="980"/>
      <c r="E53" s="987"/>
      <c r="F53" s="983"/>
      <c r="G53" s="1005"/>
      <c r="H53" s="989"/>
      <c r="I53" s="994"/>
      <c r="J53" s="995"/>
      <c r="K53" s="998"/>
      <c r="L53" s="1002"/>
      <c r="M53" s="889"/>
      <c r="N53" s="175"/>
      <c r="O53" s="176"/>
      <c r="P53" s="47"/>
      <c r="Q53" s="47"/>
      <c r="R53" s="904"/>
      <c r="S53" s="48"/>
      <c r="T53" s="907"/>
      <c r="U53" s="49"/>
      <c r="V53" s="907"/>
      <c r="W53" s="49"/>
      <c r="X53" s="907"/>
      <c r="Y53" s="49"/>
      <c r="Z53" s="907"/>
      <c r="AA53" s="49"/>
      <c r="AB53" s="907"/>
      <c r="AC53" s="49"/>
      <c r="AD53" s="907"/>
      <c r="AE53" s="49"/>
      <c r="AF53" s="898"/>
      <c r="AG53" s="50"/>
      <c r="AH53" s="898"/>
      <c r="AI53" s="49"/>
      <c r="AJ53" s="901"/>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972"/>
      <c r="B54" s="975"/>
      <c r="C54" s="978"/>
      <c r="D54" s="981"/>
      <c r="E54" s="987"/>
      <c r="F54" s="984"/>
      <c r="G54" s="1006"/>
      <c r="H54" s="990"/>
      <c r="I54" s="994"/>
      <c r="J54" s="995"/>
      <c r="K54" s="999"/>
      <c r="L54" s="1002"/>
      <c r="M54" s="890"/>
      <c r="N54" s="178"/>
      <c r="O54" s="179"/>
      <c r="P54" s="107"/>
      <c r="Q54" s="107"/>
      <c r="R54" s="904"/>
      <c r="S54" s="108"/>
      <c r="T54" s="907"/>
      <c r="U54" s="109"/>
      <c r="V54" s="907"/>
      <c r="W54" s="109"/>
      <c r="X54" s="907"/>
      <c r="Y54" s="109"/>
      <c r="Z54" s="907"/>
      <c r="AA54" s="109"/>
      <c r="AB54" s="907"/>
      <c r="AC54" s="109"/>
      <c r="AD54" s="907"/>
      <c r="AE54" s="109"/>
      <c r="AF54" s="898"/>
      <c r="AG54" s="110"/>
      <c r="AH54" s="898"/>
      <c r="AI54" s="109"/>
      <c r="AJ54" s="902"/>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973"/>
      <c r="B55" s="976"/>
      <c r="C55" s="979"/>
      <c r="D55" s="982"/>
      <c r="E55" s="988"/>
      <c r="F55" s="985"/>
      <c r="G55" s="1007"/>
      <c r="H55" s="991"/>
      <c r="I55" s="996"/>
      <c r="J55" s="997"/>
      <c r="K55" s="1000"/>
      <c r="L55" s="1003"/>
      <c r="M55" s="891"/>
      <c r="N55" s="181"/>
      <c r="O55" s="182"/>
      <c r="P55" s="117"/>
      <c r="Q55" s="117"/>
      <c r="R55" s="905"/>
      <c r="S55" s="183"/>
      <c r="T55" s="908"/>
      <c r="U55" s="184"/>
      <c r="V55" s="908"/>
      <c r="W55" s="184"/>
      <c r="X55" s="908"/>
      <c r="Y55" s="184"/>
      <c r="Z55" s="908"/>
      <c r="AA55" s="184"/>
      <c r="AB55" s="908"/>
      <c r="AC55" s="184"/>
      <c r="AD55" s="908"/>
      <c r="AE55" s="184"/>
      <c r="AF55" s="899"/>
      <c r="AG55" s="185"/>
      <c r="AH55" s="899"/>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1004"/>
      <c r="J56" s="1004"/>
      <c r="K56" s="192"/>
      <c r="L56" s="192"/>
      <c r="M56" s="8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971">
        <v>6</v>
      </c>
      <c r="B57" s="161" t="s">
        <v>1704</v>
      </c>
      <c r="C57" s="162" t="s">
        <v>1705</v>
      </c>
      <c r="D57" s="163" t="s">
        <v>21</v>
      </c>
      <c r="E57" s="163" t="s">
        <v>1891</v>
      </c>
      <c r="F57" s="162" t="s">
        <v>1706</v>
      </c>
      <c r="G57" s="164" t="s">
        <v>1678</v>
      </c>
      <c r="H57" s="164" t="s">
        <v>1679</v>
      </c>
      <c r="I57" s="165" t="s">
        <v>1907</v>
      </c>
      <c r="J57" s="166">
        <f>+$N$3</f>
        <v>2019</v>
      </c>
      <c r="K57" s="164" t="s">
        <v>1924</v>
      </c>
      <c r="L57" s="165" t="s">
        <v>1946</v>
      </c>
      <c r="M57" s="886" t="s">
        <v>1707</v>
      </c>
      <c r="N57" s="162" t="s">
        <v>1708</v>
      </c>
      <c r="O57" s="162" t="s">
        <v>1709</v>
      </c>
      <c r="P57" s="162" t="s">
        <v>1955</v>
      </c>
      <c r="Q57" s="162" t="s">
        <v>1948</v>
      </c>
      <c r="R57" s="167">
        <f>SUM(R58:R64)</f>
        <v>0</v>
      </c>
      <c r="S57" s="168">
        <f t="shared" ref="S57:AK57" si="22">SUM(S58:S64)</f>
        <v>0</v>
      </c>
      <c r="T57" s="169">
        <f t="shared" si="22"/>
        <v>0</v>
      </c>
      <c r="U57" s="170">
        <f t="shared" si="22"/>
        <v>0</v>
      </c>
      <c r="V57" s="169">
        <f t="shared" si="22"/>
        <v>0</v>
      </c>
      <c r="W57" s="170">
        <f t="shared" si="22"/>
        <v>0</v>
      </c>
      <c r="X57" s="169">
        <f t="shared" si="22"/>
        <v>0</v>
      </c>
      <c r="Y57" s="170">
        <f t="shared" si="22"/>
        <v>0</v>
      </c>
      <c r="Z57" s="169">
        <f t="shared" si="22"/>
        <v>40000000</v>
      </c>
      <c r="AA57" s="170">
        <f t="shared" si="22"/>
        <v>0</v>
      </c>
      <c r="AB57" s="169">
        <f t="shared" si="22"/>
        <v>0</v>
      </c>
      <c r="AC57" s="170">
        <f t="shared" si="22"/>
        <v>0</v>
      </c>
      <c r="AD57" s="169">
        <f t="shared" si="22"/>
        <v>0</v>
      </c>
      <c r="AE57" s="170">
        <f t="shared" si="22"/>
        <v>0</v>
      </c>
      <c r="AF57" s="169">
        <f t="shared" si="22"/>
        <v>0</v>
      </c>
      <c r="AG57" s="171">
        <f t="shared" si="22"/>
        <v>0</v>
      </c>
      <c r="AH57" s="169">
        <f t="shared" si="22"/>
        <v>0</v>
      </c>
      <c r="AI57" s="170">
        <f t="shared" si="22"/>
        <v>0</v>
      </c>
      <c r="AJ57" s="172">
        <f t="shared" si="22"/>
        <v>40000000</v>
      </c>
      <c r="AK57" s="173">
        <f t="shared" si="22"/>
        <v>0</v>
      </c>
      <c r="AL57" s="857"/>
      <c r="AM57" s="858"/>
      <c r="AN57" s="858"/>
      <c r="AO57" s="858"/>
      <c r="AP57" s="858"/>
      <c r="AQ57" s="858"/>
      <c r="AR57" s="859"/>
      <c r="AS57" s="860"/>
      <c r="AT57" s="858"/>
      <c r="AU57" s="859"/>
      <c r="AV57" s="860"/>
      <c r="AW57" s="858"/>
      <c r="AX57" s="858"/>
      <c r="AY57" s="858"/>
      <c r="AZ57" s="861"/>
      <c r="BA57" s="44" t="s">
        <v>1684</v>
      </c>
      <c r="BB57" s="44" t="s">
        <v>1941</v>
      </c>
      <c r="BC57" s="45" t="s">
        <v>1686</v>
      </c>
    </row>
    <row r="58" spans="1:55" ht="22.5" customHeight="1" x14ac:dyDescent="0.2">
      <c r="A58" s="972"/>
      <c r="B58" s="974" t="str">
        <f>VLOOKUP($D$9,'PROYECTOS REGISTRADOS'!$A$2:$D$82,4,0)</f>
        <v>Mejoramiento de las condiciones de vivienda a través de estrategias y acciones para recuperar la vivienda digna en el Municipio de Tocancipá, Cundinamarca, Centro Oriente</v>
      </c>
      <c r="C58" s="977" t="str">
        <f>VLOOKUP($D$9,'PROYECTOS REGISTRADOS'!$A$2:$D$82,3,0)</f>
        <v>2016-25817-0039</v>
      </c>
      <c r="D58" s="980" t="s">
        <v>1215</v>
      </c>
      <c r="E58" s="986" t="str">
        <f>IF(D58=0,"0-0",(VLOOKUP(D58,'CONSOLIDADO PLAN DESARROLLO'!$EL$9:$ET$304,2,0)))</f>
        <v>Adelantar acciones de apoyo y asesoría integral en legalización de predios para población vulnerable</v>
      </c>
      <c r="F58" s="983" t="str">
        <f>IF(D58=0,"0-0",(VLOOKUP(D58,'CONSOLIDADO PLAN DESARROLLO'!$EL$9:$ET$304,3,0)))</f>
        <v>No. Acciones adelantadas</v>
      </c>
      <c r="G58" s="1005">
        <f>IF(D58=0,"0-0",(VLOOKUP(D58,'CONSOLIDADO PLAN DESARROLLO'!$EL$9:$ET$304,4,0)))</f>
        <v>0</v>
      </c>
      <c r="H58" s="989">
        <f>IF(D58=0,"0-0",(VLOOKUP(D58,'CONSOLIDADO PLAN DESARROLLO'!$EL$9:$ET$304,5,0)))</f>
        <v>1</v>
      </c>
      <c r="I58" s="992">
        <f>IF(D58=0,"0-0",(VLOOKUP(D58,'CONSOLIDADO PLAN DESARROLLO'!$EL$9:$ET$304,$R$3,0)))</f>
        <v>0.17</v>
      </c>
      <c r="J58" s="993"/>
      <c r="K58" s="998"/>
      <c r="L58" s="1001"/>
      <c r="M58" s="887" t="s">
        <v>1939</v>
      </c>
      <c r="N58" s="804" t="s">
        <v>1929</v>
      </c>
      <c r="O58" s="805">
        <v>1</v>
      </c>
      <c r="P58" s="47"/>
      <c r="Q58" s="47"/>
      <c r="R58" s="903">
        <f>VLOOKUP($D58,'[4]Tablero Logro Metas 2020'!$AK$7:$AS$302,3,0)</f>
        <v>0</v>
      </c>
      <c r="S58" s="48"/>
      <c r="T58" s="906">
        <f>VLOOKUP($D58,'[4]Tablero Logro Metas 2020'!$AK$7:$AS$302,4,0)</f>
        <v>0</v>
      </c>
      <c r="U58" s="49"/>
      <c r="V58" s="906">
        <f>VLOOKUP($D58,'[4]Tablero Logro Metas 2020'!$AK$7:$AS$302,5,0)</f>
        <v>0</v>
      </c>
      <c r="W58" s="49"/>
      <c r="X58" s="906">
        <f>VLOOKUP($D58,'[4]Tablero Logro Metas 2020'!$AK$7:$AS$302,6,0)</f>
        <v>0</v>
      </c>
      <c r="Y58" s="49"/>
      <c r="Z58" s="906">
        <f>VLOOKUP($D58,'[4]Tablero Logro Metas 2020'!$AK$7:$AS$302,7,0)</f>
        <v>40000000</v>
      </c>
      <c r="AA58" s="49"/>
      <c r="AB58" s="906">
        <f>VLOOKUP($D58,'[4]Tablero Logro Metas 2020'!$AK$7:$AS$302,8,0)</f>
        <v>0</v>
      </c>
      <c r="AC58" s="49"/>
      <c r="AD58" s="906">
        <f>VLOOKUP($D58,'[4]Tablero Logro Metas 2020'!$AK$7:$AS$302,9,0)</f>
        <v>0</v>
      </c>
      <c r="AE58" s="49"/>
      <c r="AF58" s="897"/>
      <c r="AG58" s="50"/>
      <c r="AH58" s="897"/>
      <c r="AI58" s="49"/>
      <c r="AJ58" s="900">
        <f>+R58+T58+V58+X58+Z58+AB58+AD58+AF58+AH58</f>
        <v>40000000</v>
      </c>
      <c r="AK58" s="103">
        <f>AC58+AE58+AG58+S58+U58+W58+Y58+AA58+AI58</f>
        <v>0</v>
      </c>
      <c r="AL58" s="51"/>
      <c r="AM58" s="52"/>
      <c r="AN58" s="52"/>
      <c r="AO58" s="52"/>
      <c r="AP58" s="52"/>
      <c r="AQ58" s="52"/>
      <c r="AR58" s="53">
        <f t="shared" ref="AR58:AR63" si="23">SUM(AL58:AQ58)</f>
        <v>0</v>
      </c>
      <c r="AS58" s="54"/>
      <c r="AT58" s="52"/>
      <c r="AU58" s="53">
        <f t="shared" ref="AU58:AU62" si="24">SUM(AS58:AT58)</f>
        <v>0</v>
      </c>
      <c r="AV58" s="54"/>
      <c r="AW58" s="52"/>
      <c r="AX58" s="52"/>
      <c r="AY58" s="52"/>
      <c r="AZ58" s="55"/>
      <c r="BA58" s="56"/>
      <c r="BB58" s="56"/>
      <c r="BC58" s="57"/>
    </row>
    <row r="59" spans="1:55" ht="17.25" customHeight="1" x14ac:dyDescent="0.2">
      <c r="A59" s="972"/>
      <c r="B59" s="974"/>
      <c r="C59" s="977"/>
      <c r="D59" s="980"/>
      <c r="E59" s="987"/>
      <c r="F59" s="983"/>
      <c r="G59" s="1005"/>
      <c r="H59" s="989"/>
      <c r="I59" s="994"/>
      <c r="J59" s="995"/>
      <c r="K59" s="998"/>
      <c r="L59" s="1002"/>
      <c r="M59" s="889" t="s">
        <v>1959</v>
      </c>
      <c r="N59" s="175"/>
      <c r="O59" s="176"/>
      <c r="P59" s="47"/>
      <c r="Q59" s="47"/>
      <c r="R59" s="904"/>
      <c r="S59" s="48"/>
      <c r="T59" s="907"/>
      <c r="U59" s="49"/>
      <c r="V59" s="907"/>
      <c r="W59" s="49"/>
      <c r="X59" s="907"/>
      <c r="Y59" s="49"/>
      <c r="Z59" s="907"/>
      <c r="AA59" s="49"/>
      <c r="AB59" s="907"/>
      <c r="AC59" s="49"/>
      <c r="AD59" s="907"/>
      <c r="AE59" s="49"/>
      <c r="AF59" s="898"/>
      <c r="AG59" s="50"/>
      <c r="AH59" s="898"/>
      <c r="AI59" s="49"/>
      <c r="AJ59" s="901"/>
      <c r="AK59" s="103">
        <f t="shared" ref="AK59:AK63" si="25">AC59+AE59+AG59+S59+U59+W59+Y59+AA59+AI59</f>
        <v>0</v>
      </c>
      <c r="AL59" s="51"/>
      <c r="AM59" s="52"/>
      <c r="AN59" s="52"/>
      <c r="AO59" s="52"/>
      <c r="AP59" s="52"/>
      <c r="AQ59" s="52"/>
      <c r="AR59" s="53">
        <f t="shared" si="23"/>
        <v>0</v>
      </c>
      <c r="AS59" s="54"/>
      <c r="AT59" s="52"/>
      <c r="AU59" s="53">
        <f t="shared" si="24"/>
        <v>0</v>
      </c>
      <c r="AV59" s="54"/>
      <c r="AW59" s="52"/>
      <c r="AX59" s="52"/>
      <c r="AY59" s="52"/>
      <c r="AZ59" s="55"/>
      <c r="BA59" s="56"/>
      <c r="BB59" s="56"/>
      <c r="BC59" s="57"/>
    </row>
    <row r="60" spans="1:55" ht="17.25" customHeight="1" x14ac:dyDescent="0.2">
      <c r="A60" s="972"/>
      <c r="B60" s="974"/>
      <c r="C60" s="977"/>
      <c r="D60" s="980"/>
      <c r="E60" s="987"/>
      <c r="F60" s="983"/>
      <c r="G60" s="1005"/>
      <c r="H60" s="989"/>
      <c r="I60" s="994"/>
      <c r="J60" s="995"/>
      <c r="K60" s="998"/>
      <c r="L60" s="1002"/>
      <c r="M60" s="889"/>
      <c r="N60" s="175"/>
      <c r="O60" s="176"/>
      <c r="P60" s="47"/>
      <c r="Q60" s="47"/>
      <c r="R60" s="904"/>
      <c r="S60" s="48"/>
      <c r="T60" s="907"/>
      <c r="U60" s="49"/>
      <c r="V60" s="907"/>
      <c r="W60" s="49"/>
      <c r="X60" s="907"/>
      <c r="Y60" s="49"/>
      <c r="Z60" s="907"/>
      <c r="AA60" s="49"/>
      <c r="AB60" s="907"/>
      <c r="AC60" s="49"/>
      <c r="AD60" s="907"/>
      <c r="AE60" s="49"/>
      <c r="AF60" s="898"/>
      <c r="AG60" s="50"/>
      <c r="AH60" s="898"/>
      <c r="AI60" s="49"/>
      <c r="AJ60" s="901"/>
      <c r="AK60" s="103">
        <f t="shared" si="25"/>
        <v>0</v>
      </c>
      <c r="AL60" s="51"/>
      <c r="AM60" s="52"/>
      <c r="AN60" s="52"/>
      <c r="AO60" s="52"/>
      <c r="AP60" s="52"/>
      <c r="AQ60" s="52"/>
      <c r="AR60" s="53">
        <f t="shared" si="23"/>
        <v>0</v>
      </c>
      <c r="AS60" s="54"/>
      <c r="AT60" s="52"/>
      <c r="AU60" s="53">
        <f t="shared" si="24"/>
        <v>0</v>
      </c>
      <c r="AV60" s="54"/>
      <c r="AW60" s="52"/>
      <c r="AX60" s="52"/>
      <c r="AY60" s="52"/>
      <c r="AZ60" s="55"/>
      <c r="BA60" s="56"/>
      <c r="BB60" s="56"/>
      <c r="BC60" s="57"/>
    </row>
    <row r="61" spans="1:55" ht="17.25" customHeight="1" x14ac:dyDescent="0.2">
      <c r="A61" s="972"/>
      <c r="B61" s="974"/>
      <c r="C61" s="977"/>
      <c r="D61" s="980"/>
      <c r="E61" s="987"/>
      <c r="F61" s="983"/>
      <c r="G61" s="1005"/>
      <c r="H61" s="989"/>
      <c r="I61" s="994"/>
      <c r="J61" s="995"/>
      <c r="K61" s="998"/>
      <c r="L61" s="1002"/>
      <c r="M61" s="889"/>
      <c r="N61" s="175"/>
      <c r="O61" s="176"/>
      <c r="P61" s="47"/>
      <c r="Q61" s="47"/>
      <c r="R61" s="904"/>
      <c r="S61" s="48"/>
      <c r="T61" s="907"/>
      <c r="U61" s="49"/>
      <c r="V61" s="907"/>
      <c r="W61" s="49"/>
      <c r="X61" s="907"/>
      <c r="Y61" s="49"/>
      <c r="Z61" s="907"/>
      <c r="AA61" s="49"/>
      <c r="AB61" s="907"/>
      <c r="AC61" s="49"/>
      <c r="AD61" s="907"/>
      <c r="AE61" s="49"/>
      <c r="AF61" s="898"/>
      <c r="AG61" s="50"/>
      <c r="AH61" s="898"/>
      <c r="AI61" s="49"/>
      <c r="AJ61" s="901"/>
      <c r="AK61" s="103">
        <f t="shared" si="25"/>
        <v>0</v>
      </c>
      <c r="AL61" s="51"/>
      <c r="AM61" s="52"/>
      <c r="AN61" s="52"/>
      <c r="AO61" s="52"/>
      <c r="AP61" s="52"/>
      <c r="AQ61" s="52"/>
      <c r="AR61" s="53">
        <f t="shared" si="23"/>
        <v>0</v>
      </c>
      <c r="AS61" s="54"/>
      <c r="AT61" s="52"/>
      <c r="AU61" s="53">
        <f t="shared" si="24"/>
        <v>0</v>
      </c>
      <c r="AV61" s="54"/>
      <c r="AW61" s="52"/>
      <c r="AX61" s="52"/>
      <c r="AY61" s="52"/>
      <c r="AZ61" s="55"/>
      <c r="BA61" s="56"/>
      <c r="BB61" s="56"/>
      <c r="BC61" s="57"/>
    </row>
    <row r="62" spans="1:55" ht="17.25" customHeight="1" x14ac:dyDescent="0.2">
      <c r="A62" s="972"/>
      <c r="B62" s="974"/>
      <c r="C62" s="977"/>
      <c r="D62" s="980"/>
      <c r="E62" s="987"/>
      <c r="F62" s="983"/>
      <c r="G62" s="1005"/>
      <c r="H62" s="989"/>
      <c r="I62" s="994"/>
      <c r="J62" s="995"/>
      <c r="K62" s="998"/>
      <c r="L62" s="1002"/>
      <c r="M62" s="889"/>
      <c r="N62" s="175"/>
      <c r="O62" s="176"/>
      <c r="P62" s="47"/>
      <c r="Q62" s="47"/>
      <c r="R62" s="904"/>
      <c r="S62" s="48"/>
      <c r="T62" s="907"/>
      <c r="U62" s="49"/>
      <c r="V62" s="907"/>
      <c r="W62" s="49"/>
      <c r="X62" s="907"/>
      <c r="Y62" s="49"/>
      <c r="Z62" s="907"/>
      <c r="AA62" s="49"/>
      <c r="AB62" s="907"/>
      <c r="AC62" s="49"/>
      <c r="AD62" s="907"/>
      <c r="AE62" s="49"/>
      <c r="AF62" s="898"/>
      <c r="AG62" s="50"/>
      <c r="AH62" s="898"/>
      <c r="AI62" s="49"/>
      <c r="AJ62" s="901"/>
      <c r="AK62" s="103">
        <f t="shared" si="25"/>
        <v>0</v>
      </c>
      <c r="AL62" s="51"/>
      <c r="AM62" s="52"/>
      <c r="AN62" s="52"/>
      <c r="AO62" s="52"/>
      <c r="AP62" s="52"/>
      <c r="AQ62" s="52"/>
      <c r="AR62" s="53">
        <f t="shared" si="23"/>
        <v>0</v>
      </c>
      <c r="AS62" s="54"/>
      <c r="AT62" s="52"/>
      <c r="AU62" s="53">
        <f t="shared" si="24"/>
        <v>0</v>
      </c>
      <c r="AV62" s="54"/>
      <c r="AW62" s="52"/>
      <c r="AX62" s="52"/>
      <c r="AY62" s="52"/>
      <c r="AZ62" s="55"/>
      <c r="BA62" s="56"/>
      <c r="BB62" s="56"/>
      <c r="BC62" s="57"/>
    </row>
    <row r="63" spans="1:55" ht="17.25" customHeight="1" x14ac:dyDescent="0.2">
      <c r="A63" s="972"/>
      <c r="B63" s="975"/>
      <c r="C63" s="978"/>
      <c r="D63" s="981"/>
      <c r="E63" s="987"/>
      <c r="F63" s="984"/>
      <c r="G63" s="1006"/>
      <c r="H63" s="990"/>
      <c r="I63" s="994"/>
      <c r="J63" s="995"/>
      <c r="K63" s="999"/>
      <c r="L63" s="1002"/>
      <c r="M63" s="890"/>
      <c r="N63" s="178"/>
      <c r="O63" s="179"/>
      <c r="P63" s="107"/>
      <c r="Q63" s="107"/>
      <c r="R63" s="904"/>
      <c r="S63" s="108"/>
      <c r="T63" s="907"/>
      <c r="U63" s="109"/>
      <c r="V63" s="907"/>
      <c r="W63" s="109"/>
      <c r="X63" s="907"/>
      <c r="Y63" s="109"/>
      <c r="Z63" s="907"/>
      <c r="AA63" s="109"/>
      <c r="AB63" s="907"/>
      <c r="AC63" s="109"/>
      <c r="AD63" s="907"/>
      <c r="AE63" s="109"/>
      <c r="AF63" s="898"/>
      <c r="AG63" s="110"/>
      <c r="AH63" s="898"/>
      <c r="AI63" s="109"/>
      <c r="AJ63" s="902"/>
      <c r="AK63" s="103">
        <f t="shared" si="25"/>
        <v>0</v>
      </c>
      <c r="AL63" s="111"/>
      <c r="AM63" s="112"/>
      <c r="AN63" s="112"/>
      <c r="AO63" s="112"/>
      <c r="AP63" s="112"/>
      <c r="AQ63" s="112"/>
      <c r="AR63" s="53">
        <f t="shared" si="23"/>
        <v>0</v>
      </c>
      <c r="AS63" s="113"/>
      <c r="AT63" s="112"/>
      <c r="AU63" s="53">
        <f>SUM(AS63:AT63)</f>
        <v>0</v>
      </c>
      <c r="AV63" s="113"/>
      <c r="AW63" s="112"/>
      <c r="AX63" s="112"/>
      <c r="AY63" s="112"/>
      <c r="AZ63" s="114"/>
      <c r="BA63" s="115"/>
      <c r="BB63" s="115"/>
      <c r="BC63" s="116"/>
    </row>
    <row r="64" spans="1:55" ht="9.9499999999999993" customHeight="1" thickBot="1" x14ac:dyDescent="0.25">
      <c r="A64" s="973"/>
      <c r="B64" s="976"/>
      <c r="C64" s="979"/>
      <c r="D64" s="982"/>
      <c r="E64" s="988"/>
      <c r="F64" s="985"/>
      <c r="G64" s="1007"/>
      <c r="H64" s="991"/>
      <c r="I64" s="996"/>
      <c r="J64" s="997"/>
      <c r="K64" s="1000"/>
      <c r="L64" s="1003"/>
      <c r="M64" s="891"/>
      <c r="N64" s="181"/>
      <c r="O64" s="182"/>
      <c r="P64" s="117"/>
      <c r="Q64" s="117"/>
      <c r="R64" s="905"/>
      <c r="S64" s="183"/>
      <c r="T64" s="908"/>
      <c r="U64" s="184"/>
      <c r="V64" s="908"/>
      <c r="W64" s="184"/>
      <c r="X64" s="908"/>
      <c r="Y64" s="184"/>
      <c r="Z64" s="908"/>
      <c r="AA64" s="184"/>
      <c r="AB64" s="908"/>
      <c r="AC64" s="184"/>
      <c r="AD64" s="908"/>
      <c r="AE64" s="184"/>
      <c r="AF64" s="899"/>
      <c r="AG64" s="185"/>
      <c r="AH64" s="899"/>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1004"/>
      <c r="J65" s="1004"/>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71">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26">SUM(R67:R73)</f>
        <v>0</v>
      </c>
      <c r="S66" s="168">
        <f t="shared" ref="S66" si="27">SUM(S67:S73)</f>
        <v>0</v>
      </c>
      <c r="T66" s="169">
        <f t="shared" ref="T66" si="28">SUM(T67:T73)</f>
        <v>0</v>
      </c>
      <c r="U66" s="170">
        <f t="shared" ref="U66" si="29">SUM(U67:U73)</f>
        <v>0</v>
      </c>
      <c r="V66" s="169">
        <f t="shared" ref="V66" si="30">SUM(V67:V73)</f>
        <v>0</v>
      </c>
      <c r="W66" s="170">
        <f t="shared" ref="W66" si="31">SUM(W67:W73)</f>
        <v>0</v>
      </c>
      <c r="X66" s="169">
        <f t="shared" ref="X66" si="32">SUM(X67:X73)</f>
        <v>0</v>
      </c>
      <c r="Y66" s="170">
        <f t="shared" ref="Y66" si="33">SUM(Y67:Y73)</f>
        <v>0</v>
      </c>
      <c r="Z66" s="169">
        <f t="shared" ref="Z66" si="34">SUM(Z67:Z73)</f>
        <v>0</v>
      </c>
      <c r="AA66" s="170">
        <f t="shared" ref="AA66" si="35">SUM(AA67:AA73)</f>
        <v>0</v>
      </c>
      <c r="AB66" s="169">
        <f t="shared" ref="AB66" si="36">SUM(AB67:AB73)</f>
        <v>0</v>
      </c>
      <c r="AC66" s="170">
        <f t="shared" ref="AC66" si="37">SUM(AC67:AC73)</f>
        <v>0</v>
      </c>
      <c r="AD66" s="169">
        <f t="shared" ref="AD66" si="38">SUM(AD67:AD73)</f>
        <v>0</v>
      </c>
      <c r="AE66" s="170">
        <f t="shared" ref="AE66" si="39">SUM(AE67:AE73)</f>
        <v>0</v>
      </c>
      <c r="AF66" s="169">
        <f t="shared" ref="AF66" si="40">SUM(AF67:AF73)</f>
        <v>0</v>
      </c>
      <c r="AG66" s="171">
        <f t="shared" ref="AG66" si="41">SUM(AG67:AG73)</f>
        <v>0</v>
      </c>
      <c r="AH66" s="817"/>
      <c r="AI66" s="817"/>
      <c r="AJ66" s="172">
        <f t="shared" ref="AJ66" si="42">SUM(AJ67:AJ73)</f>
        <v>0</v>
      </c>
      <c r="AK66" s="173">
        <f t="shared" ref="AK66" si="43">SUM(AK67:AK73)</f>
        <v>0</v>
      </c>
      <c r="AL66" s="41">
        <f t="shared" ref="AL66" si="44">SUM(AL67:AL73)</f>
        <v>0</v>
      </c>
      <c r="AM66" s="42">
        <f t="shared" ref="AM66" si="45">SUM(AM67:AM73)</f>
        <v>0</v>
      </c>
      <c r="AN66" s="42">
        <f t="shared" ref="AN66" si="46">SUM(AN67:AN73)</f>
        <v>0</v>
      </c>
      <c r="AO66" s="42">
        <f t="shared" ref="AO66" si="47">SUM(AO67:AO73)</f>
        <v>0</v>
      </c>
      <c r="AP66" s="42">
        <f t="shared" ref="AP66" si="48">SUM(AP67:AP73)</f>
        <v>0</v>
      </c>
      <c r="AQ66" s="42">
        <f t="shared" ref="AQ66" si="49">SUM(AQ67:AQ73)</f>
        <v>0</v>
      </c>
      <c r="AR66" s="43">
        <f t="shared" ref="AR66" si="50">SUM(AR67:AR73)</f>
        <v>0</v>
      </c>
      <c r="AS66" s="104">
        <f t="shared" ref="AS66" si="51">SUM(AS67:AS73)</f>
        <v>0</v>
      </c>
      <c r="AT66" s="42">
        <f t="shared" ref="AT66" si="52">SUM(AT67:AT73)</f>
        <v>0</v>
      </c>
      <c r="AU66" s="43">
        <f t="shared" ref="AU66" si="53">SUM(AU67:AU73)</f>
        <v>0</v>
      </c>
      <c r="AV66" s="104">
        <f t="shared" ref="AV66" si="54">SUM(AV67:AV73)</f>
        <v>0</v>
      </c>
      <c r="AW66" s="42">
        <f t="shared" ref="AW66" si="55">SUM(AW67:AW73)</f>
        <v>0</v>
      </c>
      <c r="AX66" s="42">
        <f t="shared" ref="AX66" si="56">SUM(AX67:AX73)</f>
        <v>0</v>
      </c>
      <c r="AY66" s="42">
        <f t="shared" ref="AY66" si="57">SUM(AY67:AY73)</f>
        <v>0</v>
      </c>
      <c r="AZ66" s="105">
        <f t="shared" ref="AZ66" si="58">SUM(AZ67:AZ73)</f>
        <v>0</v>
      </c>
      <c r="BA66" s="44" t="s">
        <v>1684</v>
      </c>
      <c r="BB66" s="44" t="s">
        <v>1685</v>
      </c>
      <c r="BC66" s="45" t="s">
        <v>1686</v>
      </c>
    </row>
    <row r="67" spans="1:55" ht="17.25" hidden="1" customHeight="1" x14ac:dyDescent="0.2">
      <c r="A67" s="972"/>
      <c r="B67" s="974" t="str">
        <f>VLOOKUP($D$9,'PROYECTOS REGISTRADOS'!$A$2:$D$82,4,0)</f>
        <v>Mejoramiento de las condiciones de vivienda a través de estrategias y acciones para recuperar la vivienda digna en el Municipio de Tocancipá, Cundinamarca, Centro Oriente</v>
      </c>
      <c r="C67" s="977" t="str">
        <f>VLOOKUP($D$9,'PROYECTOS REGISTRADOS'!$A$2:$D$82,3,0)</f>
        <v>2016-25817-0039</v>
      </c>
      <c r="D67" s="1020"/>
      <c r="E67" s="986" t="str">
        <f>IF(D67=0,"0-0",(VLOOKUP(D67,'CONSOLIDADO PLAN DESARROLLO'!$EL$9:$ET$304,2,0)))</f>
        <v>0-0</v>
      </c>
      <c r="F67" s="983" t="str">
        <f>IF(D67=0,"0-0",(VLOOKUP(D67,'CONSOLIDADO PLAN DESARROLLO'!$EL$9:$ET$304,3,0)))</f>
        <v>0-0</v>
      </c>
      <c r="G67" s="1005" t="str">
        <f>IF(D67=0,"0-0",(VLOOKUP(D67,'CONSOLIDADO PLAN DESARROLLO'!$EL$9:$ET$304,4,0)))</f>
        <v>0-0</v>
      </c>
      <c r="H67" s="989" t="str">
        <f>IF(D67=0,"0-0",(VLOOKUP(D67,'CONSOLIDADO PLAN DESARROLLO'!$EL$9:$ET$304,5,0)))</f>
        <v>0-0</v>
      </c>
      <c r="I67" s="992" t="str">
        <f>IF(D67=0,"0-0",(VLOOKUP(D67,'CONSOLIDADO PLAN DESARROLLO'!$EL$9:$ET$304,$R$3,0)))</f>
        <v>0-0</v>
      </c>
      <c r="J67" s="993"/>
      <c r="K67" s="1023"/>
      <c r="L67" s="1001"/>
      <c r="M67" s="174"/>
      <c r="N67" s="175"/>
      <c r="O67" s="176"/>
      <c r="P67" s="46"/>
      <c r="Q67" s="47"/>
      <c r="R67" s="1026"/>
      <c r="S67" s="48"/>
      <c r="T67" s="897"/>
      <c r="U67" s="49"/>
      <c r="V67" s="897"/>
      <c r="W67" s="49"/>
      <c r="X67" s="897"/>
      <c r="Y67" s="49"/>
      <c r="Z67" s="897"/>
      <c r="AA67" s="49"/>
      <c r="AB67" s="897"/>
      <c r="AC67" s="49"/>
      <c r="AD67" s="897"/>
      <c r="AE67" s="49"/>
      <c r="AF67" s="897"/>
      <c r="AG67" s="50"/>
      <c r="AH67" s="818"/>
      <c r="AI67" s="818"/>
      <c r="AJ67" s="900">
        <f>+R67+T67+V67+X67+Z67+AB67+AD67+AF67</f>
        <v>0</v>
      </c>
      <c r="AK67" s="103">
        <f t="shared" ref="AK67:AK72" si="59">AC67+AE67+AG67+S67+U67+W67+Y67+AA67</f>
        <v>0</v>
      </c>
      <c r="AL67" s="51"/>
      <c r="AM67" s="52"/>
      <c r="AN67" s="52"/>
      <c r="AO67" s="52"/>
      <c r="AP67" s="52"/>
      <c r="AQ67" s="52"/>
      <c r="AR67" s="53">
        <f t="shared" ref="AR67:AR72" si="60">SUM(AL67:AQ67)</f>
        <v>0</v>
      </c>
      <c r="AS67" s="54"/>
      <c r="AT67" s="52"/>
      <c r="AU67" s="53">
        <f t="shared" ref="AU67:AU71" si="61">SUM(AS67:AT67)</f>
        <v>0</v>
      </c>
      <c r="AV67" s="54"/>
      <c r="AW67" s="52"/>
      <c r="AX67" s="52"/>
      <c r="AY67" s="52"/>
      <c r="AZ67" s="55"/>
      <c r="BA67" s="56"/>
      <c r="BB67" s="56"/>
      <c r="BC67" s="57"/>
    </row>
    <row r="68" spans="1:55" ht="17.25" hidden="1" customHeight="1" x14ac:dyDescent="0.2">
      <c r="A68" s="972"/>
      <c r="B68" s="974"/>
      <c r="C68" s="977"/>
      <c r="D68" s="1020"/>
      <c r="E68" s="987"/>
      <c r="F68" s="983"/>
      <c r="G68" s="1005"/>
      <c r="H68" s="989"/>
      <c r="I68" s="994"/>
      <c r="J68" s="995"/>
      <c r="K68" s="1023"/>
      <c r="L68" s="1002"/>
      <c r="M68" s="174"/>
      <c r="N68" s="175"/>
      <c r="O68" s="176"/>
      <c r="P68" s="46"/>
      <c r="Q68" s="47"/>
      <c r="R68" s="1027"/>
      <c r="S68" s="48"/>
      <c r="T68" s="898"/>
      <c r="U68" s="49"/>
      <c r="V68" s="898"/>
      <c r="W68" s="49"/>
      <c r="X68" s="898"/>
      <c r="Y68" s="49"/>
      <c r="Z68" s="898"/>
      <c r="AA68" s="49"/>
      <c r="AB68" s="898"/>
      <c r="AC68" s="49"/>
      <c r="AD68" s="898"/>
      <c r="AE68" s="49"/>
      <c r="AF68" s="898"/>
      <c r="AG68" s="50"/>
      <c r="AH68" s="819"/>
      <c r="AI68" s="819"/>
      <c r="AJ68" s="901"/>
      <c r="AK68" s="103">
        <f t="shared" si="59"/>
        <v>0</v>
      </c>
      <c r="AL68" s="51"/>
      <c r="AM68" s="52"/>
      <c r="AN68" s="52"/>
      <c r="AO68" s="52"/>
      <c r="AP68" s="52"/>
      <c r="AQ68" s="52"/>
      <c r="AR68" s="53">
        <f t="shared" si="60"/>
        <v>0</v>
      </c>
      <c r="AS68" s="54"/>
      <c r="AT68" s="52"/>
      <c r="AU68" s="53">
        <f t="shared" si="61"/>
        <v>0</v>
      </c>
      <c r="AV68" s="54"/>
      <c r="AW68" s="52"/>
      <c r="AX68" s="52"/>
      <c r="AY68" s="52"/>
      <c r="AZ68" s="55"/>
      <c r="BA68" s="56"/>
      <c r="BB68" s="56"/>
      <c r="BC68" s="57"/>
    </row>
    <row r="69" spans="1:55" ht="17.25" hidden="1" customHeight="1" x14ac:dyDescent="0.2">
      <c r="A69" s="972"/>
      <c r="B69" s="974"/>
      <c r="C69" s="977"/>
      <c r="D69" s="1020"/>
      <c r="E69" s="987"/>
      <c r="F69" s="983"/>
      <c r="G69" s="1005"/>
      <c r="H69" s="989"/>
      <c r="I69" s="994"/>
      <c r="J69" s="995"/>
      <c r="K69" s="1023"/>
      <c r="L69" s="1002"/>
      <c r="M69" s="174"/>
      <c r="N69" s="175"/>
      <c r="O69" s="176"/>
      <c r="P69" s="46"/>
      <c r="Q69" s="47"/>
      <c r="R69" s="1027"/>
      <c r="S69" s="48"/>
      <c r="T69" s="898"/>
      <c r="U69" s="49"/>
      <c r="V69" s="898"/>
      <c r="W69" s="49"/>
      <c r="X69" s="898"/>
      <c r="Y69" s="49"/>
      <c r="Z69" s="898"/>
      <c r="AA69" s="49"/>
      <c r="AB69" s="898"/>
      <c r="AC69" s="49"/>
      <c r="AD69" s="898"/>
      <c r="AE69" s="49"/>
      <c r="AF69" s="898"/>
      <c r="AG69" s="50"/>
      <c r="AH69" s="819"/>
      <c r="AI69" s="819"/>
      <c r="AJ69" s="901"/>
      <c r="AK69" s="103">
        <f t="shared" si="59"/>
        <v>0</v>
      </c>
      <c r="AL69" s="51"/>
      <c r="AM69" s="52"/>
      <c r="AN69" s="52"/>
      <c r="AO69" s="52"/>
      <c r="AP69" s="52"/>
      <c r="AQ69" s="52"/>
      <c r="AR69" s="53">
        <f t="shared" si="60"/>
        <v>0</v>
      </c>
      <c r="AS69" s="54"/>
      <c r="AT69" s="52"/>
      <c r="AU69" s="53">
        <f t="shared" si="61"/>
        <v>0</v>
      </c>
      <c r="AV69" s="54"/>
      <c r="AW69" s="52"/>
      <c r="AX69" s="52"/>
      <c r="AY69" s="52"/>
      <c r="AZ69" s="55"/>
      <c r="BA69" s="56"/>
      <c r="BB69" s="56"/>
      <c r="BC69" s="57"/>
    </row>
    <row r="70" spans="1:55" ht="17.25" hidden="1" customHeight="1" x14ac:dyDescent="0.2">
      <c r="A70" s="972"/>
      <c r="B70" s="974"/>
      <c r="C70" s="977"/>
      <c r="D70" s="1020"/>
      <c r="E70" s="987"/>
      <c r="F70" s="983"/>
      <c r="G70" s="1005"/>
      <c r="H70" s="989"/>
      <c r="I70" s="994"/>
      <c r="J70" s="995"/>
      <c r="K70" s="1023"/>
      <c r="L70" s="1002"/>
      <c r="M70" s="174"/>
      <c r="N70" s="175"/>
      <c r="O70" s="176"/>
      <c r="P70" s="46"/>
      <c r="Q70" s="47"/>
      <c r="R70" s="1027"/>
      <c r="S70" s="48"/>
      <c r="T70" s="898"/>
      <c r="U70" s="49"/>
      <c r="V70" s="898"/>
      <c r="W70" s="49"/>
      <c r="X70" s="898"/>
      <c r="Y70" s="49"/>
      <c r="Z70" s="898"/>
      <c r="AA70" s="49"/>
      <c r="AB70" s="898"/>
      <c r="AC70" s="49"/>
      <c r="AD70" s="898"/>
      <c r="AE70" s="49"/>
      <c r="AF70" s="898"/>
      <c r="AG70" s="50"/>
      <c r="AH70" s="819"/>
      <c r="AI70" s="819"/>
      <c r="AJ70" s="901"/>
      <c r="AK70" s="103">
        <f t="shared" si="59"/>
        <v>0</v>
      </c>
      <c r="AL70" s="51"/>
      <c r="AM70" s="52"/>
      <c r="AN70" s="52"/>
      <c r="AO70" s="52"/>
      <c r="AP70" s="52"/>
      <c r="AQ70" s="52"/>
      <c r="AR70" s="53">
        <f t="shared" si="60"/>
        <v>0</v>
      </c>
      <c r="AS70" s="54"/>
      <c r="AT70" s="52"/>
      <c r="AU70" s="53">
        <f t="shared" si="61"/>
        <v>0</v>
      </c>
      <c r="AV70" s="54"/>
      <c r="AW70" s="52"/>
      <c r="AX70" s="52"/>
      <c r="AY70" s="52"/>
      <c r="AZ70" s="55"/>
      <c r="BA70" s="56"/>
      <c r="BB70" s="56"/>
      <c r="BC70" s="57"/>
    </row>
    <row r="71" spans="1:55" ht="17.25" hidden="1" customHeight="1" x14ac:dyDescent="0.2">
      <c r="A71" s="972"/>
      <c r="B71" s="974"/>
      <c r="C71" s="977"/>
      <c r="D71" s="1020"/>
      <c r="E71" s="987"/>
      <c r="F71" s="983"/>
      <c r="G71" s="1005"/>
      <c r="H71" s="989"/>
      <c r="I71" s="994"/>
      <c r="J71" s="995"/>
      <c r="K71" s="1023"/>
      <c r="L71" s="1002"/>
      <c r="M71" s="174"/>
      <c r="N71" s="175"/>
      <c r="O71" s="176"/>
      <c r="P71" s="46"/>
      <c r="Q71" s="47"/>
      <c r="R71" s="1027"/>
      <c r="S71" s="48"/>
      <c r="T71" s="898"/>
      <c r="U71" s="49"/>
      <c r="V71" s="898"/>
      <c r="W71" s="49"/>
      <c r="X71" s="898"/>
      <c r="Y71" s="49"/>
      <c r="Z71" s="898"/>
      <c r="AA71" s="49"/>
      <c r="AB71" s="898"/>
      <c r="AC71" s="49"/>
      <c r="AD71" s="898"/>
      <c r="AE71" s="49"/>
      <c r="AF71" s="898"/>
      <c r="AG71" s="50"/>
      <c r="AH71" s="819"/>
      <c r="AI71" s="819"/>
      <c r="AJ71" s="901"/>
      <c r="AK71" s="103">
        <f t="shared" si="59"/>
        <v>0</v>
      </c>
      <c r="AL71" s="51"/>
      <c r="AM71" s="52"/>
      <c r="AN71" s="52"/>
      <c r="AO71" s="52"/>
      <c r="AP71" s="52"/>
      <c r="AQ71" s="52"/>
      <c r="AR71" s="53">
        <f t="shared" si="60"/>
        <v>0</v>
      </c>
      <c r="AS71" s="54"/>
      <c r="AT71" s="52"/>
      <c r="AU71" s="53">
        <f t="shared" si="61"/>
        <v>0</v>
      </c>
      <c r="AV71" s="54"/>
      <c r="AW71" s="52"/>
      <c r="AX71" s="52"/>
      <c r="AY71" s="52"/>
      <c r="AZ71" s="55"/>
      <c r="BA71" s="56"/>
      <c r="BB71" s="56"/>
      <c r="BC71" s="57"/>
    </row>
    <row r="72" spans="1:55" ht="17.25" hidden="1" customHeight="1" x14ac:dyDescent="0.2">
      <c r="A72" s="972"/>
      <c r="B72" s="975"/>
      <c r="C72" s="978"/>
      <c r="D72" s="1021"/>
      <c r="E72" s="987"/>
      <c r="F72" s="984"/>
      <c r="G72" s="1006"/>
      <c r="H72" s="990"/>
      <c r="I72" s="994"/>
      <c r="J72" s="995"/>
      <c r="K72" s="1024"/>
      <c r="L72" s="1002"/>
      <c r="M72" s="177"/>
      <c r="N72" s="178"/>
      <c r="O72" s="179"/>
      <c r="P72" s="106"/>
      <c r="Q72" s="107"/>
      <c r="R72" s="1027"/>
      <c r="S72" s="108"/>
      <c r="T72" s="898"/>
      <c r="U72" s="109"/>
      <c r="V72" s="898"/>
      <c r="W72" s="109"/>
      <c r="X72" s="898"/>
      <c r="Y72" s="109"/>
      <c r="Z72" s="898"/>
      <c r="AA72" s="109"/>
      <c r="AB72" s="898"/>
      <c r="AC72" s="109"/>
      <c r="AD72" s="898"/>
      <c r="AE72" s="109"/>
      <c r="AF72" s="898"/>
      <c r="AG72" s="110"/>
      <c r="AH72" s="819"/>
      <c r="AI72" s="819"/>
      <c r="AJ72" s="902"/>
      <c r="AK72" s="103">
        <f t="shared" si="59"/>
        <v>0</v>
      </c>
      <c r="AL72" s="111"/>
      <c r="AM72" s="112"/>
      <c r="AN72" s="112"/>
      <c r="AO72" s="112"/>
      <c r="AP72" s="112"/>
      <c r="AQ72" s="112"/>
      <c r="AR72" s="53">
        <f t="shared" si="60"/>
        <v>0</v>
      </c>
      <c r="AS72" s="113"/>
      <c r="AT72" s="112"/>
      <c r="AU72" s="53">
        <f>SUM(AS72:AT72)</f>
        <v>0</v>
      </c>
      <c r="AV72" s="113"/>
      <c r="AW72" s="112"/>
      <c r="AX72" s="112"/>
      <c r="AY72" s="112"/>
      <c r="AZ72" s="114"/>
      <c r="BA72" s="115"/>
      <c r="BB72" s="115"/>
      <c r="BC72" s="116"/>
    </row>
    <row r="73" spans="1:55" ht="9.9499999999999993" hidden="1" customHeight="1" thickBot="1" x14ac:dyDescent="0.25">
      <c r="A73" s="973"/>
      <c r="B73" s="976"/>
      <c r="C73" s="979"/>
      <c r="D73" s="1022"/>
      <c r="E73" s="988"/>
      <c r="F73" s="985"/>
      <c r="G73" s="1007"/>
      <c r="H73" s="991"/>
      <c r="I73" s="996"/>
      <c r="J73" s="997"/>
      <c r="K73" s="1025"/>
      <c r="L73" s="1003"/>
      <c r="M73" s="180"/>
      <c r="N73" s="181"/>
      <c r="O73" s="182"/>
      <c r="P73" s="117"/>
      <c r="Q73" s="117"/>
      <c r="R73" s="1028"/>
      <c r="S73" s="183"/>
      <c r="T73" s="899"/>
      <c r="U73" s="184"/>
      <c r="V73" s="899"/>
      <c r="W73" s="184"/>
      <c r="X73" s="899"/>
      <c r="Y73" s="184"/>
      <c r="Z73" s="899"/>
      <c r="AA73" s="184"/>
      <c r="AB73" s="899"/>
      <c r="AC73" s="184"/>
      <c r="AD73" s="899"/>
      <c r="AE73" s="184"/>
      <c r="AF73" s="899"/>
      <c r="AG73" s="185"/>
      <c r="AH73" s="820"/>
      <c r="AI73" s="820"/>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1004"/>
      <c r="J74" s="1004"/>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71">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62">SUM(R76:R82)</f>
        <v>0</v>
      </c>
      <c r="S75" s="168">
        <f t="shared" ref="S75" si="63">SUM(S76:S82)</f>
        <v>0</v>
      </c>
      <c r="T75" s="169">
        <f t="shared" ref="T75" si="64">SUM(T76:T82)</f>
        <v>0</v>
      </c>
      <c r="U75" s="170">
        <f t="shared" ref="U75" si="65">SUM(U76:U82)</f>
        <v>0</v>
      </c>
      <c r="V75" s="169">
        <f t="shared" ref="V75" si="66">SUM(V76:V82)</f>
        <v>0</v>
      </c>
      <c r="W75" s="170">
        <f t="shared" ref="W75" si="67">SUM(W76:W82)</f>
        <v>0</v>
      </c>
      <c r="X75" s="169">
        <f t="shared" ref="X75" si="68">SUM(X76:X82)</f>
        <v>0</v>
      </c>
      <c r="Y75" s="170">
        <f t="shared" ref="Y75" si="69">SUM(Y76:Y82)</f>
        <v>0</v>
      </c>
      <c r="Z75" s="169">
        <f t="shared" ref="Z75" si="70">SUM(Z76:Z82)</f>
        <v>0</v>
      </c>
      <c r="AA75" s="170">
        <f t="shared" ref="AA75" si="71">SUM(AA76:AA82)</f>
        <v>0</v>
      </c>
      <c r="AB75" s="169">
        <f t="shared" ref="AB75" si="72">SUM(AB76:AB82)</f>
        <v>0</v>
      </c>
      <c r="AC75" s="170">
        <f t="shared" ref="AC75" si="73">SUM(AC76:AC82)</f>
        <v>0</v>
      </c>
      <c r="AD75" s="169">
        <f t="shared" ref="AD75" si="74">SUM(AD76:AD82)</f>
        <v>0</v>
      </c>
      <c r="AE75" s="170">
        <f t="shared" ref="AE75" si="75">SUM(AE76:AE82)</f>
        <v>0</v>
      </c>
      <c r="AF75" s="169">
        <f t="shared" ref="AF75" si="76">SUM(AF76:AF82)</f>
        <v>0</v>
      </c>
      <c r="AG75" s="171">
        <f t="shared" ref="AG75" si="77">SUM(AG76:AG82)</f>
        <v>0</v>
      </c>
      <c r="AH75" s="817"/>
      <c r="AI75" s="817"/>
      <c r="AJ75" s="172">
        <f t="shared" ref="AJ75" si="78">SUM(AJ76:AJ82)</f>
        <v>0</v>
      </c>
      <c r="AK75" s="173">
        <f t="shared" ref="AK75" si="79">SUM(AK76:AK82)</f>
        <v>0</v>
      </c>
      <c r="AL75" s="41">
        <f t="shared" ref="AL75" si="80">SUM(AL76:AL82)</f>
        <v>0</v>
      </c>
      <c r="AM75" s="42">
        <f t="shared" ref="AM75" si="81">SUM(AM76:AM82)</f>
        <v>0</v>
      </c>
      <c r="AN75" s="42">
        <f t="shared" ref="AN75" si="82">SUM(AN76:AN82)</f>
        <v>0</v>
      </c>
      <c r="AO75" s="42">
        <f t="shared" ref="AO75" si="83">SUM(AO76:AO82)</f>
        <v>0</v>
      </c>
      <c r="AP75" s="42">
        <f t="shared" ref="AP75" si="84">SUM(AP76:AP82)</f>
        <v>0</v>
      </c>
      <c r="AQ75" s="42">
        <f t="shared" ref="AQ75" si="85">SUM(AQ76:AQ82)</f>
        <v>0</v>
      </c>
      <c r="AR75" s="43">
        <f t="shared" ref="AR75" si="86">SUM(AR76:AR82)</f>
        <v>0</v>
      </c>
      <c r="AS75" s="104">
        <f t="shared" ref="AS75" si="87">SUM(AS76:AS82)</f>
        <v>0</v>
      </c>
      <c r="AT75" s="42">
        <f t="shared" ref="AT75" si="88">SUM(AT76:AT82)</f>
        <v>0</v>
      </c>
      <c r="AU75" s="43">
        <f t="shared" ref="AU75" si="89">SUM(AU76:AU82)</f>
        <v>0</v>
      </c>
      <c r="AV75" s="104">
        <f t="shared" ref="AV75" si="90">SUM(AV76:AV82)</f>
        <v>0</v>
      </c>
      <c r="AW75" s="42">
        <f t="shared" ref="AW75" si="91">SUM(AW76:AW82)</f>
        <v>0</v>
      </c>
      <c r="AX75" s="42">
        <f t="shared" ref="AX75" si="92">SUM(AX76:AX82)</f>
        <v>0</v>
      </c>
      <c r="AY75" s="42">
        <f t="shared" ref="AY75" si="93">SUM(AY76:AY82)</f>
        <v>0</v>
      </c>
      <c r="AZ75" s="105">
        <f t="shared" ref="AZ75" si="94">SUM(AZ76:AZ82)</f>
        <v>0</v>
      </c>
      <c r="BA75" s="44" t="s">
        <v>1684</v>
      </c>
      <c r="BB75" s="44" t="s">
        <v>1685</v>
      </c>
      <c r="BC75" s="45" t="s">
        <v>1686</v>
      </c>
    </row>
    <row r="76" spans="1:55" ht="17.25" hidden="1" customHeight="1" x14ac:dyDescent="0.2">
      <c r="A76" s="972"/>
      <c r="B76" s="974" t="str">
        <f>VLOOKUP($D$9,'PROYECTOS REGISTRADOS'!$A$2:$D$82,4,0)</f>
        <v>Mejoramiento de las condiciones de vivienda a través de estrategias y acciones para recuperar la vivienda digna en el Municipio de Tocancipá, Cundinamarca, Centro Oriente</v>
      </c>
      <c r="C76" s="977" t="str">
        <f>VLOOKUP($D$9,'PROYECTOS REGISTRADOS'!$A$2:$D$82,3,0)</f>
        <v>2016-25817-0039</v>
      </c>
      <c r="D76" s="1020"/>
      <c r="E76" s="986" t="str">
        <f>IF(D76=0,"0-0",(VLOOKUP(D76,'CONSOLIDADO PLAN DESARROLLO'!$EL$9:$ET$304,2,0)))</f>
        <v>0-0</v>
      </c>
      <c r="F76" s="983" t="str">
        <f>IF(D76=0,"0-0",(VLOOKUP(D76,'CONSOLIDADO PLAN DESARROLLO'!$EL$9:$ET$304,3,0)))</f>
        <v>0-0</v>
      </c>
      <c r="G76" s="1005" t="str">
        <f>IF(D76=0,"0-0",(VLOOKUP(D76,'CONSOLIDADO PLAN DESARROLLO'!$EL$9:$ET$304,4,0)))</f>
        <v>0-0</v>
      </c>
      <c r="H76" s="989" t="str">
        <f>IF(D76=0,"0-0",(VLOOKUP(D76,'CONSOLIDADO PLAN DESARROLLO'!$EL$9:$ET$304,5,0)))</f>
        <v>0-0</v>
      </c>
      <c r="I76" s="992" t="str">
        <f>IF(D76=0,"0-0",(VLOOKUP(D76,'CONSOLIDADO PLAN DESARROLLO'!$EL$9:$ET$304,$R$3,0)))</f>
        <v>0-0</v>
      </c>
      <c r="J76" s="993"/>
      <c r="K76" s="1023"/>
      <c r="L76" s="1001"/>
      <c r="M76" s="174"/>
      <c r="N76" s="175"/>
      <c r="O76" s="176"/>
      <c r="P76" s="46"/>
      <c r="Q76" s="47"/>
      <c r="R76" s="1026"/>
      <c r="S76" s="48"/>
      <c r="T76" s="897"/>
      <c r="U76" s="49"/>
      <c r="V76" s="897"/>
      <c r="W76" s="49"/>
      <c r="X76" s="897"/>
      <c r="Y76" s="49"/>
      <c r="Z76" s="897"/>
      <c r="AA76" s="49"/>
      <c r="AB76" s="897"/>
      <c r="AC76" s="49"/>
      <c r="AD76" s="897"/>
      <c r="AE76" s="49"/>
      <c r="AF76" s="897"/>
      <c r="AG76" s="50"/>
      <c r="AH76" s="818"/>
      <c r="AI76" s="818"/>
      <c r="AJ76" s="900">
        <f>+R76+T76+V76+X76+Z76+AB76+AD76+AF76</f>
        <v>0</v>
      </c>
      <c r="AK76" s="103">
        <f t="shared" ref="AK76:AK81" si="95">AC76+AE76+AG76+S76+U76+W76+Y76+AA76</f>
        <v>0</v>
      </c>
      <c r="AL76" s="51"/>
      <c r="AM76" s="52"/>
      <c r="AN76" s="52"/>
      <c r="AO76" s="52"/>
      <c r="AP76" s="52"/>
      <c r="AQ76" s="52"/>
      <c r="AR76" s="53">
        <f t="shared" ref="AR76:AR81" si="96">SUM(AL76:AQ76)</f>
        <v>0</v>
      </c>
      <c r="AS76" s="54"/>
      <c r="AT76" s="52"/>
      <c r="AU76" s="53">
        <f t="shared" ref="AU76:AU80" si="97">SUM(AS76:AT76)</f>
        <v>0</v>
      </c>
      <c r="AV76" s="54"/>
      <c r="AW76" s="52"/>
      <c r="AX76" s="52"/>
      <c r="AY76" s="52"/>
      <c r="AZ76" s="55"/>
      <c r="BA76" s="56"/>
      <c r="BB76" s="56"/>
      <c r="BC76" s="57"/>
    </row>
    <row r="77" spans="1:55" ht="17.25" hidden="1" customHeight="1" x14ac:dyDescent="0.2">
      <c r="A77" s="972"/>
      <c r="B77" s="974"/>
      <c r="C77" s="977"/>
      <c r="D77" s="1020"/>
      <c r="E77" s="987"/>
      <c r="F77" s="983"/>
      <c r="G77" s="1005"/>
      <c r="H77" s="989"/>
      <c r="I77" s="994"/>
      <c r="J77" s="995"/>
      <c r="K77" s="1023"/>
      <c r="L77" s="1002"/>
      <c r="M77" s="174"/>
      <c r="N77" s="175"/>
      <c r="O77" s="176"/>
      <c r="P77" s="46"/>
      <c r="Q77" s="47"/>
      <c r="R77" s="1027"/>
      <c r="S77" s="48"/>
      <c r="T77" s="898"/>
      <c r="U77" s="49"/>
      <c r="V77" s="898"/>
      <c r="W77" s="49"/>
      <c r="X77" s="898"/>
      <c r="Y77" s="49"/>
      <c r="Z77" s="898"/>
      <c r="AA77" s="49"/>
      <c r="AB77" s="898"/>
      <c r="AC77" s="49"/>
      <c r="AD77" s="898"/>
      <c r="AE77" s="49"/>
      <c r="AF77" s="898"/>
      <c r="AG77" s="50"/>
      <c r="AH77" s="819"/>
      <c r="AI77" s="819"/>
      <c r="AJ77" s="901"/>
      <c r="AK77" s="103">
        <f t="shared" si="95"/>
        <v>0</v>
      </c>
      <c r="AL77" s="51"/>
      <c r="AM77" s="52"/>
      <c r="AN77" s="52"/>
      <c r="AO77" s="52"/>
      <c r="AP77" s="52"/>
      <c r="AQ77" s="52"/>
      <c r="AR77" s="53">
        <f t="shared" si="96"/>
        <v>0</v>
      </c>
      <c r="AS77" s="54"/>
      <c r="AT77" s="52"/>
      <c r="AU77" s="53">
        <f t="shared" si="97"/>
        <v>0</v>
      </c>
      <c r="AV77" s="54"/>
      <c r="AW77" s="52"/>
      <c r="AX77" s="52"/>
      <c r="AY77" s="52"/>
      <c r="AZ77" s="55"/>
      <c r="BA77" s="56"/>
      <c r="BB77" s="56"/>
      <c r="BC77" s="57"/>
    </row>
    <row r="78" spans="1:55" ht="17.25" hidden="1" customHeight="1" x14ac:dyDescent="0.2">
      <c r="A78" s="972"/>
      <c r="B78" s="974"/>
      <c r="C78" s="977"/>
      <c r="D78" s="1020"/>
      <c r="E78" s="987"/>
      <c r="F78" s="983"/>
      <c r="G78" s="1005"/>
      <c r="H78" s="989"/>
      <c r="I78" s="994"/>
      <c r="J78" s="995"/>
      <c r="K78" s="1023"/>
      <c r="L78" s="1002"/>
      <c r="M78" s="174"/>
      <c r="N78" s="175"/>
      <c r="O78" s="176"/>
      <c r="P78" s="46"/>
      <c r="Q78" s="47"/>
      <c r="R78" s="1027"/>
      <c r="S78" s="48"/>
      <c r="T78" s="898"/>
      <c r="U78" s="49"/>
      <c r="V78" s="898"/>
      <c r="W78" s="49"/>
      <c r="X78" s="898"/>
      <c r="Y78" s="49"/>
      <c r="Z78" s="898"/>
      <c r="AA78" s="49"/>
      <c r="AB78" s="898"/>
      <c r="AC78" s="49"/>
      <c r="AD78" s="898"/>
      <c r="AE78" s="49"/>
      <c r="AF78" s="898"/>
      <c r="AG78" s="50"/>
      <c r="AH78" s="819"/>
      <c r="AI78" s="819"/>
      <c r="AJ78" s="901"/>
      <c r="AK78" s="103">
        <f t="shared" si="95"/>
        <v>0</v>
      </c>
      <c r="AL78" s="51"/>
      <c r="AM78" s="52"/>
      <c r="AN78" s="52"/>
      <c r="AO78" s="52"/>
      <c r="AP78" s="52"/>
      <c r="AQ78" s="52"/>
      <c r="AR78" s="53">
        <f t="shared" si="96"/>
        <v>0</v>
      </c>
      <c r="AS78" s="54"/>
      <c r="AT78" s="52"/>
      <c r="AU78" s="53">
        <f t="shared" si="97"/>
        <v>0</v>
      </c>
      <c r="AV78" s="54"/>
      <c r="AW78" s="52"/>
      <c r="AX78" s="52"/>
      <c r="AY78" s="52"/>
      <c r="AZ78" s="55"/>
      <c r="BA78" s="56"/>
      <c r="BB78" s="56"/>
      <c r="BC78" s="57"/>
    </row>
    <row r="79" spans="1:55" ht="17.25" hidden="1" customHeight="1" x14ac:dyDescent="0.2">
      <c r="A79" s="972"/>
      <c r="B79" s="974"/>
      <c r="C79" s="977"/>
      <c r="D79" s="1020"/>
      <c r="E79" s="987"/>
      <c r="F79" s="983"/>
      <c r="G79" s="1005"/>
      <c r="H79" s="989"/>
      <c r="I79" s="994"/>
      <c r="J79" s="995"/>
      <c r="K79" s="1023"/>
      <c r="L79" s="1002"/>
      <c r="M79" s="174"/>
      <c r="N79" s="175"/>
      <c r="O79" s="176"/>
      <c r="P79" s="46"/>
      <c r="Q79" s="47"/>
      <c r="R79" s="1027"/>
      <c r="S79" s="48"/>
      <c r="T79" s="898"/>
      <c r="U79" s="49"/>
      <c r="V79" s="898"/>
      <c r="W79" s="49"/>
      <c r="X79" s="898"/>
      <c r="Y79" s="49"/>
      <c r="Z79" s="898"/>
      <c r="AA79" s="49"/>
      <c r="AB79" s="898"/>
      <c r="AC79" s="49"/>
      <c r="AD79" s="898"/>
      <c r="AE79" s="49"/>
      <c r="AF79" s="898"/>
      <c r="AG79" s="50"/>
      <c r="AH79" s="819"/>
      <c r="AI79" s="819"/>
      <c r="AJ79" s="901"/>
      <c r="AK79" s="103">
        <f t="shared" si="95"/>
        <v>0</v>
      </c>
      <c r="AL79" s="51"/>
      <c r="AM79" s="52"/>
      <c r="AN79" s="52"/>
      <c r="AO79" s="52"/>
      <c r="AP79" s="52"/>
      <c r="AQ79" s="52"/>
      <c r="AR79" s="53">
        <f t="shared" si="96"/>
        <v>0</v>
      </c>
      <c r="AS79" s="54"/>
      <c r="AT79" s="52"/>
      <c r="AU79" s="53">
        <f t="shared" si="97"/>
        <v>0</v>
      </c>
      <c r="AV79" s="54"/>
      <c r="AW79" s="52"/>
      <c r="AX79" s="52"/>
      <c r="AY79" s="52"/>
      <c r="AZ79" s="55"/>
      <c r="BA79" s="56"/>
      <c r="BB79" s="56"/>
      <c r="BC79" s="57"/>
    </row>
    <row r="80" spans="1:55" ht="17.25" hidden="1" customHeight="1" x14ac:dyDescent="0.2">
      <c r="A80" s="972"/>
      <c r="B80" s="974"/>
      <c r="C80" s="977"/>
      <c r="D80" s="1020"/>
      <c r="E80" s="987"/>
      <c r="F80" s="983"/>
      <c r="G80" s="1005"/>
      <c r="H80" s="989"/>
      <c r="I80" s="994"/>
      <c r="J80" s="995"/>
      <c r="K80" s="1023"/>
      <c r="L80" s="1002"/>
      <c r="M80" s="174"/>
      <c r="N80" s="175"/>
      <c r="O80" s="176"/>
      <c r="P80" s="46"/>
      <c r="Q80" s="47"/>
      <c r="R80" s="1027"/>
      <c r="S80" s="48"/>
      <c r="T80" s="898"/>
      <c r="U80" s="49"/>
      <c r="V80" s="898"/>
      <c r="W80" s="49"/>
      <c r="X80" s="898"/>
      <c r="Y80" s="49"/>
      <c r="Z80" s="898"/>
      <c r="AA80" s="49"/>
      <c r="AB80" s="898"/>
      <c r="AC80" s="49"/>
      <c r="AD80" s="898"/>
      <c r="AE80" s="49"/>
      <c r="AF80" s="898"/>
      <c r="AG80" s="50"/>
      <c r="AH80" s="819"/>
      <c r="AI80" s="819"/>
      <c r="AJ80" s="901"/>
      <c r="AK80" s="103">
        <f t="shared" si="95"/>
        <v>0</v>
      </c>
      <c r="AL80" s="51"/>
      <c r="AM80" s="52"/>
      <c r="AN80" s="52"/>
      <c r="AO80" s="52"/>
      <c r="AP80" s="52"/>
      <c r="AQ80" s="52"/>
      <c r="AR80" s="53">
        <f t="shared" si="96"/>
        <v>0</v>
      </c>
      <c r="AS80" s="54"/>
      <c r="AT80" s="52"/>
      <c r="AU80" s="53">
        <f t="shared" si="97"/>
        <v>0</v>
      </c>
      <c r="AV80" s="54"/>
      <c r="AW80" s="52"/>
      <c r="AX80" s="52"/>
      <c r="AY80" s="52"/>
      <c r="AZ80" s="55"/>
      <c r="BA80" s="56"/>
      <c r="BB80" s="56"/>
      <c r="BC80" s="57"/>
    </row>
    <row r="81" spans="1:55" ht="17.25" hidden="1" customHeight="1" x14ac:dyDescent="0.2">
      <c r="A81" s="972"/>
      <c r="B81" s="975"/>
      <c r="C81" s="978"/>
      <c r="D81" s="1021"/>
      <c r="E81" s="987"/>
      <c r="F81" s="984"/>
      <c r="G81" s="1006"/>
      <c r="H81" s="990"/>
      <c r="I81" s="994"/>
      <c r="J81" s="995"/>
      <c r="K81" s="1024"/>
      <c r="L81" s="1002"/>
      <c r="M81" s="177"/>
      <c r="N81" s="178"/>
      <c r="O81" s="179"/>
      <c r="P81" s="106"/>
      <c r="Q81" s="107"/>
      <c r="R81" s="1027"/>
      <c r="S81" s="108"/>
      <c r="T81" s="898"/>
      <c r="U81" s="109"/>
      <c r="V81" s="898"/>
      <c r="W81" s="109"/>
      <c r="X81" s="898"/>
      <c r="Y81" s="109"/>
      <c r="Z81" s="898"/>
      <c r="AA81" s="109"/>
      <c r="AB81" s="898"/>
      <c r="AC81" s="109"/>
      <c r="AD81" s="898"/>
      <c r="AE81" s="109"/>
      <c r="AF81" s="898"/>
      <c r="AG81" s="110"/>
      <c r="AH81" s="819"/>
      <c r="AI81" s="819"/>
      <c r="AJ81" s="902"/>
      <c r="AK81" s="103">
        <f t="shared" si="95"/>
        <v>0</v>
      </c>
      <c r="AL81" s="111"/>
      <c r="AM81" s="112"/>
      <c r="AN81" s="112"/>
      <c r="AO81" s="112"/>
      <c r="AP81" s="112"/>
      <c r="AQ81" s="112"/>
      <c r="AR81" s="53">
        <f t="shared" si="96"/>
        <v>0</v>
      </c>
      <c r="AS81" s="113"/>
      <c r="AT81" s="112"/>
      <c r="AU81" s="53">
        <f>SUM(AS81:AT81)</f>
        <v>0</v>
      </c>
      <c r="AV81" s="113"/>
      <c r="AW81" s="112"/>
      <c r="AX81" s="112"/>
      <c r="AY81" s="112"/>
      <c r="AZ81" s="114"/>
      <c r="BA81" s="115"/>
      <c r="BB81" s="115"/>
      <c r="BC81" s="116"/>
    </row>
    <row r="82" spans="1:55" ht="9.9499999999999993" hidden="1" customHeight="1" thickBot="1" x14ac:dyDescent="0.25">
      <c r="A82" s="973"/>
      <c r="B82" s="976"/>
      <c r="C82" s="979"/>
      <c r="D82" s="1022"/>
      <c r="E82" s="988"/>
      <c r="F82" s="985"/>
      <c r="G82" s="1007"/>
      <c r="H82" s="991"/>
      <c r="I82" s="996"/>
      <c r="J82" s="997"/>
      <c r="K82" s="1025"/>
      <c r="L82" s="1003"/>
      <c r="M82" s="180"/>
      <c r="N82" s="181"/>
      <c r="O82" s="182"/>
      <c r="P82" s="117"/>
      <c r="Q82" s="117"/>
      <c r="R82" s="1028"/>
      <c r="S82" s="183"/>
      <c r="T82" s="899"/>
      <c r="U82" s="184"/>
      <c r="V82" s="899"/>
      <c r="W82" s="184"/>
      <c r="X82" s="899"/>
      <c r="Y82" s="184"/>
      <c r="Z82" s="899"/>
      <c r="AA82" s="184"/>
      <c r="AB82" s="899"/>
      <c r="AC82" s="184"/>
      <c r="AD82" s="899"/>
      <c r="AE82" s="184"/>
      <c r="AF82" s="899"/>
      <c r="AG82" s="185"/>
      <c r="AH82" s="820"/>
      <c r="AI82" s="820"/>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1004"/>
      <c r="J83" s="1004"/>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71">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98">SUM(R85:R91)</f>
        <v>0</v>
      </c>
      <c r="S84" s="168">
        <f t="shared" ref="S84" si="99">SUM(S85:S91)</f>
        <v>0</v>
      </c>
      <c r="T84" s="169">
        <f t="shared" ref="T84" si="100">SUM(T85:T91)</f>
        <v>0</v>
      </c>
      <c r="U84" s="170">
        <f t="shared" ref="U84" si="101">SUM(U85:U91)</f>
        <v>0</v>
      </c>
      <c r="V84" s="169">
        <f t="shared" ref="V84" si="102">SUM(V85:V91)</f>
        <v>0</v>
      </c>
      <c r="W84" s="170">
        <f t="shared" ref="W84" si="103">SUM(W85:W91)</f>
        <v>0</v>
      </c>
      <c r="X84" s="169">
        <f t="shared" ref="X84" si="104">SUM(X85:X91)</f>
        <v>0</v>
      </c>
      <c r="Y84" s="170">
        <f t="shared" ref="Y84" si="105">SUM(Y85:Y91)</f>
        <v>0</v>
      </c>
      <c r="Z84" s="169">
        <f t="shared" ref="Z84" si="106">SUM(Z85:Z91)</f>
        <v>0</v>
      </c>
      <c r="AA84" s="170">
        <f t="shared" ref="AA84" si="107">SUM(AA85:AA91)</f>
        <v>0</v>
      </c>
      <c r="AB84" s="169">
        <f t="shared" ref="AB84" si="108">SUM(AB85:AB91)</f>
        <v>0</v>
      </c>
      <c r="AC84" s="170">
        <f t="shared" ref="AC84" si="109">SUM(AC85:AC91)</f>
        <v>0</v>
      </c>
      <c r="AD84" s="169">
        <f t="shared" ref="AD84" si="110">SUM(AD85:AD91)</f>
        <v>0</v>
      </c>
      <c r="AE84" s="170">
        <f t="shared" ref="AE84" si="111">SUM(AE85:AE91)</f>
        <v>0</v>
      </c>
      <c r="AF84" s="169">
        <f t="shared" ref="AF84" si="112">SUM(AF85:AF91)</f>
        <v>0</v>
      </c>
      <c r="AG84" s="171">
        <f t="shared" ref="AG84" si="113">SUM(AG85:AG91)</f>
        <v>0</v>
      </c>
      <c r="AH84" s="817"/>
      <c r="AI84" s="817"/>
      <c r="AJ84" s="172">
        <f t="shared" ref="AJ84" si="114">SUM(AJ85:AJ91)</f>
        <v>0</v>
      </c>
      <c r="AK84" s="173">
        <f t="shared" ref="AK84" si="115">SUM(AK85:AK91)</f>
        <v>0</v>
      </c>
      <c r="AL84" s="41">
        <f t="shared" ref="AL84" si="116">SUM(AL85:AL91)</f>
        <v>0</v>
      </c>
      <c r="AM84" s="42">
        <f t="shared" ref="AM84" si="117">SUM(AM85:AM91)</f>
        <v>0</v>
      </c>
      <c r="AN84" s="42">
        <f t="shared" ref="AN84" si="118">SUM(AN85:AN91)</f>
        <v>0</v>
      </c>
      <c r="AO84" s="42">
        <f t="shared" ref="AO84" si="119">SUM(AO85:AO91)</f>
        <v>0</v>
      </c>
      <c r="AP84" s="42">
        <f t="shared" ref="AP84" si="120">SUM(AP85:AP91)</f>
        <v>0</v>
      </c>
      <c r="AQ84" s="42">
        <f t="shared" ref="AQ84" si="121">SUM(AQ85:AQ91)</f>
        <v>0</v>
      </c>
      <c r="AR84" s="43">
        <f t="shared" ref="AR84" si="122">SUM(AR85:AR91)</f>
        <v>0</v>
      </c>
      <c r="AS84" s="104">
        <f t="shared" ref="AS84" si="123">SUM(AS85:AS91)</f>
        <v>0</v>
      </c>
      <c r="AT84" s="42">
        <f t="shared" ref="AT84" si="124">SUM(AT85:AT91)</f>
        <v>0</v>
      </c>
      <c r="AU84" s="43">
        <f t="shared" ref="AU84" si="125">SUM(AU85:AU91)</f>
        <v>0</v>
      </c>
      <c r="AV84" s="104">
        <f t="shared" ref="AV84" si="126">SUM(AV85:AV91)</f>
        <v>0</v>
      </c>
      <c r="AW84" s="42">
        <f t="shared" ref="AW84" si="127">SUM(AW85:AW91)</f>
        <v>0</v>
      </c>
      <c r="AX84" s="42">
        <f t="shared" ref="AX84" si="128">SUM(AX85:AX91)</f>
        <v>0</v>
      </c>
      <c r="AY84" s="42">
        <f t="shared" ref="AY84" si="129">SUM(AY85:AY91)</f>
        <v>0</v>
      </c>
      <c r="AZ84" s="105">
        <f t="shared" ref="AZ84" si="130">SUM(AZ85:AZ91)</f>
        <v>0</v>
      </c>
      <c r="BA84" s="44" t="s">
        <v>1684</v>
      </c>
      <c r="BB84" s="44" t="s">
        <v>1685</v>
      </c>
      <c r="BC84" s="45" t="s">
        <v>1686</v>
      </c>
    </row>
    <row r="85" spans="1:55" ht="17.25" hidden="1" customHeight="1" x14ac:dyDescent="0.2">
      <c r="A85" s="972"/>
      <c r="B85" s="974" t="str">
        <f>VLOOKUP($D$9,'PROYECTOS REGISTRADOS'!$A$2:$D$82,4,0)</f>
        <v>Mejoramiento de las condiciones de vivienda a través de estrategias y acciones para recuperar la vivienda digna en el Municipio de Tocancipá, Cundinamarca, Centro Oriente</v>
      </c>
      <c r="C85" s="977" t="str">
        <f>VLOOKUP($D$9,'PROYECTOS REGISTRADOS'!$A$2:$D$82,3,0)</f>
        <v>2016-25817-0039</v>
      </c>
      <c r="D85" s="1020"/>
      <c r="E85" s="986" t="str">
        <f>IF(D85=0,"0-0",(VLOOKUP(D85,'CONSOLIDADO PLAN DESARROLLO'!$EL$9:$ET$304,2,0)))</f>
        <v>0-0</v>
      </c>
      <c r="F85" s="983" t="str">
        <f>IF(D85=0,"0-0",(VLOOKUP(D85,'CONSOLIDADO PLAN DESARROLLO'!$EL$9:$ET$304,3,0)))</f>
        <v>0-0</v>
      </c>
      <c r="G85" s="1005" t="str">
        <f>IF(D85=0,"0-0",(VLOOKUP(D85,'CONSOLIDADO PLAN DESARROLLO'!$EL$9:$ET$304,4,0)))</f>
        <v>0-0</v>
      </c>
      <c r="H85" s="989" t="str">
        <f>IF(D85=0,"0-0",(VLOOKUP(D85,'CONSOLIDADO PLAN DESARROLLO'!$EL$9:$ET$304,5,0)))</f>
        <v>0-0</v>
      </c>
      <c r="I85" s="992" t="str">
        <f>IF(D85=0,"0-0",(VLOOKUP(D85,'CONSOLIDADO PLAN DESARROLLO'!$EL$9:$ET$304,$R$3,0)))</f>
        <v>0-0</v>
      </c>
      <c r="J85" s="993"/>
      <c r="K85" s="1023"/>
      <c r="L85" s="1001"/>
      <c r="M85" s="174"/>
      <c r="N85" s="175"/>
      <c r="O85" s="176"/>
      <c r="P85" s="46"/>
      <c r="Q85" s="47"/>
      <c r="R85" s="1026"/>
      <c r="S85" s="48"/>
      <c r="T85" s="897"/>
      <c r="U85" s="49"/>
      <c r="V85" s="897"/>
      <c r="W85" s="49"/>
      <c r="X85" s="897"/>
      <c r="Y85" s="49"/>
      <c r="Z85" s="897"/>
      <c r="AA85" s="49"/>
      <c r="AB85" s="897"/>
      <c r="AC85" s="49"/>
      <c r="AD85" s="897"/>
      <c r="AE85" s="49"/>
      <c r="AF85" s="897"/>
      <c r="AG85" s="50"/>
      <c r="AH85" s="818"/>
      <c r="AI85" s="818"/>
      <c r="AJ85" s="900">
        <f>+R85+T85+V85+X85+Z85+AB85+AD85+AF85</f>
        <v>0</v>
      </c>
      <c r="AK85" s="103">
        <f t="shared" ref="AK85:AK90" si="131">AC85+AE85+AG85+S85+U85+W85+Y85+AA85</f>
        <v>0</v>
      </c>
      <c r="AL85" s="51"/>
      <c r="AM85" s="52"/>
      <c r="AN85" s="52"/>
      <c r="AO85" s="52"/>
      <c r="AP85" s="52"/>
      <c r="AQ85" s="52"/>
      <c r="AR85" s="53">
        <f t="shared" ref="AR85:AR90" si="132">SUM(AL85:AQ85)</f>
        <v>0</v>
      </c>
      <c r="AS85" s="54"/>
      <c r="AT85" s="52"/>
      <c r="AU85" s="53">
        <f t="shared" ref="AU85:AU89" si="133">SUM(AS85:AT85)</f>
        <v>0</v>
      </c>
      <c r="AV85" s="54"/>
      <c r="AW85" s="52"/>
      <c r="AX85" s="52"/>
      <c r="AY85" s="52"/>
      <c r="AZ85" s="55"/>
      <c r="BA85" s="56"/>
      <c r="BB85" s="56"/>
      <c r="BC85" s="57"/>
    </row>
    <row r="86" spans="1:55" ht="17.25" hidden="1" customHeight="1" x14ac:dyDescent="0.2">
      <c r="A86" s="972"/>
      <c r="B86" s="974"/>
      <c r="C86" s="977"/>
      <c r="D86" s="1020"/>
      <c r="E86" s="987"/>
      <c r="F86" s="983"/>
      <c r="G86" s="1005"/>
      <c r="H86" s="989"/>
      <c r="I86" s="994"/>
      <c r="J86" s="995"/>
      <c r="K86" s="1023"/>
      <c r="L86" s="1002"/>
      <c r="M86" s="174"/>
      <c r="N86" s="175"/>
      <c r="O86" s="176"/>
      <c r="P86" s="46"/>
      <c r="Q86" s="47"/>
      <c r="R86" s="1027"/>
      <c r="S86" s="48"/>
      <c r="T86" s="898"/>
      <c r="U86" s="49"/>
      <c r="V86" s="898"/>
      <c r="W86" s="49"/>
      <c r="X86" s="898"/>
      <c r="Y86" s="49"/>
      <c r="Z86" s="898"/>
      <c r="AA86" s="49"/>
      <c r="AB86" s="898"/>
      <c r="AC86" s="49"/>
      <c r="AD86" s="898"/>
      <c r="AE86" s="49"/>
      <c r="AF86" s="898"/>
      <c r="AG86" s="50"/>
      <c r="AH86" s="819"/>
      <c r="AI86" s="819"/>
      <c r="AJ86" s="901"/>
      <c r="AK86" s="103">
        <f t="shared" si="131"/>
        <v>0</v>
      </c>
      <c r="AL86" s="51"/>
      <c r="AM86" s="52"/>
      <c r="AN86" s="52"/>
      <c r="AO86" s="52"/>
      <c r="AP86" s="52"/>
      <c r="AQ86" s="52"/>
      <c r="AR86" s="53">
        <f t="shared" si="132"/>
        <v>0</v>
      </c>
      <c r="AS86" s="54"/>
      <c r="AT86" s="52"/>
      <c r="AU86" s="53">
        <f t="shared" si="133"/>
        <v>0</v>
      </c>
      <c r="AV86" s="54"/>
      <c r="AW86" s="52"/>
      <c r="AX86" s="52"/>
      <c r="AY86" s="52"/>
      <c r="AZ86" s="55"/>
      <c r="BA86" s="56"/>
      <c r="BB86" s="56"/>
      <c r="BC86" s="57"/>
    </row>
    <row r="87" spans="1:55" ht="17.25" hidden="1" customHeight="1" x14ac:dyDescent="0.2">
      <c r="A87" s="972"/>
      <c r="B87" s="974"/>
      <c r="C87" s="977"/>
      <c r="D87" s="1020"/>
      <c r="E87" s="987"/>
      <c r="F87" s="983"/>
      <c r="G87" s="1005"/>
      <c r="H87" s="989"/>
      <c r="I87" s="994"/>
      <c r="J87" s="995"/>
      <c r="K87" s="1023"/>
      <c r="L87" s="1002"/>
      <c r="M87" s="174"/>
      <c r="N87" s="175"/>
      <c r="O87" s="176"/>
      <c r="P87" s="46"/>
      <c r="Q87" s="47"/>
      <c r="R87" s="1027"/>
      <c r="S87" s="48"/>
      <c r="T87" s="898"/>
      <c r="U87" s="49"/>
      <c r="V87" s="898"/>
      <c r="W87" s="49"/>
      <c r="X87" s="898"/>
      <c r="Y87" s="49"/>
      <c r="Z87" s="898"/>
      <c r="AA87" s="49"/>
      <c r="AB87" s="898"/>
      <c r="AC87" s="49"/>
      <c r="AD87" s="898"/>
      <c r="AE87" s="49"/>
      <c r="AF87" s="898"/>
      <c r="AG87" s="50"/>
      <c r="AH87" s="819"/>
      <c r="AI87" s="819"/>
      <c r="AJ87" s="901"/>
      <c r="AK87" s="103">
        <f t="shared" si="131"/>
        <v>0</v>
      </c>
      <c r="AL87" s="51"/>
      <c r="AM87" s="52"/>
      <c r="AN87" s="52"/>
      <c r="AO87" s="52"/>
      <c r="AP87" s="52"/>
      <c r="AQ87" s="52"/>
      <c r="AR87" s="53">
        <f t="shared" si="132"/>
        <v>0</v>
      </c>
      <c r="AS87" s="54"/>
      <c r="AT87" s="52"/>
      <c r="AU87" s="53">
        <f t="shared" si="133"/>
        <v>0</v>
      </c>
      <c r="AV87" s="54"/>
      <c r="AW87" s="52"/>
      <c r="AX87" s="52"/>
      <c r="AY87" s="52"/>
      <c r="AZ87" s="55"/>
      <c r="BA87" s="56"/>
      <c r="BB87" s="56"/>
      <c r="BC87" s="57"/>
    </row>
    <row r="88" spans="1:55" ht="17.25" hidden="1" customHeight="1" x14ac:dyDescent="0.2">
      <c r="A88" s="972"/>
      <c r="B88" s="974"/>
      <c r="C88" s="977"/>
      <c r="D88" s="1020"/>
      <c r="E88" s="987"/>
      <c r="F88" s="983"/>
      <c r="G88" s="1005"/>
      <c r="H88" s="989"/>
      <c r="I88" s="994"/>
      <c r="J88" s="995"/>
      <c r="K88" s="1023"/>
      <c r="L88" s="1002"/>
      <c r="M88" s="174"/>
      <c r="N88" s="175"/>
      <c r="O88" s="176"/>
      <c r="P88" s="46"/>
      <c r="Q88" s="47"/>
      <c r="R88" s="1027"/>
      <c r="S88" s="48"/>
      <c r="T88" s="898"/>
      <c r="U88" s="49"/>
      <c r="V88" s="898"/>
      <c r="W88" s="49"/>
      <c r="X88" s="898"/>
      <c r="Y88" s="49"/>
      <c r="Z88" s="898"/>
      <c r="AA88" s="49"/>
      <c r="AB88" s="898"/>
      <c r="AC88" s="49"/>
      <c r="AD88" s="898"/>
      <c r="AE88" s="49"/>
      <c r="AF88" s="898"/>
      <c r="AG88" s="50"/>
      <c r="AH88" s="819"/>
      <c r="AI88" s="819"/>
      <c r="AJ88" s="901"/>
      <c r="AK88" s="103">
        <f t="shared" si="131"/>
        <v>0</v>
      </c>
      <c r="AL88" s="51"/>
      <c r="AM88" s="52"/>
      <c r="AN88" s="52"/>
      <c r="AO88" s="52"/>
      <c r="AP88" s="52"/>
      <c r="AQ88" s="52"/>
      <c r="AR88" s="53">
        <f t="shared" si="132"/>
        <v>0</v>
      </c>
      <c r="AS88" s="54"/>
      <c r="AT88" s="52"/>
      <c r="AU88" s="53">
        <f t="shared" si="133"/>
        <v>0</v>
      </c>
      <c r="AV88" s="54"/>
      <c r="AW88" s="52"/>
      <c r="AX88" s="52"/>
      <c r="AY88" s="52"/>
      <c r="AZ88" s="55"/>
      <c r="BA88" s="56"/>
      <c r="BB88" s="56"/>
      <c r="BC88" s="57"/>
    </row>
    <row r="89" spans="1:55" ht="17.25" hidden="1" customHeight="1" x14ac:dyDescent="0.2">
      <c r="A89" s="972"/>
      <c r="B89" s="974"/>
      <c r="C89" s="977"/>
      <c r="D89" s="1020"/>
      <c r="E89" s="987"/>
      <c r="F89" s="983"/>
      <c r="G89" s="1005"/>
      <c r="H89" s="989"/>
      <c r="I89" s="994"/>
      <c r="J89" s="995"/>
      <c r="K89" s="1023"/>
      <c r="L89" s="1002"/>
      <c r="M89" s="174"/>
      <c r="N89" s="175"/>
      <c r="O89" s="176"/>
      <c r="P89" s="46"/>
      <c r="Q89" s="47"/>
      <c r="R89" s="1027"/>
      <c r="S89" s="48"/>
      <c r="T89" s="898"/>
      <c r="U89" s="49"/>
      <c r="V89" s="898"/>
      <c r="W89" s="49"/>
      <c r="X89" s="898"/>
      <c r="Y89" s="49"/>
      <c r="Z89" s="898"/>
      <c r="AA89" s="49"/>
      <c r="AB89" s="898"/>
      <c r="AC89" s="49"/>
      <c r="AD89" s="898"/>
      <c r="AE89" s="49"/>
      <c r="AF89" s="898"/>
      <c r="AG89" s="50"/>
      <c r="AH89" s="819"/>
      <c r="AI89" s="819"/>
      <c r="AJ89" s="901"/>
      <c r="AK89" s="103">
        <f t="shared" si="131"/>
        <v>0</v>
      </c>
      <c r="AL89" s="51"/>
      <c r="AM89" s="52"/>
      <c r="AN89" s="52"/>
      <c r="AO89" s="52"/>
      <c r="AP89" s="52"/>
      <c r="AQ89" s="52"/>
      <c r="AR89" s="53">
        <f t="shared" si="132"/>
        <v>0</v>
      </c>
      <c r="AS89" s="54"/>
      <c r="AT89" s="52"/>
      <c r="AU89" s="53">
        <f t="shared" si="133"/>
        <v>0</v>
      </c>
      <c r="AV89" s="54"/>
      <c r="AW89" s="52"/>
      <c r="AX89" s="52"/>
      <c r="AY89" s="52"/>
      <c r="AZ89" s="55"/>
      <c r="BA89" s="56"/>
      <c r="BB89" s="56"/>
      <c r="BC89" s="57"/>
    </row>
    <row r="90" spans="1:55" ht="17.25" hidden="1" customHeight="1" x14ac:dyDescent="0.2">
      <c r="A90" s="972"/>
      <c r="B90" s="975"/>
      <c r="C90" s="978"/>
      <c r="D90" s="1021"/>
      <c r="E90" s="987"/>
      <c r="F90" s="984"/>
      <c r="G90" s="1006"/>
      <c r="H90" s="990"/>
      <c r="I90" s="994"/>
      <c r="J90" s="995"/>
      <c r="K90" s="1024"/>
      <c r="L90" s="1002"/>
      <c r="M90" s="177"/>
      <c r="N90" s="178"/>
      <c r="O90" s="179"/>
      <c r="P90" s="106"/>
      <c r="Q90" s="107"/>
      <c r="R90" s="1027"/>
      <c r="S90" s="108"/>
      <c r="T90" s="898"/>
      <c r="U90" s="109"/>
      <c r="V90" s="898"/>
      <c r="W90" s="109"/>
      <c r="X90" s="898"/>
      <c r="Y90" s="109"/>
      <c r="Z90" s="898"/>
      <c r="AA90" s="109"/>
      <c r="AB90" s="898"/>
      <c r="AC90" s="109"/>
      <c r="AD90" s="898"/>
      <c r="AE90" s="109"/>
      <c r="AF90" s="898"/>
      <c r="AG90" s="110"/>
      <c r="AH90" s="819"/>
      <c r="AI90" s="819"/>
      <c r="AJ90" s="902"/>
      <c r="AK90" s="103">
        <f t="shared" si="131"/>
        <v>0</v>
      </c>
      <c r="AL90" s="111"/>
      <c r="AM90" s="112"/>
      <c r="AN90" s="112"/>
      <c r="AO90" s="112"/>
      <c r="AP90" s="112"/>
      <c r="AQ90" s="112"/>
      <c r="AR90" s="53">
        <f t="shared" si="132"/>
        <v>0</v>
      </c>
      <c r="AS90" s="113"/>
      <c r="AT90" s="112"/>
      <c r="AU90" s="53">
        <f>SUM(AS90:AT90)</f>
        <v>0</v>
      </c>
      <c r="AV90" s="113"/>
      <c r="AW90" s="112"/>
      <c r="AX90" s="112"/>
      <c r="AY90" s="112"/>
      <c r="AZ90" s="114"/>
      <c r="BA90" s="115"/>
      <c r="BB90" s="115"/>
      <c r="BC90" s="116"/>
    </row>
    <row r="91" spans="1:55" ht="9.9499999999999993" hidden="1" customHeight="1" thickBot="1" x14ac:dyDescent="0.25">
      <c r="A91" s="973"/>
      <c r="B91" s="976"/>
      <c r="C91" s="979"/>
      <c r="D91" s="1022"/>
      <c r="E91" s="988"/>
      <c r="F91" s="985"/>
      <c r="G91" s="1007"/>
      <c r="H91" s="991"/>
      <c r="I91" s="996"/>
      <c r="J91" s="997"/>
      <c r="K91" s="1025"/>
      <c r="L91" s="1003"/>
      <c r="M91" s="180"/>
      <c r="N91" s="181"/>
      <c r="O91" s="182"/>
      <c r="P91" s="117"/>
      <c r="Q91" s="117"/>
      <c r="R91" s="1028"/>
      <c r="S91" s="183"/>
      <c r="T91" s="899"/>
      <c r="U91" s="184"/>
      <c r="V91" s="899"/>
      <c r="W91" s="184"/>
      <c r="X91" s="899"/>
      <c r="Y91" s="184"/>
      <c r="Z91" s="899"/>
      <c r="AA91" s="184"/>
      <c r="AB91" s="899"/>
      <c r="AC91" s="184"/>
      <c r="AD91" s="899"/>
      <c r="AE91" s="184"/>
      <c r="AF91" s="899"/>
      <c r="AG91" s="185"/>
      <c r="AH91" s="820"/>
      <c r="AI91" s="820"/>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1004"/>
      <c r="J92" s="1004"/>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71">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134">SUM(R94:R100)</f>
        <v>0</v>
      </c>
      <c r="S93" s="168">
        <f t="shared" ref="S93" si="135">SUM(S94:S100)</f>
        <v>0</v>
      </c>
      <c r="T93" s="169">
        <f t="shared" ref="T93" si="136">SUM(T94:T100)</f>
        <v>0</v>
      </c>
      <c r="U93" s="170">
        <f t="shared" ref="U93" si="137">SUM(U94:U100)</f>
        <v>0</v>
      </c>
      <c r="V93" s="169">
        <f t="shared" ref="V93" si="138">SUM(V94:V100)</f>
        <v>0</v>
      </c>
      <c r="W93" s="170">
        <f t="shared" ref="W93" si="139">SUM(W94:W100)</f>
        <v>0</v>
      </c>
      <c r="X93" s="169">
        <f t="shared" ref="X93" si="140">SUM(X94:X100)</f>
        <v>0</v>
      </c>
      <c r="Y93" s="170">
        <f t="shared" ref="Y93" si="141">SUM(Y94:Y100)</f>
        <v>0</v>
      </c>
      <c r="Z93" s="169">
        <f t="shared" ref="Z93" si="142">SUM(Z94:Z100)</f>
        <v>0</v>
      </c>
      <c r="AA93" s="170">
        <f t="shared" ref="AA93" si="143">SUM(AA94:AA100)</f>
        <v>0</v>
      </c>
      <c r="AB93" s="169">
        <f t="shared" ref="AB93" si="144">SUM(AB94:AB100)</f>
        <v>0</v>
      </c>
      <c r="AC93" s="170">
        <f t="shared" ref="AC93" si="145">SUM(AC94:AC100)</f>
        <v>0</v>
      </c>
      <c r="AD93" s="169">
        <f t="shared" ref="AD93" si="146">SUM(AD94:AD100)</f>
        <v>0</v>
      </c>
      <c r="AE93" s="170">
        <f t="shared" ref="AE93" si="147">SUM(AE94:AE100)</f>
        <v>0</v>
      </c>
      <c r="AF93" s="169">
        <f t="shared" ref="AF93" si="148">SUM(AF94:AF100)</f>
        <v>0</v>
      </c>
      <c r="AG93" s="171">
        <f t="shared" ref="AG93" si="149">SUM(AG94:AG100)</f>
        <v>0</v>
      </c>
      <c r="AH93" s="817"/>
      <c r="AI93" s="817"/>
      <c r="AJ93" s="172">
        <f t="shared" ref="AJ93" si="150">SUM(AJ94:AJ100)</f>
        <v>0</v>
      </c>
      <c r="AK93" s="173">
        <f t="shared" ref="AK93" si="151">SUM(AK94:AK100)</f>
        <v>0</v>
      </c>
      <c r="AL93" s="41">
        <f t="shared" ref="AL93" si="152">SUM(AL94:AL100)</f>
        <v>0</v>
      </c>
      <c r="AM93" s="42">
        <f t="shared" ref="AM93" si="153">SUM(AM94:AM100)</f>
        <v>0</v>
      </c>
      <c r="AN93" s="42">
        <f t="shared" ref="AN93" si="154">SUM(AN94:AN100)</f>
        <v>0</v>
      </c>
      <c r="AO93" s="42">
        <f t="shared" ref="AO93" si="155">SUM(AO94:AO100)</f>
        <v>0</v>
      </c>
      <c r="AP93" s="42">
        <f t="shared" ref="AP93" si="156">SUM(AP94:AP100)</f>
        <v>0</v>
      </c>
      <c r="AQ93" s="42">
        <f t="shared" ref="AQ93" si="157">SUM(AQ94:AQ100)</f>
        <v>0</v>
      </c>
      <c r="AR93" s="43">
        <f t="shared" ref="AR93" si="158">SUM(AR94:AR100)</f>
        <v>0</v>
      </c>
      <c r="AS93" s="104">
        <f t="shared" ref="AS93" si="159">SUM(AS94:AS100)</f>
        <v>0</v>
      </c>
      <c r="AT93" s="42">
        <f t="shared" ref="AT93" si="160">SUM(AT94:AT100)</f>
        <v>0</v>
      </c>
      <c r="AU93" s="43">
        <f t="shared" ref="AU93" si="161">SUM(AU94:AU100)</f>
        <v>0</v>
      </c>
      <c r="AV93" s="104">
        <f t="shared" ref="AV93" si="162">SUM(AV94:AV100)</f>
        <v>0</v>
      </c>
      <c r="AW93" s="42">
        <f t="shared" ref="AW93" si="163">SUM(AW94:AW100)</f>
        <v>0</v>
      </c>
      <c r="AX93" s="42">
        <f t="shared" ref="AX93" si="164">SUM(AX94:AX100)</f>
        <v>0</v>
      </c>
      <c r="AY93" s="42">
        <f t="shared" ref="AY93" si="165">SUM(AY94:AY100)</f>
        <v>0</v>
      </c>
      <c r="AZ93" s="105">
        <f t="shared" ref="AZ93" si="166">SUM(AZ94:AZ100)</f>
        <v>0</v>
      </c>
      <c r="BA93" s="44" t="s">
        <v>1684</v>
      </c>
      <c r="BB93" s="44" t="s">
        <v>1685</v>
      </c>
      <c r="BC93" s="45" t="s">
        <v>1686</v>
      </c>
    </row>
    <row r="94" spans="1:55" ht="17.25" hidden="1" customHeight="1" x14ac:dyDescent="0.2">
      <c r="A94" s="972"/>
      <c r="B94" s="974" t="str">
        <f>VLOOKUP($D$9,'PROYECTOS REGISTRADOS'!$A$2:$D$82,4,0)</f>
        <v>Mejoramiento de las condiciones de vivienda a través de estrategias y acciones para recuperar la vivienda digna en el Municipio de Tocancipá, Cundinamarca, Centro Oriente</v>
      </c>
      <c r="C94" s="977" t="str">
        <f>VLOOKUP($D$9,'PROYECTOS REGISTRADOS'!$A$2:$D$82,3,0)</f>
        <v>2016-25817-0039</v>
      </c>
      <c r="D94" s="1020"/>
      <c r="E94" s="986" t="str">
        <f>IF(D94=0,"0-0",(VLOOKUP(D94,'CONSOLIDADO PLAN DESARROLLO'!$EL$9:$ET$304,2,0)))</f>
        <v>0-0</v>
      </c>
      <c r="F94" s="983" t="str">
        <f>IF(D94=0,"0-0",(VLOOKUP(D94,'CONSOLIDADO PLAN DESARROLLO'!$EL$9:$ET$304,3,0)))</f>
        <v>0-0</v>
      </c>
      <c r="G94" s="1005" t="str">
        <f>IF(D94=0,"0-0",(VLOOKUP(D94,'CONSOLIDADO PLAN DESARROLLO'!$EL$9:$ET$304,4,0)))</f>
        <v>0-0</v>
      </c>
      <c r="H94" s="989" t="str">
        <f>IF(D94=0,"0-0",(VLOOKUP(D94,'CONSOLIDADO PLAN DESARROLLO'!$EL$9:$ET$304,5,0)))</f>
        <v>0-0</v>
      </c>
      <c r="I94" s="992" t="str">
        <f>IF(D94=0,"0-0",(VLOOKUP(D94,'CONSOLIDADO PLAN DESARROLLO'!$EL$9:$ET$304,$R$3,0)))</f>
        <v>0-0</v>
      </c>
      <c r="J94" s="993"/>
      <c r="K94" s="1023"/>
      <c r="L94" s="1001"/>
      <c r="M94" s="174"/>
      <c r="N94" s="175"/>
      <c r="O94" s="176"/>
      <c r="P94" s="46"/>
      <c r="Q94" s="47"/>
      <c r="R94" s="1026"/>
      <c r="S94" s="48"/>
      <c r="T94" s="897"/>
      <c r="U94" s="49"/>
      <c r="V94" s="897"/>
      <c r="W94" s="49"/>
      <c r="X94" s="897"/>
      <c r="Y94" s="49"/>
      <c r="Z94" s="897"/>
      <c r="AA94" s="49"/>
      <c r="AB94" s="897"/>
      <c r="AC94" s="49"/>
      <c r="AD94" s="897"/>
      <c r="AE94" s="49"/>
      <c r="AF94" s="897"/>
      <c r="AG94" s="50"/>
      <c r="AH94" s="818"/>
      <c r="AI94" s="818"/>
      <c r="AJ94" s="900">
        <f>+R94+T94+V94+X94+Z94+AB94+AD94+AF94</f>
        <v>0</v>
      </c>
      <c r="AK94" s="103">
        <f t="shared" ref="AK94:AK99" si="167">AC94+AE94+AG94+S94+U94+W94+Y94+AA94</f>
        <v>0</v>
      </c>
      <c r="AL94" s="51"/>
      <c r="AM94" s="52"/>
      <c r="AN94" s="52"/>
      <c r="AO94" s="52"/>
      <c r="AP94" s="52"/>
      <c r="AQ94" s="52"/>
      <c r="AR94" s="53">
        <f t="shared" ref="AR94:AR99" si="168">SUM(AL94:AQ94)</f>
        <v>0</v>
      </c>
      <c r="AS94" s="54"/>
      <c r="AT94" s="52"/>
      <c r="AU94" s="53">
        <f t="shared" ref="AU94:AU98" si="169">SUM(AS94:AT94)</f>
        <v>0</v>
      </c>
      <c r="AV94" s="54"/>
      <c r="AW94" s="52"/>
      <c r="AX94" s="52"/>
      <c r="AY94" s="52"/>
      <c r="AZ94" s="55"/>
      <c r="BA94" s="56"/>
      <c r="BB94" s="56"/>
      <c r="BC94" s="57"/>
    </row>
    <row r="95" spans="1:55" ht="17.25" hidden="1" customHeight="1" x14ac:dyDescent="0.2">
      <c r="A95" s="972"/>
      <c r="B95" s="974"/>
      <c r="C95" s="977"/>
      <c r="D95" s="1020"/>
      <c r="E95" s="987"/>
      <c r="F95" s="983"/>
      <c r="G95" s="1005"/>
      <c r="H95" s="989"/>
      <c r="I95" s="994"/>
      <c r="J95" s="995"/>
      <c r="K95" s="1023"/>
      <c r="L95" s="1002"/>
      <c r="M95" s="174"/>
      <c r="N95" s="175"/>
      <c r="O95" s="176"/>
      <c r="P95" s="46"/>
      <c r="Q95" s="47"/>
      <c r="R95" s="1027"/>
      <c r="S95" s="48"/>
      <c r="T95" s="898"/>
      <c r="U95" s="49"/>
      <c r="V95" s="898"/>
      <c r="W95" s="49"/>
      <c r="X95" s="898"/>
      <c r="Y95" s="49"/>
      <c r="Z95" s="898"/>
      <c r="AA95" s="49"/>
      <c r="AB95" s="898"/>
      <c r="AC95" s="49"/>
      <c r="AD95" s="898"/>
      <c r="AE95" s="49"/>
      <c r="AF95" s="898"/>
      <c r="AG95" s="50"/>
      <c r="AH95" s="819"/>
      <c r="AI95" s="819"/>
      <c r="AJ95" s="901"/>
      <c r="AK95" s="103">
        <f t="shared" si="167"/>
        <v>0</v>
      </c>
      <c r="AL95" s="51"/>
      <c r="AM95" s="52"/>
      <c r="AN95" s="52"/>
      <c r="AO95" s="52"/>
      <c r="AP95" s="52"/>
      <c r="AQ95" s="52"/>
      <c r="AR95" s="53">
        <f t="shared" si="168"/>
        <v>0</v>
      </c>
      <c r="AS95" s="54"/>
      <c r="AT95" s="52"/>
      <c r="AU95" s="53">
        <f t="shared" si="169"/>
        <v>0</v>
      </c>
      <c r="AV95" s="54"/>
      <c r="AW95" s="52"/>
      <c r="AX95" s="52"/>
      <c r="AY95" s="52"/>
      <c r="AZ95" s="55"/>
      <c r="BA95" s="56"/>
      <c r="BB95" s="56"/>
      <c r="BC95" s="57"/>
    </row>
    <row r="96" spans="1:55" ht="17.25" hidden="1" customHeight="1" x14ac:dyDescent="0.2">
      <c r="A96" s="972"/>
      <c r="B96" s="974"/>
      <c r="C96" s="977"/>
      <c r="D96" s="1020"/>
      <c r="E96" s="987"/>
      <c r="F96" s="983"/>
      <c r="G96" s="1005"/>
      <c r="H96" s="989"/>
      <c r="I96" s="994"/>
      <c r="J96" s="995"/>
      <c r="K96" s="1023"/>
      <c r="L96" s="1002"/>
      <c r="M96" s="174"/>
      <c r="N96" s="175"/>
      <c r="O96" s="176"/>
      <c r="P96" s="46"/>
      <c r="Q96" s="47"/>
      <c r="R96" s="1027"/>
      <c r="S96" s="48"/>
      <c r="T96" s="898"/>
      <c r="U96" s="49"/>
      <c r="V96" s="898"/>
      <c r="W96" s="49"/>
      <c r="X96" s="898"/>
      <c r="Y96" s="49"/>
      <c r="Z96" s="898"/>
      <c r="AA96" s="49"/>
      <c r="AB96" s="898"/>
      <c r="AC96" s="49"/>
      <c r="AD96" s="898"/>
      <c r="AE96" s="49"/>
      <c r="AF96" s="898"/>
      <c r="AG96" s="50"/>
      <c r="AH96" s="819"/>
      <c r="AI96" s="819"/>
      <c r="AJ96" s="901"/>
      <c r="AK96" s="103">
        <f t="shared" si="167"/>
        <v>0</v>
      </c>
      <c r="AL96" s="51"/>
      <c r="AM96" s="52"/>
      <c r="AN96" s="52"/>
      <c r="AO96" s="52"/>
      <c r="AP96" s="52"/>
      <c r="AQ96" s="52"/>
      <c r="AR96" s="53">
        <f t="shared" si="168"/>
        <v>0</v>
      </c>
      <c r="AS96" s="54"/>
      <c r="AT96" s="52"/>
      <c r="AU96" s="53">
        <f t="shared" si="169"/>
        <v>0</v>
      </c>
      <c r="AV96" s="54"/>
      <c r="AW96" s="52"/>
      <c r="AX96" s="52"/>
      <c r="AY96" s="52"/>
      <c r="AZ96" s="55"/>
      <c r="BA96" s="56"/>
      <c r="BB96" s="56"/>
      <c r="BC96" s="57"/>
    </row>
    <row r="97" spans="1:55" ht="17.25" hidden="1" customHeight="1" x14ac:dyDescent="0.2">
      <c r="A97" s="972"/>
      <c r="B97" s="974"/>
      <c r="C97" s="977"/>
      <c r="D97" s="1020"/>
      <c r="E97" s="987"/>
      <c r="F97" s="983"/>
      <c r="G97" s="1005"/>
      <c r="H97" s="989"/>
      <c r="I97" s="994"/>
      <c r="J97" s="995"/>
      <c r="K97" s="1023"/>
      <c r="L97" s="1002"/>
      <c r="M97" s="174"/>
      <c r="N97" s="175"/>
      <c r="O97" s="176"/>
      <c r="P97" s="46"/>
      <c r="Q97" s="47"/>
      <c r="R97" s="1027"/>
      <c r="S97" s="48"/>
      <c r="T97" s="898"/>
      <c r="U97" s="49"/>
      <c r="V97" s="898"/>
      <c r="W97" s="49"/>
      <c r="X97" s="898"/>
      <c r="Y97" s="49"/>
      <c r="Z97" s="898"/>
      <c r="AA97" s="49"/>
      <c r="AB97" s="898"/>
      <c r="AC97" s="49"/>
      <c r="AD97" s="898"/>
      <c r="AE97" s="49"/>
      <c r="AF97" s="898"/>
      <c r="AG97" s="50"/>
      <c r="AH97" s="819"/>
      <c r="AI97" s="819"/>
      <c r="AJ97" s="901"/>
      <c r="AK97" s="103">
        <f t="shared" si="167"/>
        <v>0</v>
      </c>
      <c r="AL97" s="51"/>
      <c r="AM97" s="52"/>
      <c r="AN97" s="52"/>
      <c r="AO97" s="52"/>
      <c r="AP97" s="52"/>
      <c r="AQ97" s="52"/>
      <c r="AR97" s="53">
        <f t="shared" si="168"/>
        <v>0</v>
      </c>
      <c r="AS97" s="54"/>
      <c r="AT97" s="52"/>
      <c r="AU97" s="53">
        <f t="shared" si="169"/>
        <v>0</v>
      </c>
      <c r="AV97" s="54"/>
      <c r="AW97" s="52"/>
      <c r="AX97" s="52"/>
      <c r="AY97" s="52"/>
      <c r="AZ97" s="55"/>
      <c r="BA97" s="56"/>
      <c r="BB97" s="56"/>
      <c r="BC97" s="57"/>
    </row>
    <row r="98" spans="1:55" ht="17.25" hidden="1" customHeight="1" x14ac:dyDescent="0.2">
      <c r="A98" s="972"/>
      <c r="B98" s="974"/>
      <c r="C98" s="977"/>
      <c r="D98" s="1020"/>
      <c r="E98" s="987"/>
      <c r="F98" s="983"/>
      <c r="G98" s="1005"/>
      <c r="H98" s="989"/>
      <c r="I98" s="994"/>
      <c r="J98" s="995"/>
      <c r="K98" s="1023"/>
      <c r="L98" s="1002"/>
      <c r="M98" s="174"/>
      <c r="N98" s="175"/>
      <c r="O98" s="176"/>
      <c r="P98" s="46"/>
      <c r="Q98" s="47"/>
      <c r="R98" s="1027"/>
      <c r="S98" s="48"/>
      <c r="T98" s="898"/>
      <c r="U98" s="49"/>
      <c r="V98" s="898"/>
      <c r="W98" s="49"/>
      <c r="X98" s="898"/>
      <c r="Y98" s="49"/>
      <c r="Z98" s="898"/>
      <c r="AA98" s="49"/>
      <c r="AB98" s="898"/>
      <c r="AC98" s="49"/>
      <c r="AD98" s="898"/>
      <c r="AE98" s="49"/>
      <c r="AF98" s="898"/>
      <c r="AG98" s="50"/>
      <c r="AH98" s="819"/>
      <c r="AI98" s="819"/>
      <c r="AJ98" s="901"/>
      <c r="AK98" s="103">
        <f t="shared" si="167"/>
        <v>0</v>
      </c>
      <c r="AL98" s="51"/>
      <c r="AM98" s="52"/>
      <c r="AN98" s="52"/>
      <c r="AO98" s="52"/>
      <c r="AP98" s="52"/>
      <c r="AQ98" s="52"/>
      <c r="AR98" s="53">
        <f t="shared" si="168"/>
        <v>0</v>
      </c>
      <c r="AS98" s="54"/>
      <c r="AT98" s="52"/>
      <c r="AU98" s="53">
        <f t="shared" si="169"/>
        <v>0</v>
      </c>
      <c r="AV98" s="54"/>
      <c r="AW98" s="52"/>
      <c r="AX98" s="52"/>
      <c r="AY98" s="52"/>
      <c r="AZ98" s="55"/>
      <c r="BA98" s="56"/>
      <c r="BB98" s="56"/>
      <c r="BC98" s="57"/>
    </row>
    <row r="99" spans="1:55" ht="17.25" hidden="1" customHeight="1" x14ac:dyDescent="0.2">
      <c r="A99" s="972"/>
      <c r="B99" s="975"/>
      <c r="C99" s="978"/>
      <c r="D99" s="1021"/>
      <c r="E99" s="987"/>
      <c r="F99" s="984"/>
      <c r="G99" s="1006"/>
      <c r="H99" s="990"/>
      <c r="I99" s="994"/>
      <c r="J99" s="995"/>
      <c r="K99" s="1024"/>
      <c r="L99" s="1002"/>
      <c r="M99" s="177"/>
      <c r="N99" s="178"/>
      <c r="O99" s="179"/>
      <c r="P99" s="106"/>
      <c r="Q99" s="107"/>
      <c r="R99" s="1027"/>
      <c r="S99" s="108"/>
      <c r="T99" s="898"/>
      <c r="U99" s="109"/>
      <c r="V99" s="898"/>
      <c r="W99" s="109"/>
      <c r="X99" s="898"/>
      <c r="Y99" s="109"/>
      <c r="Z99" s="898"/>
      <c r="AA99" s="109"/>
      <c r="AB99" s="898"/>
      <c r="AC99" s="109"/>
      <c r="AD99" s="898"/>
      <c r="AE99" s="109"/>
      <c r="AF99" s="898"/>
      <c r="AG99" s="110"/>
      <c r="AH99" s="819"/>
      <c r="AI99" s="819"/>
      <c r="AJ99" s="902"/>
      <c r="AK99" s="103">
        <f t="shared" si="167"/>
        <v>0</v>
      </c>
      <c r="AL99" s="111"/>
      <c r="AM99" s="112"/>
      <c r="AN99" s="112"/>
      <c r="AO99" s="112"/>
      <c r="AP99" s="112"/>
      <c r="AQ99" s="112"/>
      <c r="AR99" s="53">
        <f t="shared" si="168"/>
        <v>0</v>
      </c>
      <c r="AS99" s="113"/>
      <c r="AT99" s="112"/>
      <c r="AU99" s="53">
        <f>SUM(AS99:AT99)</f>
        <v>0</v>
      </c>
      <c r="AV99" s="113"/>
      <c r="AW99" s="112"/>
      <c r="AX99" s="112"/>
      <c r="AY99" s="112"/>
      <c r="AZ99" s="114"/>
      <c r="BA99" s="115"/>
      <c r="BB99" s="115"/>
      <c r="BC99" s="116"/>
    </row>
    <row r="100" spans="1:55" ht="9.9499999999999993" hidden="1" customHeight="1" thickBot="1" x14ac:dyDescent="0.25">
      <c r="A100" s="973"/>
      <c r="B100" s="976"/>
      <c r="C100" s="979"/>
      <c r="D100" s="1022"/>
      <c r="E100" s="988"/>
      <c r="F100" s="985"/>
      <c r="G100" s="1007"/>
      <c r="H100" s="991"/>
      <c r="I100" s="996"/>
      <c r="J100" s="997"/>
      <c r="K100" s="1025"/>
      <c r="L100" s="1003"/>
      <c r="M100" s="180"/>
      <c r="N100" s="181"/>
      <c r="O100" s="182"/>
      <c r="P100" s="117"/>
      <c r="Q100" s="117"/>
      <c r="R100" s="1028"/>
      <c r="S100" s="183"/>
      <c r="T100" s="899"/>
      <c r="U100" s="184"/>
      <c r="V100" s="899"/>
      <c r="W100" s="184"/>
      <c r="X100" s="899"/>
      <c r="Y100" s="184"/>
      <c r="Z100" s="899"/>
      <c r="AA100" s="184"/>
      <c r="AB100" s="899"/>
      <c r="AC100" s="184"/>
      <c r="AD100" s="899"/>
      <c r="AE100" s="184"/>
      <c r="AF100" s="899"/>
      <c r="AG100" s="185"/>
      <c r="AH100" s="820"/>
      <c r="AI100" s="820"/>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1004"/>
      <c r="J101" s="1004"/>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71">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170">SUM(R103:R109)</f>
        <v>0</v>
      </c>
      <c r="S102" s="168">
        <f t="shared" ref="S102" si="171">SUM(S103:S109)</f>
        <v>0</v>
      </c>
      <c r="T102" s="169">
        <f t="shared" ref="T102" si="172">SUM(T103:T109)</f>
        <v>0</v>
      </c>
      <c r="U102" s="170">
        <f t="shared" ref="U102" si="173">SUM(U103:U109)</f>
        <v>0</v>
      </c>
      <c r="V102" s="169">
        <f t="shared" ref="V102" si="174">SUM(V103:V109)</f>
        <v>0</v>
      </c>
      <c r="W102" s="170">
        <f t="shared" ref="W102" si="175">SUM(W103:W109)</f>
        <v>0</v>
      </c>
      <c r="X102" s="169">
        <f t="shared" ref="X102" si="176">SUM(X103:X109)</f>
        <v>0</v>
      </c>
      <c r="Y102" s="170">
        <f t="shared" ref="Y102" si="177">SUM(Y103:Y109)</f>
        <v>0</v>
      </c>
      <c r="Z102" s="169">
        <f t="shared" ref="Z102" si="178">SUM(Z103:Z109)</f>
        <v>0</v>
      </c>
      <c r="AA102" s="170">
        <f t="shared" ref="AA102" si="179">SUM(AA103:AA109)</f>
        <v>0</v>
      </c>
      <c r="AB102" s="169">
        <f t="shared" ref="AB102" si="180">SUM(AB103:AB109)</f>
        <v>0</v>
      </c>
      <c r="AC102" s="170">
        <f t="shared" ref="AC102" si="181">SUM(AC103:AC109)</f>
        <v>0</v>
      </c>
      <c r="AD102" s="169">
        <f t="shared" ref="AD102" si="182">SUM(AD103:AD109)</f>
        <v>0</v>
      </c>
      <c r="AE102" s="170">
        <f t="shared" ref="AE102" si="183">SUM(AE103:AE109)</f>
        <v>0</v>
      </c>
      <c r="AF102" s="169">
        <f t="shared" ref="AF102" si="184">SUM(AF103:AF109)</f>
        <v>0</v>
      </c>
      <c r="AG102" s="171">
        <f t="shared" ref="AG102" si="185">SUM(AG103:AG109)</f>
        <v>0</v>
      </c>
      <c r="AH102" s="817"/>
      <c r="AI102" s="817"/>
      <c r="AJ102" s="172">
        <f t="shared" ref="AJ102" si="186">SUM(AJ103:AJ109)</f>
        <v>0</v>
      </c>
      <c r="AK102" s="173">
        <f t="shared" ref="AK102" si="187">SUM(AK103:AK109)</f>
        <v>0</v>
      </c>
      <c r="AL102" s="41">
        <f t="shared" ref="AL102" si="188">SUM(AL103:AL109)</f>
        <v>0</v>
      </c>
      <c r="AM102" s="42">
        <f t="shared" ref="AM102" si="189">SUM(AM103:AM109)</f>
        <v>0</v>
      </c>
      <c r="AN102" s="42">
        <f t="shared" ref="AN102" si="190">SUM(AN103:AN109)</f>
        <v>0</v>
      </c>
      <c r="AO102" s="42">
        <f t="shared" ref="AO102" si="191">SUM(AO103:AO109)</f>
        <v>0</v>
      </c>
      <c r="AP102" s="42">
        <f t="shared" ref="AP102" si="192">SUM(AP103:AP109)</f>
        <v>0</v>
      </c>
      <c r="AQ102" s="42">
        <f t="shared" ref="AQ102" si="193">SUM(AQ103:AQ109)</f>
        <v>0</v>
      </c>
      <c r="AR102" s="43">
        <f t="shared" ref="AR102" si="194">SUM(AR103:AR109)</f>
        <v>0</v>
      </c>
      <c r="AS102" s="104">
        <f t="shared" ref="AS102" si="195">SUM(AS103:AS109)</f>
        <v>0</v>
      </c>
      <c r="AT102" s="42">
        <f t="shared" ref="AT102" si="196">SUM(AT103:AT109)</f>
        <v>0</v>
      </c>
      <c r="AU102" s="43">
        <f t="shared" ref="AU102" si="197">SUM(AU103:AU109)</f>
        <v>0</v>
      </c>
      <c r="AV102" s="104">
        <f t="shared" ref="AV102" si="198">SUM(AV103:AV109)</f>
        <v>0</v>
      </c>
      <c r="AW102" s="42">
        <f t="shared" ref="AW102" si="199">SUM(AW103:AW109)</f>
        <v>0</v>
      </c>
      <c r="AX102" s="42">
        <f t="shared" ref="AX102" si="200">SUM(AX103:AX109)</f>
        <v>0</v>
      </c>
      <c r="AY102" s="42">
        <f t="shared" ref="AY102" si="201">SUM(AY103:AY109)</f>
        <v>0</v>
      </c>
      <c r="AZ102" s="105">
        <f t="shared" ref="AZ102" si="202">SUM(AZ103:AZ109)</f>
        <v>0</v>
      </c>
      <c r="BA102" s="44" t="s">
        <v>1684</v>
      </c>
      <c r="BB102" s="44" t="s">
        <v>1685</v>
      </c>
      <c r="BC102" s="45" t="s">
        <v>1686</v>
      </c>
    </row>
    <row r="103" spans="1:55" ht="17.25" hidden="1" customHeight="1" x14ac:dyDescent="0.2">
      <c r="A103" s="972"/>
      <c r="B103" s="974" t="str">
        <f>VLOOKUP($D$9,'PROYECTOS REGISTRADOS'!$A$2:$D$82,4,0)</f>
        <v>Mejoramiento de las condiciones de vivienda a través de estrategias y acciones para recuperar la vivienda digna en el Municipio de Tocancipá, Cundinamarca, Centro Oriente</v>
      </c>
      <c r="C103" s="977" t="str">
        <f>VLOOKUP($D$9,'PROYECTOS REGISTRADOS'!$A$2:$D$82,3,0)</f>
        <v>2016-25817-0039</v>
      </c>
      <c r="D103" s="1020"/>
      <c r="E103" s="986" t="str">
        <f>IF(D103=0,"0-0",(VLOOKUP(D103,'CONSOLIDADO PLAN DESARROLLO'!$EL$9:$ET$304,2,0)))</f>
        <v>0-0</v>
      </c>
      <c r="F103" s="983" t="str">
        <f>IF(D103=0,"0-0",(VLOOKUP(D103,'CONSOLIDADO PLAN DESARROLLO'!$EL$9:$ET$304,3,0)))</f>
        <v>0-0</v>
      </c>
      <c r="G103" s="1005" t="str">
        <f>IF(D103=0,"0-0",(VLOOKUP(D103,'CONSOLIDADO PLAN DESARROLLO'!$EL$9:$ET$304,4,0)))</f>
        <v>0-0</v>
      </c>
      <c r="H103" s="989" t="str">
        <f>IF(D103=0,"0-0",(VLOOKUP(D103,'CONSOLIDADO PLAN DESARROLLO'!$EL$9:$ET$304,5,0)))</f>
        <v>0-0</v>
      </c>
      <c r="I103" s="992" t="str">
        <f>IF(D103=0,"0-0",(VLOOKUP(D103,'CONSOLIDADO PLAN DESARROLLO'!$EL$9:$ET$304,$R$3,0)))</f>
        <v>0-0</v>
      </c>
      <c r="J103" s="993"/>
      <c r="K103" s="1023"/>
      <c r="L103" s="1001"/>
      <c r="M103" s="174"/>
      <c r="N103" s="175"/>
      <c r="O103" s="176"/>
      <c r="P103" s="46"/>
      <c r="Q103" s="47"/>
      <c r="R103" s="1026"/>
      <c r="S103" s="48"/>
      <c r="T103" s="897"/>
      <c r="U103" s="49"/>
      <c r="V103" s="897"/>
      <c r="W103" s="49"/>
      <c r="X103" s="897"/>
      <c r="Y103" s="49"/>
      <c r="Z103" s="897"/>
      <c r="AA103" s="49"/>
      <c r="AB103" s="897"/>
      <c r="AC103" s="49"/>
      <c r="AD103" s="897"/>
      <c r="AE103" s="49"/>
      <c r="AF103" s="897"/>
      <c r="AG103" s="50"/>
      <c r="AH103" s="818"/>
      <c r="AI103" s="818"/>
      <c r="AJ103" s="900">
        <f>+R103+T103+V103+X103+Z103+AB103+AD103+AF103</f>
        <v>0</v>
      </c>
      <c r="AK103" s="103">
        <f t="shared" ref="AK103:AK108" si="203">AC103+AE103+AG103+S103+U103+W103+Y103+AA103</f>
        <v>0</v>
      </c>
      <c r="AL103" s="51"/>
      <c r="AM103" s="52"/>
      <c r="AN103" s="52"/>
      <c r="AO103" s="52"/>
      <c r="AP103" s="52"/>
      <c r="AQ103" s="52"/>
      <c r="AR103" s="53">
        <f t="shared" ref="AR103:AR108" si="204">SUM(AL103:AQ103)</f>
        <v>0</v>
      </c>
      <c r="AS103" s="54"/>
      <c r="AT103" s="52"/>
      <c r="AU103" s="53">
        <f t="shared" ref="AU103:AU107" si="205">SUM(AS103:AT103)</f>
        <v>0</v>
      </c>
      <c r="AV103" s="54"/>
      <c r="AW103" s="52"/>
      <c r="AX103" s="52"/>
      <c r="AY103" s="52"/>
      <c r="AZ103" s="55"/>
      <c r="BA103" s="56"/>
      <c r="BB103" s="56"/>
      <c r="BC103" s="57"/>
    </row>
    <row r="104" spans="1:55" ht="17.25" hidden="1" customHeight="1" x14ac:dyDescent="0.2">
      <c r="A104" s="972"/>
      <c r="B104" s="974"/>
      <c r="C104" s="977"/>
      <c r="D104" s="1020"/>
      <c r="E104" s="987"/>
      <c r="F104" s="983"/>
      <c r="G104" s="1005"/>
      <c r="H104" s="989"/>
      <c r="I104" s="994"/>
      <c r="J104" s="995"/>
      <c r="K104" s="1023"/>
      <c r="L104" s="1002"/>
      <c r="M104" s="174"/>
      <c r="N104" s="175"/>
      <c r="O104" s="176"/>
      <c r="P104" s="46"/>
      <c r="Q104" s="47"/>
      <c r="R104" s="1027"/>
      <c r="S104" s="48"/>
      <c r="T104" s="898"/>
      <c r="U104" s="49"/>
      <c r="V104" s="898"/>
      <c r="W104" s="49"/>
      <c r="X104" s="898"/>
      <c r="Y104" s="49"/>
      <c r="Z104" s="898"/>
      <c r="AA104" s="49"/>
      <c r="AB104" s="898"/>
      <c r="AC104" s="49"/>
      <c r="AD104" s="898"/>
      <c r="AE104" s="49"/>
      <c r="AF104" s="898"/>
      <c r="AG104" s="50"/>
      <c r="AH104" s="819"/>
      <c r="AI104" s="819"/>
      <c r="AJ104" s="901"/>
      <c r="AK104" s="103">
        <f t="shared" si="203"/>
        <v>0</v>
      </c>
      <c r="AL104" s="51"/>
      <c r="AM104" s="52"/>
      <c r="AN104" s="52"/>
      <c r="AO104" s="52"/>
      <c r="AP104" s="52"/>
      <c r="AQ104" s="52"/>
      <c r="AR104" s="53">
        <f t="shared" si="204"/>
        <v>0</v>
      </c>
      <c r="AS104" s="54"/>
      <c r="AT104" s="52"/>
      <c r="AU104" s="53">
        <f t="shared" si="205"/>
        <v>0</v>
      </c>
      <c r="AV104" s="54"/>
      <c r="AW104" s="52"/>
      <c r="AX104" s="52"/>
      <c r="AY104" s="52"/>
      <c r="AZ104" s="55"/>
      <c r="BA104" s="56"/>
      <c r="BB104" s="56"/>
      <c r="BC104" s="57"/>
    </row>
    <row r="105" spans="1:55" ht="17.25" hidden="1" customHeight="1" x14ac:dyDescent="0.2">
      <c r="A105" s="972"/>
      <c r="B105" s="974"/>
      <c r="C105" s="977"/>
      <c r="D105" s="1020"/>
      <c r="E105" s="987"/>
      <c r="F105" s="983"/>
      <c r="G105" s="1005"/>
      <c r="H105" s="989"/>
      <c r="I105" s="994"/>
      <c r="J105" s="995"/>
      <c r="K105" s="1023"/>
      <c r="L105" s="1002"/>
      <c r="M105" s="174"/>
      <c r="N105" s="175"/>
      <c r="O105" s="176"/>
      <c r="P105" s="46"/>
      <c r="Q105" s="47"/>
      <c r="R105" s="1027"/>
      <c r="S105" s="48"/>
      <c r="T105" s="898"/>
      <c r="U105" s="49"/>
      <c r="V105" s="898"/>
      <c r="W105" s="49"/>
      <c r="X105" s="898"/>
      <c r="Y105" s="49"/>
      <c r="Z105" s="898"/>
      <c r="AA105" s="49"/>
      <c r="AB105" s="898"/>
      <c r="AC105" s="49"/>
      <c r="AD105" s="898"/>
      <c r="AE105" s="49"/>
      <c r="AF105" s="898"/>
      <c r="AG105" s="50"/>
      <c r="AH105" s="819"/>
      <c r="AI105" s="819"/>
      <c r="AJ105" s="901"/>
      <c r="AK105" s="103">
        <f t="shared" si="203"/>
        <v>0</v>
      </c>
      <c r="AL105" s="51"/>
      <c r="AM105" s="52"/>
      <c r="AN105" s="52"/>
      <c r="AO105" s="52"/>
      <c r="AP105" s="52"/>
      <c r="AQ105" s="52"/>
      <c r="AR105" s="53">
        <f t="shared" si="204"/>
        <v>0</v>
      </c>
      <c r="AS105" s="54"/>
      <c r="AT105" s="52"/>
      <c r="AU105" s="53">
        <f t="shared" si="205"/>
        <v>0</v>
      </c>
      <c r="AV105" s="54"/>
      <c r="AW105" s="52"/>
      <c r="AX105" s="52"/>
      <c r="AY105" s="52"/>
      <c r="AZ105" s="55"/>
      <c r="BA105" s="56"/>
      <c r="BB105" s="56"/>
      <c r="BC105" s="57"/>
    </row>
    <row r="106" spans="1:55" ht="17.25" hidden="1" customHeight="1" x14ac:dyDescent="0.2">
      <c r="A106" s="972"/>
      <c r="B106" s="974"/>
      <c r="C106" s="977"/>
      <c r="D106" s="1020"/>
      <c r="E106" s="987"/>
      <c r="F106" s="983"/>
      <c r="G106" s="1005"/>
      <c r="H106" s="989"/>
      <c r="I106" s="994"/>
      <c r="J106" s="995"/>
      <c r="K106" s="1023"/>
      <c r="L106" s="1002"/>
      <c r="M106" s="174"/>
      <c r="N106" s="175"/>
      <c r="O106" s="176"/>
      <c r="P106" s="46"/>
      <c r="Q106" s="47"/>
      <c r="R106" s="1027"/>
      <c r="S106" s="48"/>
      <c r="T106" s="898"/>
      <c r="U106" s="49"/>
      <c r="V106" s="898"/>
      <c r="W106" s="49"/>
      <c r="X106" s="898"/>
      <c r="Y106" s="49"/>
      <c r="Z106" s="898"/>
      <c r="AA106" s="49"/>
      <c r="AB106" s="898"/>
      <c r="AC106" s="49"/>
      <c r="AD106" s="898"/>
      <c r="AE106" s="49"/>
      <c r="AF106" s="898"/>
      <c r="AG106" s="50"/>
      <c r="AH106" s="819"/>
      <c r="AI106" s="819"/>
      <c r="AJ106" s="901"/>
      <c r="AK106" s="103">
        <f t="shared" si="203"/>
        <v>0</v>
      </c>
      <c r="AL106" s="51"/>
      <c r="AM106" s="52"/>
      <c r="AN106" s="52"/>
      <c r="AO106" s="52"/>
      <c r="AP106" s="52"/>
      <c r="AQ106" s="52"/>
      <c r="AR106" s="53">
        <f t="shared" si="204"/>
        <v>0</v>
      </c>
      <c r="AS106" s="54"/>
      <c r="AT106" s="52"/>
      <c r="AU106" s="53">
        <f t="shared" si="205"/>
        <v>0</v>
      </c>
      <c r="AV106" s="54"/>
      <c r="AW106" s="52"/>
      <c r="AX106" s="52"/>
      <c r="AY106" s="52"/>
      <c r="AZ106" s="55"/>
      <c r="BA106" s="56"/>
      <c r="BB106" s="56"/>
      <c r="BC106" s="57"/>
    </row>
    <row r="107" spans="1:55" ht="17.25" hidden="1" customHeight="1" x14ac:dyDescent="0.2">
      <c r="A107" s="972"/>
      <c r="B107" s="974"/>
      <c r="C107" s="977"/>
      <c r="D107" s="1020"/>
      <c r="E107" s="987"/>
      <c r="F107" s="983"/>
      <c r="G107" s="1005"/>
      <c r="H107" s="989"/>
      <c r="I107" s="994"/>
      <c r="J107" s="995"/>
      <c r="K107" s="1023"/>
      <c r="L107" s="1002"/>
      <c r="M107" s="174"/>
      <c r="N107" s="175"/>
      <c r="O107" s="176"/>
      <c r="P107" s="46"/>
      <c r="Q107" s="47"/>
      <c r="R107" s="1027"/>
      <c r="S107" s="48"/>
      <c r="T107" s="898"/>
      <c r="U107" s="49"/>
      <c r="V107" s="898"/>
      <c r="W107" s="49"/>
      <c r="X107" s="898"/>
      <c r="Y107" s="49"/>
      <c r="Z107" s="898"/>
      <c r="AA107" s="49"/>
      <c r="AB107" s="898"/>
      <c r="AC107" s="49"/>
      <c r="AD107" s="898"/>
      <c r="AE107" s="49"/>
      <c r="AF107" s="898"/>
      <c r="AG107" s="50"/>
      <c r="AH107" s="819"/>
      <c r="AI107" s="819"/>
      <c r="AJ107" s="901"/>
      <c r="AK107" s="103">
        <f t="shared" si="203"/>
        <v>0</v>
      </c>
      <c r="AL107" s="51"/>
      <c r="AM107" s="52"/>
      <c r="AN107" s="52"/>
      <c r="AO107" s="52"/>
      <c r="AP107" s="52"/>
      <c r="AQ107" s="52"/>
      <c r="AR107" s="53">
        <f t="shared" si="204"/>
        <v>0</v>
      </c>
      <c r="AS107" s="54"/>
      <c r="AT107" s="52"/>
      <c r="AU107" s="53">
        <f t="shared" si="205"/>
        <v>0</v>
      </c>
      <c r="AV107" s="54"/>
      <c r="AW107" s="52"/>
      <c r="AX107" s="52"/>
      <c r="AY107" s="52"/>
      <c r="AZ107" s="55"/>
      <c r="BA107" s="56"/>
      <c r="BB107" s="56"/>
      <c r="BC107" s="57"/>
    </row>
    <row r="108" spans="1:55" ht="17.25" hidden="1" customHeight="1" x14ac:dyDescent="0.2">
      <c r="A108" s="972"/>
      <c r="B108" s="975"/>
      <c r="C108" s="978"/>
      <c r="D108" s="1021"/>
      <c r="E108" s="987"/>
      <c r="F108" s="984"/>
      <c r="G108" s="1006"/>
      <c r="H108" s="990"/>
      <c r="I108" s="994"/>
      <c r="J108" s="995"/>
      <c r="K108" s="1024"/>
      <c r="L108" s="1002"/>
      <c r="M108" s="177"/>
      <c r="N108" s="178"/>
      <c r="O108" s="179"/>
      <c r="P108" s="106"/>
      <c r="Q108" s="107"/>
      <c r="R108" s="1027"/>
      <c r="S108" s="108"/>
      <c r="T108" s="898"/>
      <c r="U108" s="109"/>
      <c r="V108" s="898"/>
      <c r="W108" s="109"/>
      <c r="X108" s="898"/>
      <c r="Y108" s="109"/>
      <c r="Z108" s="898"/>
      <c r="AA108" s="109"/>
      <c r="AB108" s="898"/>
      <c r="AC108" s="109"/>
      <c r="AD108" s="898"/>
      <c r="AE108" s="109"/>
      <c r="AF108" s="898"/>
      <c r="AG108" s="110"/>
      <c r="AH108" s="819"/>
      <c r="AI108" s="819"/>
      <c r="AJ108" s="902"/>
      <c r="AK108" s="103">
        <f t="shared" si="203"/>
        <v>0</v>
      </c>
      <c r="AL108" s="111"/>
      <c r="AM108" s="112"/>
      <c r="AN108" s="112"/>
      <c r="AO108" s="112"/>
      <c r="AP108" s="112"/>
      <c r="AQ108" s="112"/>
      <c r="AR108" s="53">
        <f t="shared" si="20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73"/>
      <c r="B109" s="976"/>
      <c r="C109" s="979"/>
      <c r="D109" s="1022"/>
      <c r="E109" s="988"/>
      <c r="F109" s="985"/>
      <c r="G109" s="1007"/>
      <c r="H109" s="991"/>
      <c r="I109" s="996"/>
      <c r="J109" s="997"/>
      <c r="K109" s="1025"/>
      <c r="L109" s="1003"/>
      <c r="M109" s="180"/>
      <c r="N109" s="181"/>
      <c r="O109" s="182"/>
      <c r="P109" s="117"/>
      <c r="Q109" s="117"/>
      <c r="R109" s="1028"/>
      <c r="S109" s="183"/>
      <c r="T109" s="899"/>
      <c r="U109" s="184"/>
      <c r="V109" s="899"/>
      <c r="W109" s="184"/>
      <c r="X109" s="899"/>
      <c r="Y109" s="184"/>
      <c r="Z109" s="899"/>
      <c r="AA109" s="184"/>
      <c r="AB109" s="899"/>
      <c r="AC109" s="184"/>
      <c r="AD109" s="899"/>
      <c r="AE109" s="184"/>
      <c r="AF109" s="899"/>
      <c r="AG109" s="185"/>
      <c r="AH109" s="820"/>
      <c r="AI109" s="820"/>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1004"/>
      <c r="J110" s="1004"/>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71">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206">SUM(R112:R118)</f>
        <v>0</v>
      </c>
      <c r="S111" s="168">
        <f t="shared" ref="S111" si="207">SUM(S112:S118)</f>
        <v>0</v>
      </c>
      <c r="T111" s="169">
        <f t="shared" ref="T111" si="208">SUM(T112:T118)</f>
        <v>0</v>
      </c>
      <c r="U111" s="170">
        <f t="shared" ref="U111" si="209">SUM(U112:U118)</f>
        <v>0</v>
      </c>
      <c r="V111" s="169">
        <f t="shared" ref="V111" si="210">SUM(V112:V118)</f>
        <v>0</v>
      </c>
      <c r="W111" s="170">
        <f t="shared" ref="W111" si="211">SUM(W112:W118)</f>
        <v>0</v>
      </c>
      <c r="X111" s="169">
        <f t="shared" ref="X111" si="212">SUM(X112:X118)</f>
        <v>0</v>
      </c>
      <c r="Y111" s="170">
        <f t="shared" ref="Y111" si="213">SUM(Y112:Y118)</f>
        <v>0</v>
      </c>
      <c r="Z111" s="169">
        <f t="shared" ref="Z111" si="214">SUM(Z112:Z118)</f>
        <v>0</v>
      </c>
      <c r="AA111" s="170">
        <f t="shared" ref="AA111" si="215">SUM(AA112:AA118)</f>
        <v>0</v>
      </c>
      <c r="AB111" s="169">
        <f t="shared" ref="AB111" si="216">SUM(AB112:AB118)</f>
        <v>0</v>
      </c>
      <c r="AC111" s="170">
        <f t="shared" ref="AC111" si="217">SUM(AC112:AC118)</f>
        <v>0</v>
      </c>
      <c r="AD111" s="169">
        <f t="shared" ref="AD111" si="218">SUM(AD112:AD118)</f>
        <v>0</v>
      </c>
      <c r="AE111" s="170">
        <f t="shared" ref="AE111" si="219">SUM(AE112:AE118)</f>
        <v>0</v>
      </c>
      <c r="AF111" s="169">
        <f t="shared" ref="AF111" si="220">SUM(AF112:AF118)</f>
        <v>0</v>
      </c>
      <c r="AG111" s="171">
        <f t="shared" ref="AG111" si="221">SUM(AG112:AG118)</f>
        <v>0</v>
      </c>
      <c r="AH111" s="817"/>
      <c r="AI111" s="817"/>
      <c r="AJ111" s="172">
        <f t="shared" ref="AJ111" si="222">SUM(AJ112:AJ118)</f>
        <v>0</v>
      </c>
      <c r="AK111" s="173">
        <f t="shared" ref="AK111" si="223">SUM(AK112:AK118)</f>
        <v>0</v>
      </c>
      <c r="AL111" s="41">
        <f t="shared" ref="AL111" si="224">SUM(AL112:AL118)</f>
        <v>0</v>
      </c>
      <c r="AM111" s="42">
        <f t="shared" ref="AM111" si="225">SUM(AM112:AM118)</f>
        <v>0</v>
      </c>
      <c r="AN111" s="42">
        <f t="shared" ref="AN111" si="226">SUM(AN112:AN118)</f>
        <v>0</v>
      </c>
      <c r="AO111" s="42">
        <f t="shared" ref="AO111" si="227">SUM(AO112:AO118)</f>
        <v>0</v>
      </c>
      <c r="AP111" s="42">
        <f t="shared" ref="AP111" si="228">SUM(AP112:AP118)</f>
        <v>0</v>
      </c>
      <c r="AQ111" s="42">
        <f t="shared" ref="AQ111" si="229">SUM(AQ112:AQ118)</f>
        <v>0</v>
      </c>
      <c r="AR111" s="43">
        <f t="shared" ref="AR111" si="230">SUM(AR112:AR118)</f>
        <v>0</v>
      </c>
      <c r="AS111" s="104">
        <f t="shared" ref="AS111" si="231">SUM(AS112:AS118)</f>
        <v>0</v>
      </c>
      <c r="AT111" s="42">
        <f t="shared" ref="AT111" si="232">SUM(AT112:AT118)</f>
        <v>0</v>
      </c>
      <c r="AU111" s="43">
        <f t="shared" ref="AU111" si="233">SUM(AU112:AU118)</f>
        <v>0</v>
      </c>
      <c r="AV111" s="104">
        <f t="shared" ref="AV111" si="234">SUM(AV112:AV118)</f>
        <v>0</v>
      </c>
      <c r="AW111" s="42">
        <f t="shared" ref="AW111" si="235">SUM(AW112:AW118)</f>
        <v>0</v>
      </c>
      <c r="AX111" s="42">
        <f t="shared" ref="AX111" si="236">SUM(AX112:AX118)</f>
        <v>0</v>
      </c>
      <c r="AY111" s="42">
        <f t="shared" ref="AY111" si="237">SUM(AY112:AY118)</f>
        <v>0</v>
      </c>
      <c r="AZ111" s="105">
        <f t="shared" ref="AZ111" si="238">SUM(AZ112:AZ118)</f>
        <v>0</v>
      </c>
      <c r="BA111" s="44" t="s">
        <v>1684</v>
      </c>
      <c r="BB111" s="44" t="s">
        <v>1685</v>
      </c>
      <c r="BC111" s="45" t="s">
        <v>1686</v>
      </c>
    </row>
    <row r="112" spans="1:55" ht="17.25" hidden="1" customHeight="1" x14ac:dyDescent="0.2">
      <c r="A112" s="972"/>
      <c r="B112" s="974" t="str">
        <f>VLOOKUP($D$9,'PROYECTOS REGISTRADOS'!$A$2:$D$82,4,0)</f>
        <v>Mejoramiento de las condiciones de vivienda a través de estrategias y acciones para recuperar la vivienda digna en el Municipio de Tocancipá, Cundinamarca, Centro Oriente</v>
      </c>
      <c r="C112" s="977" t="str">
        <f>VLOOKUP($D$9,'PROYECTOS REGISTRADOS'!$A$2:$D$82,3,0)</f>
        <v>2016-25817-0039</v>
      </c>
      <c r="D112" s="1020"/>
      <c r="E112" s="986" t="str">
        <f>IF(D112=0,"0-0",(VLOOKUP(D112,'CONSOLIDADO PLAN DESARROLLO'!$EL$9:$ET$304,2,0)))</f>
        <v>0-0</v>
      </c>
      <c r="F112" s="983" t="str">
        <f>IF(D112=0,"0-0",(VLOOKUP(D112,'CONSOLIDADO PLAN DESARROLLO'!$EL$9:$ET$304,3,0)))</f>
        <v>0-0</v>
      </c>
      <c r="G112" s="1005" t="str">
        <f>IF(D112=0,"0-0",(VLOOKUP(D112,'CONSOLIDADO PLAN DESARROLLO'!$EL$9:$ET$304,4,0)))</f>
        <v>0-0</v>
      </c>
      <c r="H112" s="989" t="str">
        <f>IF(D112=0,"0-0",(VLOOKUP(D112,'CONSOLIDADO PLAN DESARROLLO'!$EL$9:$ET$304,5,0)))</f>
        <v>0-0</v>
      </c>
      <c r="I112" s="992" t="str">
        <f>IF(D112=0,"0-0",(VLOOKUP(D112,'CONSOLIDADO PLAN DESARROLLO'!$EL$9:$ET$304,$R$3,0)))</f>
        <v>0-0</v>
      </c>
      <c r="J112" s="993"/>
      <c r="K112" s="1023"/>
      <c r="L112" s="1001"/>
      <c r="M112" s="174"/>
      <c r="N112" s="175"/>
      <c r="O112" s="176"/>
      <c r="P112" s="46"/>
      <c r="Q112" s="47"/>
      <c r="R112" s="1026"/>
      <c r="S112" s="48"/>
      <c r="T112" s="897"/>
      <c r="U112" s="49"/>
      <c r="V112" s="897"/>
      <c r="W112" s="49"/>
      <c r="X112" s="897"/>
      <c r="Y112" s="49"/>
      <c r="Z112" s="897"/>
      <c r="AA112" s="49"/>
      <c r="AB112" s="897"/>
      <c r="AC112" s="49"/>
      <c r="AD112" s="897"/>
      <c r="AE112" s="49"/>
      <c r="AF112" s="897"/>
      <c r="AG112" s="50"/>
      <c r="AH112" s="818"/>
      <c r="AI112" s="818"/>
      <c r="AJ112" s="900">
        <f>+R112+T112+V112+X112+Z112+AB112+AD112+AF112</f>
        <v>0</v>
      </c>
      <c r="AK112" s="103">
        <f t="shared" ref="AK112:AK117" si="239">AC112+AE112+AG112+S112+U112+W112+Y112+AA112</f>
        <v>0</v>
      </c>
      <c r="AL112" s="51"/>
      <c r="AM112" s="52"/>
      <c r="AN112" s="52"/>
      <c r="AO112" s="52"/>
      <c r="AP112" s="52"/>
      <c r="AQ112" s="52"/>
      <c r="AR112" s="53">
        <f t="shared" ref="AR112:AR117" si="240">SUM(AL112:AQ112)</f>
        <v>0</v>
      </c>
      <c r="AS112" s="54"/>
      <c r="AT112" s="52"/>
      <c r="AU112" s="53">
        <f t="shared" ref="AU112:AU116" si="241">SUM(AS112:AT112)</f>
        <v>0</v>
      </c>
      <c r="AV112" s="54"/>
      <c r="AW112" s="52"/>
      <c r="AX112" s="52"/>
      <c r="AY112" s="52"/>
      <c r="AZ112" s="55"/>
      <c r="BA112" s="56"/>
      <c r="BB112" s="56"/>
      <c r="BC112" s="57"/>
    </row>
    <row r="113" spans="1:55" ht="17.25" hidden="1" customHeight="1" x14ac:dyDescent="0.2">
      <c r="A113" s="972"/>
      <c r="B113" s="974"/>
      <c r="C113" s="977"/>
      <c r="D113" s="1020"/>
      <c r="E113" s="987"/>
      <c r="F113" s="983"/>
      <c r="G113" s="1005"/>
      <c r="H113" s="989"/>
      <c r="I113" s="994"/>
      <c r="J113" s="995"/>
      <c r="K113" s="1023"/>
      <c r="L113" s="1002"/>
      <c r="M113" s="174"/>
      <c r="N113" s="175"/>
      <c r="O113" s="176"/>
      <c r="P113" s="46"/>
      <c r="Q113" s="47"/>
      <c r="R113" s="1027"/>
      <c r="S113" s="48"/>
      <c r="T113" s="898"/>
      <c r="U113" s="49"/>
      <c r="V113" s="898"/>
      <c r="W113" s="49"/>
      <c r="X113" s="898"/>
      <c r="Y113" s="49"/>
      <c r="Z113" s="898"/>
      <c r="AA113" s="49"/>
      <c r="AB113" s="898"/>
      <c r="AC113" s="49"/>
      <c r="AD113" s="898"/>
      <c r="AE113" s="49"/>
      <c r="AF113" s="898"/>
      <c r="AG113" s="50"/>
      <c r="AH113" s="819"/>
      <c r="AI113" s="819"/>
      <c r="AJ113" s="901"/>
      <c r="AK113" s="103">
        <f t="shared" si="239"/>
        <v>0</v>
      </c>
      <c r="AL113" s="51"/>
      <c r="AM113" s="52"/>
      <c r="AN113" s="52"/>
      <c r="AO113" s="52"/>
      <c r="AP113" s="52"/>
      <c r="AQ113" s="52"/>
      <c r="AR113" s="53">
        <f t="shared" si="240"/>
        <v>0</v>
      </c>
      <c r="AS113" s="54"/>
      <c r="AT113" s="52"/>
      <c r="AU113" s="53">
        <f t="shared" si="241"/>
        <v>0</v>
      </c>
      <c r="AV113" s="54"/>
      <c r="AW113" s="52"/>
      <c r="AX113" s="52"/>
      <c r="AY113" s="52"/>
      <c r="AZ113" s="55"/>
      <c r="BA113" s="56"/>
      <c r="BB113" s="56"/>
      <c r="BC113" s="57"/>
    </row>
    <row r="114" spans="1:55" ht="17.25" hidden="1" customHeight="1" x14ac:dyDescent="0.2">
      <c r="A114" s="972"/>
      <c r="B114" s="974"/>
      <c r="C114" s="977"/>
      <c r="D114" s="1020"/>
      <c r="E114" s="987"/>
      <c r="F114" s="983"/>
      <c r="G114" s="1005"/>
      <c r="H114" s="989"/>
      <c r="I114" s="994"/>
      <c r="J114" s="995"/>
      <c r="K114" s="1023"/>
      <c r="L114" s="1002"/>
      <c r="M114" s="174"/>
      <c r="N114" s="175"/>
      <c r="O114" s="176"/>
      <c r="P114" s="46"/>
      <c r="Q114" s="47"/>
      <c r="R114" s="1027"/>
      <c r="S114" s="48"/>
      <c r="T114" s="898"/>
      <c r="U114" s="49"/>
      <c r="V114" s="898"/>
      <c r="W114" s="49"/>
      <c r="X114" s="898"/>
      <c r="Y114" s="49"/>
      <c r="Z114" s="898"/>
      <c r="AA114" s="49"/>
      <c r="AB114" s="898"/>
      <c r="AC114" s="49"/>
      <c r="AD114" s="898"/>
      <c r="AE114" s="49"/>
      <c r="AF114" s="898"/>
      <c r="AG114" s="50"/>
      <c r="AH114" s="819"/>
      <c r="AI114" s="819"/>
      <c r="AJ114" s="901"/>
      <c r="AK114" s="103">
        <f t="shared" si="239"/>
        <v>0</v>
      </c>
      <c r="AL114" s="51"/>
      <c r="AM114" s="52"/>
      <c r="AN114" s="52"/>
      <c r="AO114" s="52"/>
      <c r="AP114" s="52"/>
      <c r="AQ114" s="52"/>
      <c r="AR114" s="53">
        <f t="shared" si="240"/>
        <v>0</v>
      </c>
      <c r="AS114" s="54"/>
      <c r="AT114" s="52"/>
      <c r="AU114" s="53">
        <f t="shared" si="241"/>
        <v>0</v>
      </c>
      <c r="AV114" s="54"/>
      <c r="AW114" s="52"/>
      <c r="AX114" s="52"/>
      <c r="AY114" s="52"/>
      <c r="AZ114" s="55"/>
      <c r="BA114" s="56"/>
      <c r="BB114" s="56"/>
      <c r="BC114" s="57"/>
    </row>
    <row r="115" spans="1:55" ht="17.25" hidden="1" customHeight="1" x14ac:dyDescent="0.2">
      <c r="A115" s="972"/>
      <c r="B115" s="974"/>
      <c r="C115" s="977"/>
      <c r="D115" s="1020"/>
      <c r="E115" s="987"/>
      <c r="F115" s="983"/>
      <c r="G115" s="1005"/>
      <c r="H115" s="989"/>
      <c r="I115" s="994"/>
      <c r="J115" s="995"/>
      <c r="K115" s="1023"/>
      <c r="L115" s="1002"/>
      <c r="M115" s="174"/>
      <c r="N115" s="175"/>
      <c r="O115" s="176"/>
      <c r="P115" s="46"/>
      <c r="Q115" s="47"/>
      <c r="R115" s="1027"/>
      <c r="S115" s="48"/>
      <c r="T115" s="898"/>
      <c r="U115" s="49"/>
      <c r="V115" s="898"/>
      <c r="W115" s="49"/>
      <c r="X115" s="898"/>
      <c r="Y115" s="49"/>
      <c r="Z115" s="898"/>
      <c r="AA115" s="49"/>
      <c r="AB115" s="898"/>
      <c r="AC115" s="49"/>
      <c r="AD115" s="898"/>
      <c r="AE115" s="49"/>
      <c r="AF115" s="898"/>
      <c r="AG115" s="50"/>
      <c r="AH115" s="819"/>
      <c r="AI115" s="819"/>
      <c r="AJ115" s="901"/>
      <c r="AK115" s="103">
        <f t="shared" si="239"/>
        <v>0</v>
      </c>
      <c r="AL115" s="51"/>
      <c r="AM115" s="52"/>
      <c r="AN115" s="52"/>
      <c r="AO115" s="52"/>
      <c r="AP115" s="52"/>
      <c r="AQ115" s="52"/>
      <c r="AR115" s="53">
        <f t="shared" si="240"/>
        <v>0</v>
      </c>
      <c r="AS115" s="54"/>
      <c r="AT115" s="52"/>
      <c r="AU115" s="53">
        <f t="shared" si="241"/>
        <v>0</v>
      </c>
      <c r="AV115" s="54"/>
      <c r="AW115" s="52"/>
      <c r="AX115" s="52"/>
      <c r="AY115" s="52"/>
      <c r="AZ115" s="55"/>
      <c r="BA115" s="56"/>
      <c r="BB115" s="56"/>
      <c r="BC115" s="57"/>
    </row>
    <row r="116" spans="1:55" ht="17.25" hidden="1" customHeight="1" x14ac:dyDescent="0.2">
      <c r="A116" s="972"/>
      <c r="B116" s="974"/>
      <c r="C116" s="977"/>
      <c r="D116" s="1020"/>
      <c r="E116" s="987"/>
      <c r="F116" s="983"/>
      <c r="G116" s="1005"/>
      <c r="H116" s="989"/>
      <c r="I116" s="994"/>
      <c r="J116" s="995"/>
      <c r="K116" s="1023"/>
      <c r="L116" s="1002"/>
      <c r="M116" s="174"/>
      <c r="N116" s="175"/>
      <c r="O116" s="176"/>
      <c r="P116" s="46"/>
      <c r="Q116" s="47"/>
      <c r="R116" s="1027"/>
      <c r="S116" s="48"/>
      <c r="T116" s="898"/>
      <c r="U116" s="49"/>
      <c r="V116" s="898"/>
      <c r="W116" s="49"/>
      <c r="X116" s="898"/>
      <c r="Y116" s="49"/>
      <c r="Z116" s="898"/>
      <c r="AA116" s="49"/>
      <c r="AB116" s="898"/>
      <c r="AC116" s="49"/>
      <c r="AD116" s="898"/>
      <c r="AE116" s="49"/>
      <c r="AF116" s="898"/>
      <c r="AG116" s="50"/>
      <c r="AH116" s="819"/>
      <c r="AI116" s="819"/>
      <c r="AJ116" s="901"/>
      <c r="AK116" s="103">
        <f t="shared" si="239"/>
        <v>0</v>
      </c>
      <c r="AL116" s="51"/>
      <c r="AM116" s="52"/>
      <c r="AN116" s="52"/>
      <c r="AO116" s="52"/>
      <c r="AP116" s="52"/>
      <c r="AQ116" s="52"/>
      <c r="AR116" s="53">
        <f t="shared" si="240"/>
        <v>0</v>
      </c>
      <c r="AS116" s="54"/>
      <c r="AT116" s="52"/>
      <c r="AU116" s="53">
        <f t="shared" si="241"/>
        <v>0</v>
      </c>
      <c r="AV116" s="54"/>
      <c r="AW116" s="52"/>
      <c r="AX116" s="52"/>
      <c r="AY116" s="52"/>
      <c r="AZ116" s="55"/>
      <c r="BA116" s="56"/>
      <c r="BB116" s="56"/>
      <c r="BC116" s="57"/>
    </row>
    <row r="117" spans="1:55" ht="17.25" hidden="1" customHeight="1" x14ac:dyDescent="0.2">
      <c r="A117" s="972"/>
      <c r="B117" s="975"/>
      <c r="C117" s="978"/>
      <c r="D117" s="1021"/>
      <c r="E117" s="987"/>
      <c r="F117" s="984"/>
      <c r="G117" s="1006"/>
      <c r="H117" s="990"/>
      <c r="I117" s="994"/>
      <c r="J117" s="995"/>
      <c r="K117" s="1024"/>
      <c r="L117" s="1002"/>
      <c r="M117" s="177"/>
      <c r="N117" s="178"/>
      <c r="O117" s="179"/>
      <c r="P117" s="106"/>
      <c r="Q117" s="107"/>
      <c r="R117" s="1027"/>
      <c r="S117" s="108"/>
      <c r="T117" s="898"/>
      <c r="U117" s="109"/>
      <c r="V117" s="898"/>
      <c r="W117" s="109"/>
      <c r="X117" s="898"/>
      <c r="Y117" s="109"/>
      <c r="Z117" s="898"/>
      <c r="AA117" s="109"/>
      <c r="AB117" s="898"/>
      <c r="AC117" s="109"/>
      <c r="AD117" s="898"/>
      <c r="AE117" s="109"/>
      <c r="AF117" s="898"/>
      <c r="AG117" s="110"/>
      <c r="AH117" s="819"/>
      <c r="AI117" s="819"/>
      <c r="AJ117" s="902"/>
      <c r="AK117" s="103">
        <f t="shared" si="239"/>
        <v>0</v>
      </c>
      <c r="AL117" s="111"/>
      <c r="AM117" s="112"/>
      <c r="AN117" s="112"/>
      <c r="AO117" s="112"/>
      <c r="AP117" s="112"/>
      <c r="AQ117" s="112"/>
      <c r="AR117" s="53">
        <f t="shared" si="24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73"/>
      <c r="B118" s="976"/>
      <c r="C118" s="979"/>
      <c r="D118" s="1022"/>
      <c r="E118" s="988"/>
      <c r="F118" s="985"/>
      <c r="G118" s="1007"/>
      <c r="H118" s="991"/>
      <c r="I118" s="996"/>
      <c r="J118" s="997"/>
      <c r="K118" s="1025"/>
      <c r="L118" s="1003"/>
      <c r="M118" s="180"/>
      <c r="N118" s="181"/>
      <c r="O118" s="182"/>
      <c r="P118" s="117"/>
      <c r="Q118" s="117"/>
      <c r="R118" s="1028"/>
      <c r="S118" s="183"/>
      <c r="T118" s="899"/>
      <c r="U118" s="184"/>
      <c r="V118" s="899"/>
      <c r="W118" s="184"/>
      <c r="X118" s="899"/>
      <c r="Y118" s="184"/>
      <c r="Z118" s="899"/>
      <c r="AA118" s="184"/>
      <c r="AB118" s="899"/>
      <c r="AC118" s="184"/>
      <c r="AD118" s="899"/>
      <c r="AE118" s="184"/>
      <c r="AF118" s="899"/>
      <c r="AG118" s="185"/>
      <c r="AH118" s="820"/>
      <c r="AI118" s="820"/>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1004"/>
      <c r="J119" s="1004"/>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71">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242">SUM(R121:R127)</f>
        <v>0</v>
      </c>
      <c r="S120" s="168">
        <f t="shared" ref="S120" si="243">SUM(S121:S127)</f>
        <v>0</v>
      </c>
      <c r="T120" s="169">
        <f t="shared" ref="T120" si="244">SUM(T121:T127)</f>
        <v>0</v>
      </c>
      <c r="U120" s="170">
        <f t="shared" ref="U120" si="245">SUM(U121:U127)</f>
        <v>0</v>
      </c>
      <c r="V120" s="169">
        <f t="shared" ref="V120" si="246">SUM(V121:V127)</f>
        <v>0</v>
      </c>
      <c r="W120" s="170">
        <f t="shared" ref="W120" si="247">SUM(W121:W127)</f>
        <v>0</v>
      </c>
      <c r="X120" s="169">
        <f t="shared" ref="X120" si="248">SUM(X121:X127)</f>
        <v>0</v>
      </c>
      <c r="Y120" s="170">
        <f t="shared" ref="Y120" si="249">SUM(Y121:Y127)</f>
        <v>0</v>
      </c>
      <c r="Z120" s="169">
        <f t="shared" ref="Z120" si="250">SUM(Z121:Z127)</f>
        <v>0</v>
      </c>
      <c r="AA120" s="170">
        <f t="shared" ref="AA120" si="251">SUM(AA121:AA127)</f>
        <v>0</v>
      </c>
      <c r="AB120" s="169">
        <f t="shared" ref="AB120" si="252">SUM(AB121:AB127)</f>
        <v>0</v>
      </c>
      <c r="AC120" s="170">
        <f t="shared" ref="AC120" si="253">SUM(AC121:AC127)</f>
        <v>0</v>
      </c>
      <c r="AD120" s="169">
        <f t="shared" ref="AD120" si="254">SUM(AD121:AD127)</f>
        <v>0</v>
      </c>
      <c r="AE120" s="170">
        <f t="shared" ref="AE120" si="255">SUM(AE121:AE127)</f>
        <v>0</v>
      </c>
      <c r="AF120" s="169">
        <f t="shared" ref="AF120" si="256">SUM(AF121:AF127)</f>
        <v>0</v>
      </c>
      <c r="AG120" s="171">
        <f t="shared" ref="AG120" si="257">SUM(AG121:AG127)</f>
        <v>0</v>
      </c>
      <c r="AH120" s="817"/>
      <c r="AI120" s="817"/>
      <c r="AJ120" s="172">
        <f t="shared" ref="AJ120" si="258">SUM(AJ121:AJ127)</f>
        <v>0</v>
      </c>
      <c r="AK120" s="173">
        <f t="shared" ref="AK120" si="259">SUM(AK121:AK127)</f>
        <v>0</v>
      </c>
      <c r="AL120" s="41">
        <f t="shared" ref="AL120" si="260">SUM(AL121:AL127)</f>
        <v>0</v>
      </c>
      <c r="AM120" s="42">
        <f t="shared" ref="AM120" si="261">SUM(AM121:AM127)</f>
        <v>0</v>
      </c>
      <c r="AN120" s="42">
        <f t="shared" ref="AN120" si="262">SUM(AN121:AN127)</f>
        <v>0</v>
      </c>
      <c r="AO120" s="42">
        <f t="shared" ref="AO120" si="263">SUM(AO121:AO127)</f>
        <v>0</v>
      </c>
      <c r="AP120" s="42">
        <f t="shared" ref="AP120" si="264">SUM(AP121:AP127)</f>
        <v>0</v>
      </c>
      <c r="AQ120" s="42">
        <f t="shared" ref="AQ120" si="265">SUM(AQ121:AQ127)</f>
        <v>0</v>
      </c>
      <c r="AR120" s="43">
        <f t="shared" ref="AR120" si="266">SUM(AR121:AR127)</f>
        <v>0</v>
      </c>
      <c r="AS120" s="104">
        <f t="shared" ref="AS120" si="267">SUM(AS121:AS127)</f>
        <v>0</v>
      </c>
      <c r="AT120" s="42">
        <f t="shared" ref="AT120" si="268">SUM(AT121:AT127)</f>
        <v>0</v>
      </c>
      <c r="AU120" s="43">
        <f t="shared" ref="AU120" si="269">SUM(AU121:AU127)</f>
        <v>0</v>
      </c>
      <c r="AV120" s="104">
        <f t="shared" ref="AV120" si="270">SUM(AV121:AV127)</f>
        <v>0</v>
      </c>
      <c r="AW120" s="42">
        <f t="shared" ref="AW120" si="271">SUM(AW121:AW127)</f>
        <v>0</v>
      </c>
      <c r="AX120" s="42">
        <f t="shared" ref="AX120" si="272">SUM(AX121:AX127)</f>
        <v>0</v>
      </c>
      <c r="AY120" s="42">
        <f t="shared" ref="AY120" si="273">SUM(AY121:AY127)</f>
        <v>0</v>
      </c>
      <c r="AZ120" s="105">
        <f t="shared" ref="AZ120" si="274">SUM(AZ121:AZ127)</f>
        <v>0</v>
      </c>
      <c r="BA120" s="44" t="s">
        <v>1684</v>
      </c>
      <c r="BB120" s="44" t="s">
        <v>1685</v>
      </c>
      <c r="BC120" s="45" t="s">
        <v>1686</v>
      </c>
    </row>
    <row r="121" spans="1:55" ht="17.25" hidden="1" customHeight="1" x14ac:dyDescent="0.2">
      <c r="A121" s="972"/>
      <c r="B121" s="974" t="str">
        <f>VLOOKUP($D$9,'PROYECTOS REGISTRADOS'!$A$2:$D$82,4,0)</f>
        <v>Mejoramiento de las condiciones de vivienda a través de estrategias y acciones para recuperar la vivienda digna en el Municipio de Tocancipá, Cundinamarca, Centro Oriente</v>
      </c>
      <c r="C121" s="977" t="str">
        <f>VLOOKUP($D$9,'PROYECTOS REGISTRADOS'!$A$2:$D$82,3,0)</f>
        <v>2016-25817-0039</v>
      </c>
      <c r="D121" s="1020"/>
      <c r="E121" s="986" t="str">
        <f>IF(D121=0,"0-0",(VLOOKUP(D121,'CONSOLIDADO PLAN DESARROLLO'!$EL$9:$ET$304,2,0)))</f>
        <v>0-0</v>
      </c>
      <c r="F121" s="983" t="str">
        <f>IF(D121=0,"0-0",(VLOOKUP(D121,'CONSOLIDADO PLAN DESARROLLO'!$EL$9:$ET$304,3,0)))</f>
        <v>0-0</v>
      </c>
      <c r="G121" s="1005" t="str">
        <f>IF(D121=0,"0-0",(VLOOKUP(D121,'CONSOLIDADO PLAN DESARROLLO'!$EL$9:$ET$304,4,0)))</f>
        <v>0-0</v>
      </c>
      <c r="H121" s="989" t="str">
        <f>IF(D121=0,"0-0",(VLOOKUP(D121,'CONSOLIDADO PLAN DESARROLLO'!$EL$9:$ET$304,5,0)))</f>
        <v>0-0</v>
      </c>
      <c r="I121" s="992" t="str">
        <f>IF(D121=0,"0-0",(VLOOKUP(D121,'CONSOLIDADO PLAN DESARROLLO'!$EL$9:$ET$304,$R$3,0)))</f>
        <v>0-0</v>
      </c>
      <c r="J121" s="993"/>
      <c r="K121" s="1023"/>
      <c r="L121" s="1001"/>
      <c r="M121" s="174"/>
      <c r="N121" s="175"/>
      <c r="O121" s="176"/>
      <c r="P121" s="46"/>
      <c r="Q121" s="47"/>
      <c r="R121" s="1026"/>
      <c r="S121" s="48"/>
      <c r="T121" s="897"/>
      <c r="U121" s="49"/>
      <c r="V121" s="897"/>
      <c r="W121" s="49"/>
      <c r="X121" s="897"/>
      <c r="Y121" s="49"/>
      <c r="Z121" s="897"/>
      <c r="AA121" s="49"/>
      <c r="AB121" s="897"/>
      <c r="AC121" s="49"/>
      <c r="AD121" s="897"/>
      <c r="AE121" s="49"/>
      <c r="AF121" s="897"/>
      <c r="AG121" s="50"/>
      <c r="AH121" s="818"/>
      <c r="AI121" s="818"/>
      <c r="AJ121" s="900">
        <f>+R121+T121+V121+X121+Z121+AB121+AD121+AF121</f>
        <v>0</v>
      </c>
      <c r="AK121" s="103">
        <f t="shared" ref="AK121:AK126" si="275">AC121+AE121+AG121+S121+U121+W121+Y121+AA121</f>
        <v>0</v>
      </c>
      <c r="AL121" s="51"/>
      <c r="AM121" s="52"/>
      <c r="AN121" s="52"/>
      <c r="AO121" s="52"/>
      <c r="AP121" s="52"/>
      <c r="AQ121" s="52"/>
      <c r="AR121" s="53">
        <f t="shared" ref="AR121:AR126" si="276">SUM(AL121:AQ121)</f>
        <v>0</v>
      </c>
      <c r="AS121" s="54"/>
      <c r="AT121" s="52"/>
      <c r="AU121" s="53">
        <f t="shared" ref="AU121:AU125" si="277">SUM(AS121:AT121)</f>
        <v>0</v>
      </c>
      <c r="AV121" s="54"/>
      <c r="AW121" s="52"/>
      <c r="AX121" s="52"/>
      <c r="AY121" s="52"/>
      <c r="AZ121" s="55"/>
      <c r="BA121" s="56"/>
      <c r="BB121" s="56"/>
      <c r="BC121" s="57"/>
    </row>
    <row r="122" spans="1:55" ht="17.25" hidden="1" customHeight="1" x14ac:dyDescent="0.2">
      <c r="A122" s="972"/>
      <c r="B122" s="974"/>
      <c r="C122" s="977"/>
      <c r="D122" s="1020"/>
      <c r="E122" s="987"/>
      <c r="F122" s="983"/>
      <c r="G122" s="1005"/>
      <c r="H122" s="989"/>
      <c r="I122" s="994"/>
      <c r="J122" s="995"/>
      <c r="K122" s="1023"/>
      <c r="L122" s="1002"/>
      <c r="M122" s="174"/>
      <c r="N122" s="175"/>
      <c r="O122" s="176"/>
      <c r="P122" s="46"/>
      <c r="Q122" s="47"/>
      <c r="R122" s="1027"/>
      <c r="S122" s="48"/>
      <c r="T122" s="898"/>
      <c r="U122" s="49"/>
      <c r="V122" s="898"/>
      <c r="W122" s="49"/>
      <c r="X122" s="898"/>
      <c r="Y122" s="49"/>
      <c r="Z122" s="898"/>
      <c r="AA122" s="49"/>
      <c r="AB122" s="898"/>
      <c r="AC122" s="49"/>
      <c r="AD122" s="898"/>
      <c r="AE122" s="49"/>
      <c r="AF122" s="898"/>
      <c r="AG122" s="50"/>
      <c r="AH122" s="819"/>
      <c r="AI122" s="819"/>
      <c r="AJ122" s="901"/>
      <c r="AK122" s="103">
        <f t="shared" si="275"/>
        <v>0</v>
      </c>
      <c r="AL122" s="51"/>
      <c r="AM122" s="52"/>
      <c r="AN122" s="52"/>
      <c r="AO122" s="52"/>
      <c r="AP122" s="52"/>
      <c r="AQ122" s="52"/>
      <c r="AR122" s="53">
        <f t="shared" si="276"/>
        <v>0</v>
      </c>
      <c r="AS122" s="54"/>
      <c r="AT122" s="52"/>
      <c r="AU122" s="53">
        <f t="shared" si="277"/>
        <v>0</v>
      </c>
      <c r="AV122" s="54"/>
      <c r="AW122" s="52"/>
      <c r="AX122" s="52"/>
      <c r="AY122" s="52"/>
      <c r="AZ122" s="55"/>
      <c r="BA122" s="56"/>
      <c r="BB122" s="56"/>
      <c r="BC122" s="57"/>
    </row>
    <row r="123" spans="1:55" ht="17.25" hidden="1" customHeight="1" x14ac:dyDescent="0.2">
      <c r="A123" s="972"/>
      <c r="B123" s="974"/>
      <c r="C123" s="977"/>
      <c r="D123" s="1020"/>
      <c r="E123" s="987"/>
      <c r="F123" s="983"/>
      <c r="G123" s="1005"/>
      <c r="H123" s="989"/>
      <c r="I123" s="994"/>
      <c r="J123" s="995"/>
      <c r="K123" s="1023"/>
      <c r="L123" s="1002"/>
      <c r="M123" s="174"/>
      <c r="N123" s="175"/>
      <c r="O123" s="176"/>
      <c r="P123" s="46"/>
      <c r="Q123" s="47"/>
      <c r="R123" s="1027"/>
      <c r="S123" s="48"/>
      <c r="T123" s="898"/>
      <c r="U123" s="49"/>
      <c r="V123" s="898"/>
      <c r="W123" s="49"/>
      <c r="X123" s="898"/>
      <c r="Y123" s="49"/>
      <c r="Z123" s="898"/>
      <c r="AA123" s="49"/>
      <c r="AB123" s="898"/>
      <c r="AC123" s="49"/>
      <c r="AD123" s="898"/>
      <c r="AE123" s="49"/>
      <c r="AF123" s="898"/>
      <c r="AG123" s="50"/>
      <c r="AH123" s="819"/>
      <c r="AI123" s="819"/>
      <c r="AJ123" s="901"/>
      <c r="AK123" s="103">
        <f t="shared" si="275"/>
        <v>0</v>
      </c>
      <c r="AL123" s="51"/>
      <c r="AM123" s="52"/>
      <c r="AN123" s="52"/>
      <c r="AO123" s="52"/>
      <c r="AP123" s="52"/>
      <c r="AQ123" s="52"/>
      <c r="AR123" s="53">
        <f t="shared" si="276"/>
        <v>0</v>
      </c>
      <c r="AS123" s="54"/>
      <c r="AT123" s="52"/>
      <c r="AU123" s="53">
        <f t="shared" si="277"/>
        <v>0</v>
      </c>
      <c r="AV123" s="54"/>
      <c r="AW123" s="52"/>
      <c r="AX123" s="52"/>
      <c r="AY123" s="52"/>
      <c r="AZ123" s="55"/>
      <c r="BA123" s="56"/>
      <c r="BB123" s="56"/>
      <c r="BC123" s="57"/>
    </row>
    <row r="124" spans="1:55" ht="17.25" hidden="1" customHeight="1" x14ac:dyDescent="0.2">
      <c r="A124" s="972"/>
      <c r="B124" s="974"/>
      <c r="C124" s="977"/>
      <c r="D124" s="1020"/>
      <c r="E124" s="987"/>
      <c r="F124" s="983"/>
      <c r="G124" s="1005"/>
      <c r="H124" s="989"/>
      <c r="I124" s="994"/>
      <c r="J124" s="995"/>
      <c r="K124" s="1023"/>
      <c r="L124" s="1002"/>
      <c r="M124" s="174"/>
      <c r="N124" s="175"/>
      <c r="O124" s="176"/>
      <c r="P124" s="46"/>
      <c r="Q124" s="47"/>
      <c r="R124" s="1027"/>
      <c r="S124" s="48"/>
      <c r="T124" s="898"/>
      <c r="U124" s="49"/>
      <c r="V124" s="898"/>
      <c r="W124" s="49"/>
      <c r="X124" s="898"/>
      <c r="Y124" s="49"/>
      <c r="Z124" s="898"/>
      <c r="AA124" s="49"/>
      <c r="AB124" s="898"/>
      <c r="AC124" s="49"/>
      <c r="AD124" s="898"/>
      <c r="AE124" s="49"/>
      <c r="AF124" s="898"/>
      <c r="AG124" s="50"/>
      <c r="AH124" s="819"/>
      <c r="AI124" s="819"/>
      <c r="AJ124" s="901"/>
      <c r="AK124" s="103">
        <f t="shared" si="275"/>
        <v>0</v>
      </c>
      <c r="AL124" s="51"/>
      <c r="AM124" s="52"/>
      <c r="AN124" s="52"/>
      <c r="AO124" s="52"/>
      <c r="AP124" s="52"/>
      <c r="AQ124" s="52"/>
      <c r="AR124" s="53">
        <f t="shared" si="276"/>
        <v>0</v>
      </c>
      <c r="AS124" s="54"/>
      <c r="AT124" s="52"/>
      <c r="AU124" s="53">
        <f t="shared" si="277"/>
        <v>0</v>
      </c>
      <c r="AV124" s="54"/>
      <c r="AW124" s="52"/>
      <c r="AX124" s="52"/>
      <c r="AY124" s="52"/>
      <c r="AZ124" s="55"/>
      <c r="BA124" s="56"/>
      <c r="BB124" s="56"/>
      <c r="BC124" s="57"/>
    </row>
    <row r="125" spans="1:55" ht="17.25" hidden="1" customHeight="1" x14ac:dyDescent="0.2">
      <c r="A125" s="972"/>
      <c r="B125" s="974"/>
      <c r="C125" s="977"/>
      <c r="D125" s="1020"/>
      <c r="E125" s="987"/>
      <c r="F125" s="983"/>
      <c r="G125" s="1005"/>
      <c r="H125" s="989"/>
      <c r="I125" s="994"/>
      <c r="J125" s="995"/>
      <c r="K125" s="1023"/>
      <c r="L125" s="1002"/>
      <c r="M125" s="174"/>
      <c r="N125" s="175"/>
      <c r="O125" s="176"/>
      <c r="P125" s="46"/>
      <c r="Q125" s="47"/>
      <c r="R125" s="1027"/>
      <c r="S125" s="48"/>
      <c r="T125" s="898"/>
      <c r="U125" s="49"/>
      <c r="V125" s="898"/>
      <c r="W125" s="49"/>
      <c r="X125" s="898"/>
      <c r="Y125" s="49"/>
      <c r="Z125" s="898"/>
      <c r="AA125" s="49"/>
      <c r="AB125" s="898"/>
      <c r="AC125" s="49"/>
      <c r="AD125" s="898"/>
      <c r="AE125" s="49"/>
      <c r="AF125" s="898"/>
      <c r="AG125" s="50"/>
      <c r="AH125" s="819"/>
      <c r="AI125" s="819"/>
      <c r="AJ125" s="901"/>
      <c r="AK125" s="103">
        <f t="shared" si="275"/>
        <v>0</v>
      </c>
      <c r="AL125" s="51"/>
      <c r="AM125" s="52"/>
      <c r="AN125" s="52"/>
      <c r="AO125" s="52"/>
      <c r="AP125" s="52"/>
      <c r="AQ125" s="52"/>
      <c r="AR125" s="53">
        <f t="shared" si="276"/>
        <v>0</v>
      </c>
      <c r="AS125" s="54"/>
      <c r="AT125" s="52"/>
      <c r="AU125" s="53">
        <f t="shared" si="277"/>
        <v>0</v>
      </c>
      <c r="AV125" s="54"/>
      <c r="AW125" s="52"/>
      <c r="AX125" s="52"/>
      <c r="AY125" s="52"/>
      <c r="AZ125" s="55"/>
      <c r="BA125" s="56"/>
      <c r="BB125" s="56"/>
      <c r="BC125" s="57"/>
    </row>
    <row r="126" spans="1:55" ht="17.25" hidden="1" customHeight="1" x14ac:dyDescent="0.2">
      <c r="A126" s="972"/>
      <c r="B126" s="975"/>
      <c r="C126" s="978"/>
      <c r="D126" s="1021"/>
      <c r="E126" s="987"/>
      <c r="F126" s="984"/>
      <c r="G126" s="1006"/>
      <c r="H126" s="990"/>
      <c r="I126" s="994"/>
      <c r="J126" s="995"/>
      <c r="K126" s="1024"/>
      <c r="L126" s="1002"/>
      <c r="M126" s="177"/>
      <c r="N126" s="178"/>
      <c r="O126" s="179"/>
      <c r="P126" s="106"/>
      <c r="Q126" s="107"/>
      <c r="R126" s="1027"/>
      <c r="S126" s="108"/>
      <c r="T126" s="898"/>
      <c r="U126" s="109"/>
      <c r="V126" s="898"/>
      <c r="W126" s="109"/>
      <c r="X126" s="898"/>
      <c r="Y126" s="109"/>
      <c r="Z126" s="898"/>
      <c r="AA126" s="109"/>
      <c r="AB126" s="898"/>
      <c r="AC126" s="109"/>
      <c r="AD126" s="898"/>
      <c r="AE126" s="109"/>
      <c r="AF126" s="898"/>
      <c r="AG126" s="110"/>
      <c r="AH126" s="819"/>
      <c r="AI126" s="819"/>
      <c r="AJ126" s="902"/>
      <c r="AK126" s="103">
        <f t="shared" si="275"/>
        <v>0</v>
      </c>
      <c r="AL126" s="111"/>
      <c r="AM126" s="112"/>
      <c r="AN126" s="112"/>
      <c r="AO126" s="112"/>
      <c r="AP126" s="112"/>
      <c r="AQ126" s="112"/>
      <c r="AR126" s="53">
        <f t="shared" si="27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73"/>
      <c r="B127" s="976"/>
      <c r="C127" s="979"/>
      <c r="D127" s="1022"/>
      <c r="E127" s="988"/>
      <c r="F127" s="985"/>
      <c r="G127" s="1007"/>
      <c r="H127" s="991"/>
      <c r="I127" s="996"/>
      <c r="J127" s="997"/>
      <c r="K127" s="1025"/>
      <c r="L127" s="1003"/>
      <c r="M127" s="180"/>
      <c r="N127" s="181"/>
      <c r="O127" s="182"/>
      <c r="P127" s="117"/>
      <c r="Q127" s="117"/>
      <c r="R127" s="1028"/>
      <c r="S127" s="183"/>
      <c r="T127" s="899"/>
      <c r="U127" s="184"/>
      <c r="V127" s="899"/>
      <c r="W127" s="184"/>
      <c r="X127" s="899"/>
      <c r="Y127" s="184"/>
      <c r="Z127" s="899"/>
      <c r="AA127" s="184"/>
      <c r="AB127" s="899"/>
      <c r="AC127" s="184"/>
      <c r="AD127" s="899"/>
      <c r="AE127" s="184"/>
      <c r="AF127" s="899"/>
      <c r="AG127" s="185"/>
      <c r="AH127" s="820"/>
      <c r="AI127" s="820"/>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1004"/>
      <c r="J128" s="1004"/>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71">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278">SUM(R130:R136)</f>
        <v>0</v>
      </c>
      <c r="S129" s="168">
        <f t="shared" ref="S129" si="279">SUM(S130:S136)</f>
        <v>0</v>
      </c>
      <c r="T129" s="169">
        <f t="shared" ref="T129" si="280">SUM(T130:T136)</f>
        <v>0</v>
      </c>
      <c r="U129" s="170">
        <f t="shared" ref="U129" si="281">SUM(U130:U136)</f>
        <v>0</v>
      </c>
      <c r="V129" s="169">
        <f t="shared" ref="V129" si="282">SUM(V130:V136)</f>
        <v>0</v>
      </c>
      <c r="W129" s="170">
        <f t="shared" ref="W129" si="283">SUM(W130:W136)</f>
        <v>0</v>
      </c>
      <c r="X129" s="169">
        <f t="shared" ref="X129" si="284">SUM(X130:X136)</f>
        <v>0</v>
      </c>
      <c r="Y129" s="170">
        <f t="shared" ref="Y129" si="285">SUM(Y130:Y136)</f>
        <v>0</v>
      </c>
      <c r="Z129" s="169">
        <f t="shared" ref="Z129" si="286">SUM(Z130:Z136)</f>
        <v>0</v>
      </c>
      <c r="AA129" s="170">
        <f t="shared" ref="AA129" si="287">SUM(AA130:AA136)</f>
        <v>0</v>
      </c>
      <c r="AB129" s="169">
        <f t="shared" ref="AB129" si="288">SUM(AB130:AB136)</f>
        <v>0</v>
      </c>
      <c r="AC129" s="170">
        <f t="shared" ref="AC129" si="289">SUM(AC130:AC136)</f>
        <v>0</v>
      </c>
      <c r="AD129" s="169">
        <f t="shared" ref="AD129" si="290">SUM(AD130:AD136)</f>
        <v>0</v>
      </c>
      <c r="AE129" s="170">
        <f t="shared" ref="AE129" si="291">SUM(AE130:AE136)</f>
        <v>0</v>
      </c>
      <c r="AF129" s="169">
        <f t="shared" ref="AF129" si="292">SUM(AF130:AF136)</f>
        <v>0</v>
      </c>
      <c r="AG129" s="171">
        <f t="shared" ref="AG129" si="293">SUM(AG130:AG136)</f>
        <v>0</v>
      </c>
      <c r="AH129" s="817"/>
      <c r="AI129" s="817"/>
      <c r="AJ129" s="172">
        <f t="shared" ref="AJ129" si="294">SUM(AJ130:AJ136)</f>
        <v>0</v>
      </c>
      <c r="AK129" s="173">
        <f t="shared" ref="AK129" si="295">SUM(AK130:AK136)</f>
        <v>0</v>
      </c>
      <c r="AL129" s="41">
        <f t="shared" ref="AL129" si="296">SUM(AL130:AL136)</f>
        <v>0</v>
      </c>
      <c r="AM129" s="42">
        <f t="shared" ref="AM129" si="297">SUM(AM130:AM136)</f>
        <v>0</v>
      </c>
      <c r="AN129" s="42">
        <f t="shared" ref="AN129" si="298">SUM(AN130:AN136)</f>
        <v>0</v>
      </c>
      <c r="AO129" s="42">
        <f t="shared" ref="AO129" si="299">SUM(AO130:AO136)</f>
        <v>0</v>
      </c>
      <c r="AP129" s="42">
        <f t="shared" ref="AP129" si="300">SUM(AP130:AP136)</f>
        <v>0</v>
      </c>
      <c r="AQ129" s="42">
        <f t="shared" ref="AQ129" si="301">SUM(AQ130:AQ136)</f>
        <v>0</v>
      </c>
      <c r="AR129" s="43">
        <f t="shared" ref="AR129" si="302">SUM(AR130:AR136)</f>
        <v>0</v>
      </c>
      <c r="AS129" s="104">
        <f t="shared" ref="AS129" si="303">SUM(AS130:AS136)</f>
        <v>0</v>
      </c>
      <c r="AT129" s="42">
        <f t="shared" ref="AT129" si="304">SUM(AT130:AT136)</f>
        <v>0</v>
      </c>
      <c r="AU129" s="43">
        <f t="shared" ref="AU129" si="305">SUM(AU130:AU136)</f>
        <v>0</v>
      </c>
      <c r="AV129" s="104">
        <f t="shared" ref="AV129" si="306">SUM(AV130:AV136)</f>
        <v>0</v>
      </c>
      <c r="AW129" s="42">
        <f t="shared" ref="AW129" si="307">SUM(AW130:AW136)</f>
        <v>0</v>
      </c>
      <c r="AX129" s="42">
        <f t="shared" ref="AX129" si="308">SUM(AX130:AX136)</f>
        <v>0</v>
      </c>
      <c r="AY129" s="42">
        <f t="shared" ref="AY129" si="309">SUM(AY130:AY136)</f>
        <v>0</v>
      </c>
      <c r="AZ129" s="105">
        <f t="shared" ref="AZ129" si="310">SUM(AZ130:AZ136)</f>
        <v>0</v>
      </c>
      <c r="BA129" s="44" t="s">
        <v>1684</v>
      </c>
      <c r="BB129" s="44" t="s">
        <v>1685</v>
      </c>
      <c r="BC129" s="45" t="s">
        <v>1686</v>
      </c>
    </row>
    <row r="130" spans="1:55" ht="17.25" hidden="1" customHeight="1" x14ac:dyDescent="0.2">
      <c r="A130" s="972"/>
      <c r="B130" s="974" t="str">
        <f>VLOOKUP($D$9,'PROYECTOS REGISTRADOS'!$A$2:$D$82,4,0)</f>
        <v>Mejoramiento de las condiciones de vivienda a través de estrategias y acciones para recuperar la vivienda digna en el Municipio de Tocancipá, Cundinamarca, Centro Oriente</v>
      </c>
      <c r="C130" s="977" t="str">
        <f>VLOOKUP($D$9,'PROYECTOS REGISTRADOS'!$A$2:$D$82,3,0)</f>
        <v>2016-25817-0039</v>
      </c>
      <c r="D130" s="1020"/>
      <c r="E130" s="986" t="str">
        <f>IF(D130=0,"0-0",(VLOOKUP(D130,'CONSOLIDADO PLAN DESARROLLO'!$EL$9:$ET$304,2,0)))</f>
        <v>0-0</v>
      </c>
      <c r="F130" s="983" t="str">
        <f>IF(D130=0,"0-0",(VLOOKUP(D130,'CONSOLIDADO PLAN DESARROLLO'!$EL$9:$ET$304,3,0)))</f>
        <v>0-0</v>
      </c>
      <c r="G130" s="1005" t="str">
        <f>IF(D130=0,"0-0",(VLOOKUP(D130,'CONSOLIDADO PLAN DESARROLLO'!$EL$9:$ET$304,4,0)))</f>
        <v>0-0</v>
      </c>
      <c r="H130" s="989" t="str">
        <f>IF(D130=0,"0-0",(VLOOKUP(D130,'CONSOLIDADO PLAN DESARROLLO'!$EL$9:$ET$304,5,0)))</f>
        <v>0-0</v>
      </c>
      <c r="I130" s="992" t="str">
        <f>IF(D130=0,"0-0",(VLOOKUP(D130,'CONSOLIDADO PLAN DESARROLLO'!$EL$9:$ET$304,$R$3,0)))</f>
        <v>0-0</v>
      </c>
      <c r="J130" s="993"/>
      <c r="K130" s="1023"/>
      <c r="L130" s="1001"/>
      <c r="M130" s="174"/>
      <c r="N130" s="175"/>
      <c r="O130" s="176"/>
      <c r="P130" s="46"/>
      <c r="Q130" s="47"/>
      <c r="R130" s="1026"/>
      <c r="S130" s="48"/>
      <c r="T130" s="897"/>
      <c r="U130" s="49"/>
      <c r="V130" s="897"/>
      <c r="W130" s="49"/>
      <c r="X130" s="897"/>
      <c r="Y130" s="49"/>
      <c r="Z130" s="897"/>
      <c r="AA130" s="49"/>
      <c r="AB130" s="897"/>
      <c r="AC130" s="49"/>
      <c r="AD130" s="897"/>
      <c r="AE130" s="49"/>
      <c r="AF130" s="897"/>
      <c r="AG130" s="50"/>
      <c r="AH130" s="818"/>
      <c r="AI130" s="818"/>
      <c r="AJ130" s="900">
        <f>+R130+T130+V130+X130+Z130+AB130+AD130+AF130</f>
        <v>0</v>
      </c>
      <c r="AK130" s="103">
        <f t="shared" ref="AK130:AK135" si="311">AC130+AE130+AG130+S130+U130+W130+Y130+AA130</f>
        <v>0</v>
      </c>
      <c r="AL130" s="51"/>
      <c r="AM130" s="52"/>
      <c r="AN130" s="52"/>
      <c r="AO130" s="52"/>
      <c r="AP130" s="52"/>
      <c r="AQ130" s="52"/>
      <c r="AR130" s="53">
        <f t="shared" ref="AR130:AR135" si="312">SUM(AL130:AQ130)</f>
        <v>0</v>
      </c>
      <c r="AS130" s="54"/>
      <c r="AT130" s="52"/>
      <c r="AU130" s="53">
        <f t="shared" ref="AU130:AU134" si="313">SUM(AS130:AT130)</f>
        <v>0</v>
      </c>
      <c r="AV130" s="54"/>
      <c r="AW130" s="52"/>
      <c r="AX130" s="52"/>
      <c r="AY130" s="52"/>
      <c r="AZ130" s="55"/>
      <c r="BA130" s="56"/>
      <c r="BB130" s="56"/>
      <c r="BC130" s="57"/>
    </row>
    <row r="131" spans="1:55" ht="17.25" hidden="1" customHeight="1" x14ac:dyDescent="0.2">
      <c r="A131" s="972"/>
      <c r="B131" s="974"/>
      <c r="C131" s="977"/>
      <c r="D131" s="1020"/>
      <c r="E131" s="987"/>
      <c r="F131" s="983"/>
      <c r="G131" s="1005"/>
      <c r="H131" s="989"/>
      <c r="I131" s="994"/>
      <c r="J131" s="995"/>
      <c r="K131" s="1023"/>
      <c r="L131" s="1002"/>
      <c r="M131" s="174"/>
      <c r="N131" s="175"/>
      <c r="O131" s="176"/>
      <c r="P131" s="46"/>
      <c r="Q131" s="47"/>
      <c r="R131" s="1027"/>
      <c r="S131" s="48"/>
      <c r="T131" s="898"/>
      <c r="U131" s="49"/>
      <c r="V131" s="898"/>
      <c r="W131" s="49"/>
      <c r="X131" s="898"/>
      <c r="Y131" s="49"/>
      <c r="Z131" s="898"/>
      <c r="AA131" s="49"/>
      <c r="AB131" s="898"/>
      <c r="AC131" s="49"/>
      <c r="AD131" s="898"/>
      <c r="AE131" s="49"/>
      <c r="AF131" s="898"/>
      <c r="AG131" s="50"/>
      <c r="AH131" s="819"/>
      <c r="AI131" s="819"/>
      <c r="AJ131" s="901"/>
      <c r="AK131" s="103">
        <f t="shared" si="311"/>
        <v>0</v>
      </c>
      <c r="AL131" s="51"/>
      <c r="AM131" s="52"/>
      <c r="AN131" s="52"/>
      <c r="AO131" s="52"/>
      <c r="AP131" s="52"/>
      <c r="AQ131" s="52"/>
      <c r="AR131" s="53">
        <f t="shared" si="312"/>
        <v>0</v>
      </c>
      <c r="AS131" s="54"/>
      <c r="AT131" s="52"/>
      <c r="AU131" s="53">
        <f t="shared" si="313"/>
        <v>0</v>
      </c>
      <c r="AV131" s="54"/>
      <c r="AW131" s="52"/>
      <c r="AX131" s="52"/>
      <c r="AY131" s="52"/>
      <c r="AZ131" s="55"/>
      <c r="BA131" s="56"/>
      <c r="BB131" s="56"/>
      <c r="BC131" s="57"/>
    </row>
    <row r="132" spans="1:55" ht="17.25" hidden="1" customHeight="1" x14ac:dyDescent="0.2">
      <c r="A132" s="972"/>
      <c r="B132" s="974"/>
      <c r="C132" s="977"/>
      <c r="D132" s="1020"/>
      <c r="E132" s="987"/>
      <c r="F132" s="983"/>
      <c r="G132" s="1005"/>
      <c r="H132" s="989"/>
      <c r="I132" s="994"/>
      <c r="J132" s="995"/>
      <c r="K132" s="1023"/>
      <c r="L132" s="1002"/>
      <c r="M132" s="174"/>
      <c r="N132" s="175"/>
      <c r="O132" s="176"/>
      <c r="P132" s="46"/>
      <c r="Q132" s="47"/>
      <c r="R132" s="1027"/>
      <c r="S132" s="48"/>
      <c r="T132" s="898"/>
      <c r="U132" s="49"/>
      <c r="V132" s="898"/>
      <c r="W132" s="49"/>
      <c r="X132" s="898"/>
      <c r="Y132" s="49"/>
      <c r="Z132" s="898"/>
      <c r="AA132" s="49"/>
      <c r="AB132" s="898"/>
      <c r="AC132" s="49"/>
      <c r="AD132" s="898"/>
      <c r="AE132" s="49"/>
      <c r="AF132" s="898"/>
      <c r="AG132" s="50"/>
      <c r="AH132" s="819"/>
      <c r="AI132" s="819"/>
      <c r="AJ132" s="901"/>
      <c r="AK132" s="103">
        <f t="shared" si="311"/>
        <v>0</v>
      </c>
      <c r="AL132" s="51"/>
      <c r="AM132" s="52"/>
      <c r="AN132" s="52"/>
      <c r="AO132" s="52"/>
      <c r="AP132" s="52"/>
      <c r="AQ132" s="52"/>
      <c r="AR132" s="53">
        <f t="shared" si="312"/>
        <v>0</v>
      </c>
      <c r="AS132" s="54"/>
      <c r="AT132" s="52"/>
      <c r="AU132" s="53">
        <f t="shared" si="313"/>
        <v>0</v>
      </c>
      <c r="AV132" s="54"/>
      <c r="AW132" s="52"/>
      <c r="AX132" s="52"/>
      <c r="AY132" s="52"/>
      <c r="AZ132" s="55"/>
      <c r="BA132" s="56"/>
      <c r="BB132" s="56"/>
      <c r="BC132" s="57"/>
    </row>
    <row r="133" spans="1:55" ht="17.25" hidden="1" customHeight="1" x14ac:dyDescent="0.2">
      <c r="A133" s="972"/>
      <c r="B133" s="974"/>
      <c r="C133" s="977"/>
      <c r="D133" s="1020"/>
      <c r="E133" s="987"/>
      <c r="F133" s="983"/>
      <c r="G133" s="1005"/>
      <c r="H133" s="989"/>
      <c r="I133" s="994"/>
      <c r="J133" s="995"/>
      <c r="K133" s="1023"/>
      <c r="L133" s="1002"/>
      <c r="M133" s="174"/>
      <c r="N133" s="175"/>
      <c r="O133" s="176"/>
      <c r="P133" s="46"/>
      <c r="Q133" s="47"/>
      <c r="R133" s="1027"/>
      <c r="S133" s="48"/>
      <c r="T133" s="898"/>
      <c r="U133" s="49"/>
      <c r="V133" s="898"/>
      <c r="W133" s="49"/>
      <c r="X133" s="898"/>
      <c r="Y133" s="49"/>
      <c r="Z133" s="898"/>
      <c r="AA133" s="49"/>
      <c r="AB133" s="898"/>
      <c r="AC133" s="49"/>
      <c r="AD133" s="898"/>
      <c r="AE133" s="49"/>
      <c r="AF133" s="898"/>
      <c r="AG133" s="50"/>
      <c r="AH133" s="819"/>
      <c r="AI133" s="819"/>
      <c r="AJ133" s="901"/>
      <c r="AK133" s="103">
        <f t="shared" si="311"/>
        <v>0</v>
      </c>
      <c r="AL133" s="51"/>
      <c r="AM133" s="52"/>
      <c r="AN133" s="52"/>
      <c r="AO133" s="52"/>
      <c r="AP133" s="52"/>
      <c r="AQ133" s="52"/>
      <c r="AR133" s="53">
        <f t="shared" si="312"/>
        <v>0</v>
      </c>
      <c r="AS133" s="54"/>
      <c r="AT133" s="52"/>
      <c r="AU133" s="53">
        <f t="shared" si="313"/>
        <v>0</v>
      </c>
      <c r="AV133" s="54"/>
      <c r="AW133" s="52"/>
      <c r="AX133" s="52"/>
      <c r="AY133" s="52"/>
      <c r="AZ133" s="55"/>
      <c r="BA133" s="56"/>
      <c r="BB133" s="56"/>
      <c r="BC133" s="57"/>
    </row>
    <row r="134" spans="1:55" ht="17.25" hidden="1" customHeight="1" x14ac:dyDescent="0.2">
      <c r="A134" s="972"/>
      <c r="B134" s="974"/>
      <c r="C134" s="977"/>
      <c r="D134" s="1020"/>
      <c r="E134" s="987"/>
      <c r="F134" s="983"/>
      <c r="G134" s="1005"/>
      <c r="H134" s="989"/>
      <c r="I134" s="994"/>
      <c r="J134" s="995"/>
      <c r="K134" s="1023"/>
      <c r="L134" s="1002"/>
      <c r="M134" s="174"/>
      <c r="N134" s="175"/>
      <c r="O134" s="176"/>
      <c r="P134" s="46"/>
      <c r="Q134" s="47"/>
      <c r="R134" s="1027"/>
      <c r="S134" s="48"/>
      <c r="T134" s="898"/>
      <c r="U134" s="49"/>
      <c r="V134" s="898"/>
      <c r="W134" s="49"/>
      <c r="X134" s="898"/>
      <c r="Y134" s="49"/>
      <c r="Z134" s="898"/>
      <c r="AA134" s="49"/>
      <c r="AB134" s="898"/>
      <c r="AC134" s="49"/>
      <c r="AD134" s="898"/>
      <c r="AE134" s="49"/>
      <c r="AF134" s="898"/>
      <c r="AG134" s="50"/>
      <c r="AH134" s="819"/>
      <c r="AI134" s="819"/>
      <c r="AJ134" s="901"/>
      <c r="AK134" s="103">
        <f t="shared" si="311"/>
        <v>0</v>
      </c>
      <c r="AL134" s="51"/>
      <c r="AM134" s="52"/>
      <c r="AN134" s="52"/>
      <c r="AO134" s="52"/>
      <c r="AP134" s="52"/>
      <c r="AQ134" s="52"/>
      <c r="AR134" s="53">
        <f t="shared" si="312"/>
        <v>0</v>
      </c>
      <c r="AS134" s="54"/>
      <c r="AT134" s="52"/>
      <c r="AU134" s="53">
        <f t="shared" si="313"/>
        <v>0</v>
      </c>
      <c r="AV134" s="54"/>
      <c r="AW134" s="52"/>
      <c r="AX134" s="52"/>
      <c r="AY134" s="52"/>
      <c r="AZ134" s="55"/>
      <c r="BA134" s="56"/>
      <c r="BB134" s="56"/>
      <c r="BC134" s="57"/>
    </row>
    <row r="135" spans="1:55" ht="17.25" hidden="1" customHeight="1" x14ac:dyDescent="0.2">
      <c r="A135" s="972"/>
      <c r="B135" s="975"/>
      <c r="C135" s="978"/>
      <c r="D135" s="1021"/>
      <c r="E135" s="987"/>
      <c r="F135" s="984"/>
      <c r="G135" s="1006"/>
      <c r="H135" s="990"/>
      <c r="I135" s="994"/>
      <c r="J135" s="995"/>
      <c r="K135" s="1024"/>
      <c r="L135" s="1002"/>
      <c r="M135" s="177"/>
      <c r="N135" s="178"/>
      <c r="O135" s="179"/>
      <c r="P135" s="106"/>
      <c r="Q135" s="107"/>
      <c r="R135" s="1027"/>
      <c r="S135" s="108"/>
      <c r="T135" s="898"/>
      <c r="U135" s="109"/>
      <c r="V135" s="898"/>
      <c r="W135" s="109"/>
      <c r="X135" s="898"/>
      <c r="Y135" s="109"/>
      <c r="Z135" s="898"/>
      <c r="AA135" s="109"/>
      <c r="AB135" s="898"/>
      <c r="AC135" s="109"/>
      <c r="AD135" s="898"/>
      <c r="AE135" s="109"/>
      <c r="AF135" s="898"/>
      <c r="AG135" s="110"/>
      <c r="AH135" s="819"/>
      <c r="AI135" s="819"/>
      <c r="AJ135" s="902"/>
      <c r="AK135" s="103">
        <f t="shared" si="311"/>
        <v>0</v>
      </c>
      <c r="AL135" s="111"/>
      <c r="AM135" s="112"/>
      <c r="AN135" s="112"/>
      <c r="AO135" s="112"/>
      <c r="AP135" s="112"/>
      <c r="AQ135" s="112"/>
      <c r="AR135" s="53">
        <f t="shared" si="31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73"/>
      <c r="B136" s="976"/>
      <c r="C136" s="979"/>
      <c r="D136" s="1022"/>
      <c r="E136" s="988"/>
      <c r="F136" s="985"/>
      <c r="G136" s="1007"/>
      <c r="H136" s="991"/>
      <c r="I136" s="996"/>
      <c r="J136" s="997"/>
      <c r="K136" s="1025"/>
      <c r="L136" s="1003"/>
      <c r="M136" s="180"/>
      <c r="N136" s="181"/>
      <c r="O136" s="182"/>
      <c r="P136" s="117"/>
      <c r="Q136" s="117"/>
      <c r="R136" s="1028"/>
      <c r="S136" s="183"/>
      <c r="T136" s="899"/>
      <c r="U136" s="184"/>
      <c r="V136" s="899"/>
      <c r="W136" s="184"/>
      <c r="X136" s="899"/>
      <c r="Y136" s="184"/>
      <c r="Z136" s="899"/>
      <c r="AA136" s="184"/>
      <c r="AB136" s="899"/>
      <c r="AC136" s="184"/>
      <c r="AD136" s="899"/>
      <c r="AE136" s="184"/>
      <c r="AF136" s="899"/>
      <c r="AG136" s="185"/>
      <c r="AH136" s="820"/>
      <c r="AI136" s="820"/>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1004"/>
      <c r="J137" s="1004"/>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71">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314">SUM(R139:R145)</f>
        <v>0</v>
      </c>
      <c r="S138" s="168">
        <f t="shared" ref="S138" si="315">SUM(S139:S145)</f>
        <v>0</v>
      </c>
      <c r="T138" s="169">
        <f t="shared" ref="T138" si="316">SUM(T139:T145)</f>
        <v>0</v>
      </c>
      <c r="U138" s="170">
        <f t="shared" ref="U138" si="317">SUM(U139:U145)</f>
        <v>0</v>
      </c>
      <c r="V138" s="169">
        <f t="shared" ref="V138" si="318">SUM(V139:V145)</f>
        <v>0</v>
      </c>
      <c r="W138" s="170">
        <f t="shared" ref="W138" si="319">SUM(W139:W145)</f>
        <v>0</v>
      </c>
      <c r="X138" s="169">
        <f t="shared" ref="X138" si="320">SUM(X139:X145)</f>
        <v>0</v>
      </c>
      <c r="Y138" s="170">
        <f t="shared" ref="Y138" si="321">SUM(Y139:Y145)</f>
        <v>0</v>
      </c>
      <c r="Z138" s="169">
        <f t="shared" ref="Z138" si="322">SUM(Z139:Z145)</f>
        <v>0</v>
      </c>
      <c r="AA138" s="170">
        <f t="shared" ref="AA138" si="323">SUM(AA139:AA145)</f>
        <v>0</v>
      </c>
      <c r="AB138" s="169">
        <f t="shared" ref="AB138" si="324">SUM(AB139:AB145)</f>
        <v>0</v>
      </c>
      <c r="AC138" s="170">
        <f t="shared" ref="AC138" si="325">SUM(AC139:AC145)</f>
        <v>0</v>
      </c>
      <c r="AD138" s="169">
        <f t="shared" ref="AD138" si="326">SUM(AD139:AD145)</f>
        <v>0</v>
      </c>
      <c r="AE138" s="170">
        <f t="shared" ref="AE138" si="327">SUM(AE139:AE145)</f>
        <v>0</v>
      </c>
      <c r="AF138" s="169">
        <f t="shared" ref="AF138" si="328">SUM(AF139:AF145)</f>
        <v>0</v>
      </c>
      <c r="AG138" s="171">
        <f t="shared" ref="AG138" si="329">SUM(AG139:AG145)</f>
        <v>0</v>
      </c>
      <c r="AH138" s="817"/>
      <c r="AI138" s="817"/>
      <c r="AJ138" s="172">
        <f t="shared" ref="AJ138" si="330">SUM(AJ139:AJ145)</f>
        <v>0</v>
      </c>
      <c r="AK138" s="173">
        <f t="shared" ref="AK138" si="331">SUM(AK139:AK145)</f>
        <v>0</v>
      </c>
      <c r="AL138" s="41">
        <f t="shared" ref="AL138" si="332">SUM(AL139:AL145)</f>
        <v>0</v>
      </c>
      <c r="AM138" s="42">
        <f t="shared" ref="AM138" si="333">SUM(AM139:AM145)</f>
        <v>0</v>
      </c>
      <c r="AN138" s="42">
        <f t="shared" ref="AN138" si="334">SUM(AN139:AN145)</f>
        <v>0</v>
      </c>
      <c r="AO138" s="42">
        <f t="shared" ref="AO138" si="335">SUM(AO139:AO145)</f>
        <v>0</v>
      </c>
      <c r="AP138" s="42">
        <f t="shared" ref="AP138" si="336">SUM(AP139:AP145)</f>
        <v>0</v>
      </c>
      <c r="AQ138" s="42">
        <f t="shared" ref="AQ138" si="337">SUM(AQ139:AQ145)</f>
        <v>0</v>
      </c>
      <c r="AR138" s="43">
        <f t="shared" ref="AR138" si="338">SUM(AR139:AR145)</f>
        <v>0</v>
      </c>
      <c r="AS138" s="104">
        <f t="shared" ref="AS138" si="339">SUM(AS139:AS145)</f>
        <v>0</v>
      </c>
      <c r="AT138" s="42">
        <f t="shared" ref="AT138" si="340">SUM(AT139:AT145)</f>
        <v>0</v>
      </c>
      <c r="AU138" s="43">
        <f t="shared" ref="AU138" si="341">SUM(AU139:AU145)</f>
        <v>0</v>
      </c>
      <c r="AV138" s="104">
        <f t="shared" ref="AV138" si="342">SUM(AV139:AV145)</f>
        <v>0</v>
      </c>
      <c r="AW138" s="42">
        <f t="shared" ref="AW138" si="343">SUM(AW139:AW145)</f>
        <v>0</v>
      </c>
      <c r="AX138" s="42">
        <f t="shared" ref="AX138" si="344">SUM(AX139:AX145)</f>
        <v>0</v>
      </c>
      <c r="AY138" s="42">
        <f t="shared" ref="AY138" si="345">SUM(AY139:AY145)</f>
        <v>0</v>
      </c>
      <c r="AZ138" s="105">
        <f t="shared" ref="AZ138" si="346">SUM(AZ139:AZ145)</f>
        <v>0</v>
      </c>
      <c r="BA138" s="44" t="s">
        <v>1684</v>
      </c>
      <c r="BB138" s="44" t="s">
        <v>1685</v>
      </c>
      <c r="BC138" s="45" t="s">
        <v>1686</v>
      </c>
    </row>
    <row r="139" spans="1:55" ht="17.25" hidden="1" customHeight="1" x14ac:dyDescent="0.2">
      <c r="A139" s="972"/>
      <c r="B139" s="974" t="str">
        <f>VLOOKUP($D$9,'PROYECTOS REGISTRADOS'!$A$2:$D$82,4,0)</f>
        <v>Mejoramiento de las condiciones de vivienda a través de estrategias y acciones para recuperar la vivienda digna en el Municipio de Tocancipá, Cundinamarca, Centro Oriente</v>
      </c>
      <c r="C139" s="977" t="str">
        <f>VLOOKUP($D$9,'PROYECTOS REGISTRADOS'!$A$2:$D$82,3,0)</f>
        <v>2016-25817-0039</v>
      </c>
      <c r="D139" s="1020"/>
      <c r="E139" s="986" t="str">
        <f>IF(D139=0,"0-0",(VLOOKUP(D139,'CONSOLIDADO PLAN DESARROLLO'!$EL$9:$ET$304,2,0)))</f>
        <v>0-0</v>
      </c>
      <c r="F139" s="983" t="str">
        <f>IF(D139=0,"0-0",(VLOOKUP(D139,'CONSOLIDADO PLAN DESARROLLO'!$EL$9:$ET$304,3,0)))</f>
        <v>0-0</v>
      </c>
      <c r="G139" s="1005" t="str">
        <f>IF(D139=0,"0-0",(VLOOKUP(D139,'CONSOLIDADO PLAN DESARROLLO'!$EL$9:$ET$304,4,0)))</f>
        <v>0-0</v>
      </c>
      <c r="H139" s="989" t="str">
        <f>IF(D139=0,"0-0",(VLOOKUP(D139,'CONSOLIDADO PLAN DESARROLLO'!$EL$9:$ET$304,5,0)))</f>
        <v>0-0</v>
      </c>
      <c r="I139" s="992" t="str">
        <f>IF(D139=0,"0-0",(VLOOKUP(D139,'CONSOLIDADO PLAN DESARROLLO'!$EL$9:$ET$304,$R$3,0)))</f>
        <v>0-0</v>
      </c>
      <c r="J139" s="993"/>
      <c r="K139" s="1023"/>
      <c r="L139" s="1001"/>
      <c r="M139" s="174"/>
      <c r="N139" s="175"/>
      <c r="O139" s="176"/>
      <c r="P139" s="46"/>
      <c r="Q139" s="47"/>
      <c r="R139" s="1026"/>
      <c r="S139" s="48"/>
      <c r="T139" s="897"/>
      <c r="U139" s="49"/>
      <c r="V139" s="897"/>
      <c r="W139" s="49"/>
      <c r="X139" s="897"/>
      <c r="Y139" s="49"/>
      <c r="Z139" s="897"/>
      <c r="AA139" s="49"/>
      <c r="AB139" s="897"/>
      <c r="AC139" s="49"/>
      <c r="AD139" s="897"/>
      <c r="AE139" s="49"/>
      <c r="AF139" s="897"/>
      <c r="AG139" s="50"/>
      <c r="AH139" s="818"/>
      <c r="AI139" s="818"/>
      <c r="AJ139" s="900">
        <f>+R139+T139+V139+X139+Z139+AB139+AD139+AF139</f>
        <v>0</v>
      </c>
      <c r="AK139" s="103">
        <f t="shared" ref="AK139:AK144" si="347">AC139+AE139+AG139+S139+U139+W139+Y139+AA139</f>
        <v>0</v>
      </c>
      <c r="AL139" s="51"/>
      <c r="AM139" s="52"/>
      <c r="AN139" s="52"/>
      <c r="AO139" s="52"/>
      <c r="AP139" s="52"/>
      <c r="AQ139" s="52"/>
      <c r="AR139" s="53">
        <f t="shared" ref="AR139:AR144" si="348">SUM(AL139:AQ139)</f>
        <v>0</v>
      </c>
      <c r="AS139" s="54"/>
      <c r="AT139" s="52"/>
      <c r="AU139" s="53">
        <f t="shared" ref="AU139:AU143" si="349">SUM(AS139:AT139)</f>
        <v>0</v>
      </c>
      <c r="AV139" s="54"/>
      <c r="AW139" s="52"/>
      <c r="AX139" s="52"/>
      <c r="AY139" s="52"/>
      <c r="AZ139" s="55"/>
      <c r="BA139" s="56"/>
      <c r="BB139" s="56"/>
      <c r="BC139" s="57"/>
    </row>
    <row r="140" spans="1:55" ht="17.25" hidden="1" customHeight="1" x14ac:dyDescent="0.2">
      <c r="A140" s="972"/>
      <c r="B140" s="974"/>
      <c r="C140" s="977"/>
      <c r="D140" s="1020"/>
      <c r="E140" s="987"/>
      <c r="F140" s="983"/>
      <c r="G140" s="1005"/>
      <c r="H140" s="989"/>
      <c r="I140" s="994"/>
      <c r="J140" s="995"/>
      <c r="K140" s="1023"/>
      <c r="L140" s="1002"/>
      <c r="M140" s="174"/>
      <c r="N140" s="175"/>
      <c r="O140" s="176"/>
      <c r="P140" s="46"/>
      <c r="Q140" s="47"/>
      <c r="R140" s="1027"/>
      <c r="S140" s="48"/>
      <c r="T140" s="898"/>
      <c r="U140" s="49"/>
      <c r="V140" s="898"/>
      <c r="W140" s="49"/>
      <c r="X140" s="898"/>
      <c r="Y140" s="49"/>
      <c r="Z140" s="898"/>
      <c r="AA140" s="49"/>
      <c r="AB140" s="898"/>
      <c r="AC140" s="49"/>
      <c r="AD140" s="898"/>
      <c r="AE140" s="49"/>
      <c r="AF140" s="898"/>
      <c r="AG140" s="50"/>
      <c r="AH140" s="819"/>
      <c r="AI140" s="819"/>
      <c r="AJ140" s="901"/>
      <c r="AK140" s="103">
        <f t="shared" si="347"/>
        <v>0</v>
      </c>
      <c r="AL140" s="51"/>
      <c r="AM140" s="52"/>
      <c r="AN140" s="52"/>
      <c r="AO140" s="52"/>
      <c r="AP140" s="52"/>
      <c r="AQ140" s="52"/>
      <c r="AR140" s="53">
        <f t="shared" si="348"/>
        <v>0</v>
      </c>
      <c r="AS140" s="54"/>
      <c r="AT140" s="52"/>
      <c r="AU140" s="53">
        <f t="shared" si="349"/>
        <v>0</v>
      </c>
      <c r="AV140" s="54"/>
      <c r="AW140" s="52"/>
      <c r="AX140" s="52"/>
      <c r="AY140" s="52"/>
      <c r="AZ140" s="55"/>
      <c r="BA140" s="56"/>
      <c r="BB140" s="56"/>
      <c r="BC140" s="57"/>
    </row>
    <row r="141" spans="1:55" ht="17.25" hidden="1" customHeight="1" x14ac:dyDescent="0.2">
      <c r="A141" s="972"/>
      <c r="B141" s="974"/>
      <c r="C141" s="977"/>
      <c r="D141" s="1020"/>
      <c r="E141" s="987"/>
      <c r="F141" s="983"/>
      <c r="G141" s="1005"/>
      <c r="H141" s="989"/>
      <c r="I141" s="994"/>
      <c r="J141" s="995"/>
      <c r="K141" s="1023"/>
      <c r="L141" s="1002"/>
      <c r="M141" s="174"/>
      <c r="N141" s="175"/>
      <c r="O141" s="176"/>
      <c r="P141" s="46"/>
      <c r="Q141" s="47"/>
      <c r="R141" s="1027"/>
      <c r="S141" s="48"/>
      <c r="T141" s="898"/>
      <c r="U141" s="49"/>
      <c r="V141" s="898"/>
      <c r="W141" s="49"/>
      <c r="X141" s="898"/>
      <c r="Y141" s="49"/>
      <c r="Z141" s="898"/>
      <c r="AA141" s="49"/>
      <c r="AB141" s="898"/>
      <c r="AC141" s="49"/>
      <c r="AD141" s="898"/>
      <c r="AE141" s="49"/>
      <c r="AF141" s="898"/>
      <c r="AG141" s="50"/>
      <c r="AH141" s="819"/>
      <c r="AI141" s="819"/>
      <c r="AJ141" s="901"/>
      <c r="AK141" s="103">
        <f t="shared" si="347"/>
        <v>0</v>
      </c>
      <c r="AL141" s="51"/>
      <c r="AM141" s="52"/>
      <c r="AN141" s="52"/>
      <c r="AO141" s="52"/>
      <c r="AP141" s="52"/>
      <c r="AQ141" s="52"/>
      <c r="AR141" s="53">
        <f t="shared" si="348"/>
        <v>0</v>
      </c>
      <c r="AS141" s="54"/>
      <c r="AT141" s="52"/>
      <c r="AU141" s="53">
        <f t="shared" si="349"/>
        <v>0</v>
      </c>
      <c r="AV141" s="54"/>
      <c r="AW141" s="52"/>
      <c r="AX141" s="52"/>
      <c r="AY141" s="52"/>
      <c r="AZ141" s="55"/>
      <c r="BA141" s="56"/>
      <c r="BB141" s="56"/>
      <c r="BC141" s="57"/>
    </row>
    <row r="142" spans="1:55" ht="17.25" hidden="1" customHeight="1" x14ac:dyDescent="0.2">
      <c r="A142" s="972"/>
      <c r="B142" s="974"/>
      <c r="C142" s="977"/>
      <c r="D142" s="1020"/>
      <c r="E142" s="987"/>
      <c r="F142" s="983"/>
      <c r="G142" s="1005"/>
      <c r="H142" s="989"/>
      <c r="I142" s="994"/>
      <c r="J142" s="995"/>
      <c r="K142" s="1023"/>
      <c r="L142" s="1002"/>
      <c r="M142" s="174"/>
      <c r="N142" s="175"/>
      <c r="O142" s="176"/>
      <c r="P142" s="46"/>
      <c r="Q142" s="47"/>
      <c r="R142" s="1027"/>
      <c r="S142" s="48"/>
      <c r="T142" s="898"/>
      <c r="U142" s="49"/>
      <c r="V142" s="898"/>
      <c r="W142" s="49"/>
      <c r="X142" s="898"/>
      <c r="Y142" s="49"/>
      <c r="Z142" s="898"/>
      <c r="AA142" s="49"/>
      <c r="AB142" s="898"/>
      <c r="AC142" s="49"/>
      <c r="AD142" s="898"/>
      <c r="AE142" s="49"/>
      <c r="AF142" s="898"/>
      <c r="AG142" s="50"/>
      <c r="AH142" s="819"/>
      <c r="AI142" s="819"/>
      <c r="AJ142" s="901"/>
      <c r="AK142" s="103">
        <f t="shared" si="347"/>
        <v>0</v>
      </c>
      <c r="AL142" s="51"/>
      <c r="AM142" s="52"/>
      <c r="AN142" s="52"/>
      <c r="AO142" s="52"/>
      <c r="AP142" s="52"/>
      <c r="AQ142" s="52"/>
      <c r="AR142" s="53">
        <f t="shared" si="348"/>
        <v>0</v>
      </c>
      <c r="AS142" s="54"/>
      <c r="AT142" s="52"/>
      <c r="AU142" s="53">
        <f t="shared" si="349"/>
        <v>0</v>
      </c>
      <c r="AV142" s="54"/>
      <c r="AW142" s="52"/>
      <c r="AX142" s="52"/>
      <c r="AY142" s="52"/>
      <c r="AZ142" s="55"/>
      <c r="BA142" s="56"/>
      <c r="BB142" s="56"/>
      <c r="BC142" s="57"/>
    </row>
    <row r="143" spans="1:55" ht="17.25" hidden="1" customHeight="1" x14ac:dyDescent="0.2">
      <c r="A143" s="972"/>
      <c r="B143" s="974"/>
      <c r="C143" s="977"/>
      <c r="D143" s="1020"/>
      <c r="E143" s="987"/>
      <c r="F143" s="983"/>
      <c r="G143" s="1005"/>
      <c r="H143" s="989"/>
      <c r="I143" s="994"/>
      <c r="J143" s="995"/>
      <c r="K143" s="1023"/>
      <c r="L143" s="1002"/>
      <c r="M143" s="174"/>
      <c r="N143" s="175"/>
      <c r="O143" s="176"/>
      <c r="P143" s="46"/>
      <c r="Q143" s="47"/>
      <c r="R143" s="1027"/>
      <c r="S143" s="48"/>
      <c r="T143" s="898"/>
      <c r="U143" s="49"/>
      <c r="V143" s="898"/>
      <c r="W143" s="49"/>
      <c r="X143" s="898"/>
      <c r="Y143" s="49"/>
      <c r="Z143" s="898"/>
      <c r="AA143" s="49"/>
      <c r="AB143" s="898"/>
      <c r="AC143" s="49"/>
      <c r="AD143" s="898"/>
      <c r="AE143" s="49"/>
      <c r="AF143" s="898"/>
      <c r="AG143" s="50"/>
      <c r="AH143" s="819"/>
      <c r="AI143" s="819"/>
      <c r="AJ143" s="901"/>
      <c r="AK143" s="103">
        <f t="shared" si="347"/>
        <v>0</v>
      </c>
      <c r="AL143" s="51"/>
      <c r="AM143" s="52"/>
      <c r="AN143" s="52"/>
      <c r="AO143" s="52"/>
      <c r="AP143" s="52"/>
      <c r="AQ143" s="52"/>
      <c r="AR143" s="53">
        <f t="shared" si="348"/>
        <v>0</v>
      </c>
      <c r="AS143" s="54"/>
      <c r="AT143" s="52"/>
      <c r="AU143" s="53">
        <f t="shared" si="349"/>
        <v>0</v>
      </c>
      <c r="AV143" s="54"/>
      <c r="AW143" s="52"/>
      <c r="AX143" s="52"/>
      <c r="AY143" s="52"/>
      <c r="AZ143" s="55"/>
      <c r="BA143" s="56"/>
      <c r="BB143" s="56"/>
      <c r="BC143" s="57"/>
    </row>
    <row r="144" spans="1:55" ht="17.25" hidden="1" customHeight="1" x14ac:dyDescent="0.2">
      <c r="A144" s="972"/>
      <c r="B144" s="975"/>
      <c r="C144" s="978"/>
      <c r="D144" s="1021"/>
      <c r="E144" s="987"/>
      <c r="F144" s="984"/>
      <c r="G144" s="1006"/>
      <c r="H144" s="990"/>
      <c r="I144" s="994"/>
      <c r="J144" s="995"/>
      <c r="K144" s="1024"/>
      <c r="L144" s="1002"/>
      <c r="M144" s="177"/>
      <c r="N144" s="178"/>
      <c r="O144" s="179"/>
      <c r="P144" s="106"/>
      <c r="Q144" s="107"/>
      <c r="R144" s="1027"/>
      <c r="S144" s="108"/>
      <c r="T144" s="898"/>
      <c r="U144" s="109"/>
      <c r="V144" s="898"/>
      <c r="W144" s="109"/>
      <c r="X144" s="898"/>
      <c r="Y144" s="109"/>
      <c r="Z144" s="898"/>
      <c r="AA144" s="109"/>
      <c r="AB144" s="898"/>
      <c r="AC144" s="109"/>
      <c r="AD144" s="898"/>
      <c r="AE144" s="109"/>
      <c r="AF144" s="898"/>
      <c r="AG144" s="110"/>
      <c r="AH144" s="819"/>
      <c r="AI144" s="819"/>
      <c r="AJ144" s="902"/>
      <c r="AK144" s="103">
        <f t="shared" si="347"/>
        <v>0</v>
      </c>
      <c r="AL144" s="111"/>
      <c r="AM144" s="112"/>
      <c r="AN144" s="112"/>
      <c r="AO144" s="112"/>
      <c r="AP144" s="112"/>
      <c r="AQ144" s="112"/>
      <c r="AR144" s="53">
        <f t="shared" si="34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73"/>
      <c r="B145" s="976"/>
      <c r="C145" s="979"/>
      <c r="D145" s="1022"/>
      <c r="E145" s="988"/>
      <c r="F145" s="985"/>
      <c r="G145" s="1007"/>
      <c r="H145" s="991"/>
      <c r="I145" s="996"/>
      <c r="J145" s="997"/>
      <c r="K145" s="1025"/>
      <c r="L145" s="1003"/>
      <c r="M145" s="180"/>
      <c r="N145" s="181"/>
      <c r="O145" s="182"/>
      <c r="P145" s="117"/>
      <c r="Q145" s="117"/>
      <c r="R145" s="1028"/>
      <c r="S145" s="183"/>
      <c r="T145" s="899"/>
      <c r="U145" s="184"/>
      <c r="V145" s="899"/>
      <c r="W145" s="184"/>
      <c r="X145" s="899"/>
      <c r="Y145" s="184"/>
      <c r="Z145" s="899"/>
      <c r="AA145" s="184"/>
      <c r="AB145" s="899"/>
      <c r="AC145" s="184"/>
      <c r="AD145" s="899"/>
      <c r="AE145" s="184"/>
      <c r="AF145" s="899"/>
      <c r="AG145" s="185"/>
      <c r="AH145" s="820"/>
      <c r="AI145" s="820"/>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1004"/>
      <c r="J146" s="1004"/>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71">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350">SUM(R148:R154)</f>
        <v>0</v>
      </c>
      <c r="S147" s="168">
        <f t="shared" ref="S147" si="351">SUM(S148:S154)</f>
        <v>0</v>
      </c>
      <c r="T147" s="169">
        <f t="shared" ref="T147" si="352">SUM(T148:T154)</f>
        <v>0</v>
      </c>
      <c r="U147" s="170">
        <f t="shared" ref="U147" si="353">SUM(U148:U154)</f>
        <v>0</v>
      </c>
      <c r="V147" s="169">
        <f t="shared" ref="V147" si="354">SUM(V148:V154)</f>
        <v>0</v>
      </c>
      <c r="W147" s="170">
        <f t="shared" ref="W147" si="355">SUM(W148:W154)</f>
        <v>0</v>
      </c>
      <c r="X147" s="169">
        <f t="shared" ref="X147" si="356">SUM(X148:X154)</f>
        <v>0</v>
      </c>
      <c r="Y147" s="170">
        <f t="shared" ref="Y147" si="357">SUM(Y148:Y154)</f>
        <v>0</v>
      </c>
      <c r="Z147" s="169">
        <f t="shared" ref="Z147" si="358">SUM(Z148:Z154)</f>
        <v>0</v>
      </c>
      <c r="AA147" s="170">
        <f t="shared" ref="AA147" si="359">SUM(AA148:AA154)</f>
        <v>0</v>
      </c>
      <c r="AB147" s="169">
        <f t="shared" ref="AB147" si="360">SUM(AB148:AB154)</f>
        <v>0</v>
      </c>
      <c r="AC147" s="170">
        <f t="shared" ref="AC147" si="361">SUM(AC148:AC154)</f>
        <v>0</v>
      </c>
      <c r="AD147" s="169">
        <f t="shared" ref="AD147" si="362">SUM(AD148:AD154)</f>
        <v>0</v>
      </c>
      <c r="AE147" s="170">
        <f t="shared" ref="AE147" si="363">SUM(AE148:AE154)</f>
        <v>0</v>
      </c>
      <c r="AF147" s="169">
        <f t="shared" ref="AF147" si="364">SUM(AF148:AF154)</f>
        <v>0</v>
      </c>
      <c r="AG147" s="171">
        <f t="shared" ref="AG147" si="365">SUM(AG148:AG154)</f>
        <v>0</v>
      </c>
      <c r="AH147" s="817"/>
      <c r="AI147" s="817"/>
      <c r="AJ147" s="172">
        <f t="shared" ref="AJ147" si="366">SUM(AJ148:AJ154)</f>
        <v>0</v>
      </c>
      <c r="AK147" s="173">
        <f t="shared" ref="AK147" si="367">SUM(AK148:AK154)</f>
        <v>0</v>
      </c>
      <c r="AL147" s="41">
        <f t="shared" ref="AL147" si="368">SUM(AL148:AL154)</f>
        <v>0</v>
      </c>
      <c r="AM147" s="42">
        <f t="shared" ref="AM147" si="369">SUM(AM148:AM154)</f>
        <v>0</v>
      </c>
      <c r="AN147" s="42">
        <f t="shared" ref="AN147" si="370">SUM(AN148:AN154)</f>
        <v>0</v>
      </c>
      <c r="AO147" s="42">
        <f t="shared" ref="AO147" si="371">SUM(AO148:AO154)</f>
        <v>0</v>
      </c>
      <c r="AP147" s="42">
        <f t="shared" ref="AP147" si="372">SUM(AP148:AP154)</f>
        <v>0</v>
      </c>
      <c r="AQ147" s="42">
        <f t="shared" ref="AQ147" si="373">SUM(AQ148:AQ154)</f>
        <v>0</v>
      </c>
      <c r="AR147" s="43">
        <f t="shared" ref="AR147" si="374">SUM(AR148:AR154)</f>
        <v>0</v>
      </c>
      <c r="AS147" s="104">
        <f t="shared" ref="AS147" si="375">SUM(AS148:AS154)</f>
        <v>0</v>
      </c>
      <c r="AT147" s="42">
        <f t="shared" ref="AT147" si="376">SUM(AT148:AT154)</f>
        <v>0</v>
      </c>
      <c r="AU147" s="43">
        <f t="shared" ref="AU147" si="377">SUM(AU148:AU154)</f>
        <v>0</v>
      </c>
      <c r="AV147" s="104">
        <f t="shared" ref="AV147" si="378">SUM(AV148:AV154)</f>
        <v>0</v>
      </c>
      <c r="AW147" s="42">
        <f t="shared" ref="AW147" si="379">SUM(AW148:AW154)</f>
        <v>0</v>
      </c>
      <c r="AX147" s="42">
        <f t="shared" ref="AX147" si="380">SUM(AX148:AX154)</f>
        <v>0</v>
      </c>
      <c r="AY147" s="42">
        <f t="shared" ref="AY147" si="381">SUM(AY148:AY154)</f>
        <v>0</v>
      </c>
      <c r="AZ147" s="105">
        <f t="shared" ref="AZ147" si="382">SUM(AZ148:AZ154)</f>
        <v>0</v>
      </c>
      <c r="BA147" s="44" t="s">
        <v>1684</v>
      </c>
      <c r="BB147" s="44" t="s">
        <v>1685</v>
      </c>
      <c r="BC147" s="45" t="s">
        <v>1686</v>
      </c>
    </row>
    <row r="148" spans="1:55" ht="17.25" hidden="1" customHeight="1" x14ac:dyDescent="0.2">
      <c r="A148" s="972"/>
      <c r="B148" s="974" t="str">
        <f>VLOOKUP($D$9,'PROYECTOS REGISTRADOS'!$A$2:$D$82,4,0)</f>
        <v>Mejoramiento de las condiciones de vivienda a través de estrategias y acciones para recuperar la vivienda digna en el Municipio de Tocancipá, Cundinamarca, Centro Oriente</v>
      </c>
      <c r="C148" s="977" t="str">
        <f>VLOOKUP($D$9,'PROYECTOS REGISTRADOS'!$A$2:$D$82,3,0)</f>
        <v>2016-25817-0039</v>
      </c>
      <c r="D148" s="1020"/>
      <c r="E148" s="986" t="str">
        <f>IF(D148=0,"0-0",(VLOOKUP(D148,'CONSOLIDADO PLAN DESARROLLO'!$EL$9:$ET$304,2,0)))</f>
        <v>0-0</v>
      </c>
      <c r="F148" s="983" t="str">
        <f>IF(D148=0,"0-0",(VLOOKUP(D148,'CONSOLIDADO PLAN DESARROLLO'!$EL$9:$ET$304,3,0)))</f>
        <v>0-0</v>
      </c>
      <c r="G148" s="1005" t="str">
        <f>IF(D148=0,"0-0",(VLOOKUP(D148,'CONSOLIDADO PLAN DESARROLLO'!$EL$9:$ET$304,4,0)))</f>
        <v>0-0</v>
      </c>
      <c r="H148" s="989" t="str">
        <f>IF(D148=0,"0-0",(VLOOKUP(D148,'CONSOLIDADO PLAN DESARROLLO'!$EL$9:$ET$304,5,0)))</f>
        <v>0-0</v>
      </c>
      <c r="I148" s="992" t="str">
        <f>IF(D148=0,"0-0",(VLOOKUP(D148,'CONSOLIDADO PLAN DESARROLLO'!$EL$9:$ET$304,$R$3,0)))</f>
        <v>0-0</v>
      </c>
      <c r="J148" s="993"/>
      <c r="K148" s="1023"/>
      <c r="L148" s="1001"/>
      <c r="M148" s="174"/>
      <c r="N148" s="175"/>
      <c r="O148" s="176"/>
      <c r="P148" s="46"/>
      <c r="Q148" s="47"/>
      <c r="R148" s="1026"/>
      <c r="S148" s="48"/>
      <c r="T148" s="897"/>
      <c r="U148" s="49"/>
      <c r="V148" s="897"/>
      <c r="W148" s="49"/>
      <c r="X148" s="897"/>
      <c r="Y148" s="49"/>
      <c r="Z148" s="897"/>
      <c r="AA148" s="49"/>
      <c r="AB148" s="897"/>
      <c r="AC148" s="49"/>
      <c r="AD148" s="897"/>
      <c r="AE148" s="49"/>
      <c r="AF148" s="897"/>
      <c r="AG148" s="50"/>
      <c r="AH148" s="818"/>
      <c r="AI148" s="818"/>
      <c r="AJ148" s="900">
        <f>+R148+T148+V148+X148+Z148+AB148+AD148+AF148</f>
        <v>0</v>
      </c>
      <c r="AK148" s="103">
        <f t="shared" ref="AK148:AK153" si="383">AC148+AE148+AG148+S148+U148+W148+Y148+AA148</f>
        <v>0</v>
      </c>
      <c r="AL148" s="51"/>
      <c r="AM148" s="52"/>
      <c r="AN148" s="52"/>
      <c r="AO148" s="52"/>
      <c r="AP148" s="52"/>
      <c r="AQ148" s="52"/>
      <c r="AR148" s="53">
        <f t="shared" ref="AR148:AR153" si="384">SUM(AL148:AQ148)</f>
        <v>0</v>
      </c>
      <c r="AS148" s="54"/>
      <c r="AT148" s="52"/>
      <c r="AU148" s="53">
        <f t="shared" ref="AU148:AU152" si="385">SUM(AS148:AT148)</f>
        <v>0</v>
      </c>
      <c r="AV148" s="54"/>
      <c r="AW148" s="52"/>
      <c r="AX148" s="52"/>
      <c r="AY148" s="52"/>
      <c r="AZ148" s="55"/>
      <c r="BA148" s="56"/>
      <c r="BB148" s="56"/>
      <c r="BC148" s="57"/>
    </row>
    <row r="149" spans="1:55" ht="17.25" hidden="1" customHeight="1" x14ac:dyDescent="0.2">
      <c r="A149" s="972"/>
      <c r="B149" s="974"/>
      <c r="C149" s="977"/>
      <c r="D149" s="1020"/>
      <c r="E149" s="987"/>
      <c r="F149" s="983"/>
      <c r="G149" s="1005"/>
      <c r="H149" s="989"/>
      <c r="I149" s="994"/>
      <c r="J149" s="995"/>
      <c r="K149" s="1023"/>
      <c r="L149" s="1002"/>
      <c r="M149" s="174"/>
      <c r="N149" s="175"/>
      <c r="O149" s="176"/>
      <c r="P149" s="46"/>
      <c r="Q149" s="47"/>
      <c r="R149" s="1027"/>
      <c r="S149" s="48"/>
      <c r="T149" s="898"/>
      <c r="U149" s="49"/>
      <c r="V149" s="898"/>
      <c r="W149" s="49"/>
      <c r="X149" s="898"/>
      <c r="Y149" s="49"/>
      <c r="Z149" s="898"/>
      <c r="AA149" s="49"/>
      <c r="AB149" s="898"/>
      <c r="AC149" s="49"/>
      <c r="AD149" s="898"/>
      <c r="AE149" s="49"/>
      <c r="AF149" s="898"/>
      <c r="AG149" s="50"/>
      <c r="AH149" s="819"/>
      <c r="AI149" s="819"/>
      <c r="AJ149" s="901"/>
      <c r="AK149" s="103">
        <f t="shared" si="383"/>
        <v>0</v>
      </c>
      <c r="AL149" s="51"/>
      <c r="AM149" s="52"/>
      <c r="AN149" s="52"/>
      <c r="AO149" s="52"/>
      <c r="AP149" s="52"/>
      <c r="AQ149" s="52"/>
      <c r="AR149" s="53">
        <f t="shared" si="384"/>
        <v>0</v>
      </c>
      <c r="AS149" s="54"/>
      <c r="AT149" s="52"/>
      <c r="AU149" s="53">
        <f t="shared" si="385"/>
        <v>0</v>
      </c>
      <c r="AV149" s="54"/>
      <c r="AW149" s="52"/>
      <c r="AX149" s="52"/>
      <c r="AY149" s="52"/>
      <c r="AZ149" s="55"/>
      <c r="BA149" s="56"/>
      <c r="BB149" s="56"/>
      <c r="BC149" s="57"/>
    </row>
    <row r="150" spans="1:55" ht="17.25" hidden="1" customHeight="1" x14ac:dyDescent="0.2">
      <c r="A150" s="972"/>
      <c r="B150" s="974"/>
      <c r="C150" s="977"/>
      <c r="D150" s="1020"/>
      <c r="E150" s="987"/>
      <c r="F150" s="983"/>
      <c r="G150" s="1005"/>
      <c r="H150" s="989"/>
      <c r="I150" s="994"/>
      <c r="J150" s="995"/>
      <c r="K150" s="1023"/>
      <c r="L150" s="1002"/>
      <c r="M150" s="174"/>
      <c r="N150" s="175"/>
      <c r="O150" s="176"/>
      <c r="P150" s="46"/>
      <c r="Q150" s="47"/>
      <c r="R150" s="1027"/>
      <c r="S150" s="48"/>
      <c r="T150" s="898"/>
      <c r="U150" s="49"/>
      <c r="V150" s="898"/>
      <c r="W150" s="49"/>
      <c r="X150" s="898"/>
      <c r="Y150" s="49"/>
      <c r="Z150" s="898"/>
      <c r="AA150" s="49"/>
      <c r="AB150" s="898"/>
      <c r="AC150" s="49"/>
      <c r="AD150" s="898"/>
      <c r="AE150" s="49"/>
      <c r="AF150" s="898"/>
      <c r="AG150" s="50"/>
      <c r="AH150" s="819"/>
      <c r="AI150" s="819"/>
      <c r="AJ150" s="901"/>
      <c r="AK150" s="103">
        <f t="shared" si="383"/>
        <v>0</v>
      </c>
      <c r="AL150" s="51"/>
      <c r="AM150" s="52"/>
      <c r="AN150" s="52"/>
      <c r="AO150" s="52"/>
      <c r="AP150" s="52"/>
      <c r="AQ150" s="52"/>
      <c r="AR150" s="53">
        <f t="shared" si="384"/>
        <v>0</v>
      </c>
      <c r="AS150" s="54"/>
      <c r="AT150" s="52"/>
      <c r="AU150" s="53">
        <f t="shared" si="385"/>
        <v>0</v>
      </c>
      <c r="AV150" s="54"/>
      <c r="AW150" s="52"/>
      <c r="AX150" s="52"/>
      <c r="AY150" s="52"/>
      <c r="AZ150" s="55"/>
      <c r="BA150" s="56"/>
      <c r="BB150" s="56"/>
      <c r="BC150" s="57"/>
    </row>
    <row r="151" spans="1:55" ht="17.25" hidden="1" customHeight="1" x14ac:dyDescent="0.2">
      <c r="A151" s="972"/>
      <c r="B151" s="974"/>
      <c r="C151" s="977"/>
      <c r="D151" s="1020"/>
      <c r="E151" s="987"/>
      <c r="F151" s="983"/>
      <c r="G151" s="1005"/>
      <c r="H151" s="989"/>
      <c r="I151" s="994"/>
      <c r="J151" s="995"/>
      <c r="K151" s="1023"/>
      <c r="L151" s="1002"/>
      <c r="M151" s="174"/>
      <c r="N151" s="175"/>
      <c r="O151" s="176"/>
      <c r="P151" s="46"/>
      <c r="Q151" s="47"/>
      <c r="R151" s="1027"/>
      <c r="S151" s="48"/>
      <c r="T151" s="898"/>
      <c r="U151" s="49"/>
      <c r="V151" s="898"/>
      <c r="W151" s="49"/>
      <c r="X151" s="898"/>
      <c r="Y151" s="49"/>
      <c r="Z151" s="898"/>
      <c r="AA151" s="49"/>
      <c r="AB151" s="898"/>
      <c r="AC151" s="49"/>
      <c r="AD151" s="898"/>
      <c r="AE151" s="49"/>
      <c r="AF151" s="898"/>
      <c r="AG151" s="50"/>
      <c r="AH151" s="819"/>
      <c r="AI151" s="819"/>
      <c r="AJ151" s="901"/>
      <c r="AK151" s="103">
        <f t="shared" si="383"/>
        <v>0</v>
      </c>
      <c r="AL151" s="51"/>
      <c r="AM151" s="52"/>
      <c r="AN151" s="52"/>
      <c r="AO151" s="52"/>
      <c r="AP151" s="52"/>
      <c r="AQ151" s="52"/>
      <c r="AR151" s="53">
        <f t="shared" si="384"/>
        <v>0</v>
      </c>
      <c r="AS151" s="54"/>
      <c r="AT151" s="52"/>
      <c r="AU151" s="53">
        <f t="shared" si="385"/>
        <v>0</v>
      </c>
      <c r="AV151" s="54"/>
      <c r="AW151" s="52"/>
      <c r="AX151" s="52"/>
      <c r="AY151" s="52"/>
      <c r="AZ151" s="55"/>
      <c r="BA151" s="56"/>
      <c r="BB151" s="56"/>
      <c r="BC151" s="57"/>
    </row>
    <row r="152" spans="1:55" ht="17.25" hidden="1" customHeight="1" x14ac:dyDescent="0.2">
      <c r="A152" s="972"/>
      <c r="B152" s="974"/>
      <c r="C152" s="977"/>
      <c r="D152" s="1020"/>
      <c r="E152" s="987"/>
      <c r="F152" s="983"/>
      <c r="G152" s="1005"/>
      <c r="H152" s="989"/>
      <c r="I152" s="994"/>
      <c r="J152" s="995"/>
      <c r="K152" s="1023"/>
      <c r="L152" s="1002"/>
      <c r="M152" s="174"/>
      <c r="N152" s="175"/>
      <c r="O152" s="176"/>
      <c r="P152" s="46"/>
      <c r="Q152" s="47"/>
      <c r="R152" s="1027"/>
      <c r="S152" s="48"/>
      <c r="T152" s="898"/>
      <c r="U152" s="49"/>
      <c r="V152" s="898"/>
      <c r="W152" s="49"/>
      <c r="X152" s="898"/>
      <c r="Y152" s="49"/>
      <c r="Z152" s="898"/>
      <c r="AA152" s="49"/>
      <c r="AB152" s="898"/>
      <c r="AC152" s="49"/>
      <c r="AD152" s="898"/>
      <c r="AE152" s="49"/>
      <c r="AF152" s="898"/>
      <c r="AG152" s="50"/>
      <c r="AH152" s="819"/>
      <c r="AI152" s="819"/>
      <c r="AJ152" s="901"/>
      <c r="AK152" s="103">
        <f t="shared" si="383"/>
        <v>0</v>
      </c>
      <c r="AL152" s="51"/>
      <c r="AM152" s="52"/>
      <c r="AN152" s="52"/>
      <c r="AO152" s="52"/>
      <c r="AP152" s="52"/>
      <c r="AQ152" s="52"/>
      <c r="AR152" s="53">
        <f t="shared" si="384"/>
        <v>0</v>
      </c>
      <c r="AS152" s="54"/>
      <c r="AT152" s="52"/>
      <c r="AU152" s="53">
        <f t="shared" si="385"/>
        <v>0</v>
      </c>
      <c r="AV152" s="54"/>
      <c r="AW152" s="52"/>
      <c r="AX152" s="52"/>
      <c r="AY152" s="52"/>
      <c r="AZ152" s="55"/>
      <c r="BA152" s="56"/>
      <c r="BB152" s="56"/>
      <c r="BC152" s="57"/>
    </row>
    <row r="153" spans="1:55" ht="17.25" hidden="1" customHeight="1" x14ac:dyDescent="0.2">
      <c r="A153" s="972"/>
      <c r="B153" s="975"/>
      <c r="C153" s="978"/>
      <c r="D153" s="1021"/>
      <c r="E153" s="987"/>
      <c r="F153" s="984"/>
      <c r="G153" s="1006"/>
      <c r="H153" s="990"/>
      <c r="I153" s="994"/>
      <c r="J153" s="995"/>
      <c r="K153" s="1024"/>
      <c r="L153" s="1002"/>
      <c r="M153" s="177"/>
      <c r="N153" s="178"/>
      <c r="O153" s="179"/>
      <c r="P153" s="106"/>
      <c r="Q153" s="107"/>
      <c r="R153" s="1027"/>
      <c r="S153" s="108"/>
      <c r="T153" s="898"/>
      <c r="U153" s="109"/>
      <c r="V153" s="898"/>
      <c r="W153" s="109"/>
      <c r="X153" s="898"/>
      <c r="Y153" s="109"/>
      <c r="Z153" s="898"/>
      <c r="AA153" s="109"/>
      <c r="AB153" s="898"/>
      <c r="AC153" s="109"/>
      <c r="AD153" s="898"/>
      <c r="AE153" s="109"/>
      <c r="AF153" s="898"/>
      <c r="AG153" s="110"/>
      <c r="AH153" s="819"/>
      <c r="AI153" s="819"/>
      <c r="AJ153" s="902"/>
      <c r="AK153" s="103">
        <f t="shared" si="383"/>
        <v>0</v>
      </c>
      <c r="AL153" s="111"/>
      <c r="AM153" s="112"/>
      <c r="AN153" s="112"/>
      <c r="AO153" s="112"/>
      <c r="AP153" s="112"/>
      <c r="AQ153" s="112"/>
      <c r="AR153" s="53">
        <f t="shared" si="38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73"/>
      <c r="B154" s="976"/>
      <c r="C154" s="979"/>
      <c r="D154" s="1022"/>
      <c r="E154" s="988"/>
      <c r="F154" s="985"/>
      <c r="G154" s="1007"/>
      <c r="H154" s="991"/>
      <c r="I154" s="996"/>
      <c r="J154" s="997"/>
      <c r="K154" s="1025"/>
      <c r="L154" s="1003"/>
      <c r="M154" s="180"/>
      <c r="N154" s="181"/>
      <c r="O154" s="182"/>
      <c r="P154" s="117"/>
      <c r="Q154" s="117"/>
      <c r="R154" s="1028"/>
      <c r="S154" s="183"/>
      <c r="T154" s="899"/>
      <c r="U154" s="184"/>
      <c r="V154" s="899"/>
      <c r="W154" s="184"/>
      <c r="X154" s="899"/>
      <c r="Y154" s="184"/>
      <c r="Z154" s="899"/>
      <c r="AA154" s="184"/>
      <c r="AB154" s="899"/>
      <c r="AC154" s="184"/>
      <c r="AD154" s="899"/>
      <c r="AE154" s="184"/>
      <c r="AF154" s="899"/>
      <c r="AG154" s="185"/>
      <c r="AH154" s="820"/>
      <c r="AI154" s="820"/>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1004"/>
      <c r="J155" s="1004"/>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71">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386">SUM(R157:R163)</f>
        <v>0</v>
      </c>
      <c r="S156" s="168">
        <f t="shared" ref="S156" si="387">SUM(S157:S163)</f>
        <v>0</v>
      </c>
      <c r="T156" s="169">
        <f t="shared" ref="T156" si="388">SUM(T157:T163)</f>
        <v>0</v>
      </c>
      <c r="U156" s="170">
        <f t="shared" ref="U156" si="389">SUM(U157:U163)</f>
        <v>0</v>
      </c>
      <c r="V156" s="169">
        <f t="shared" ref="V156" si="390">SUM(V157:V163)</f>
        <v>0</v>
      </c>
      <c r="W156" s="170">
        <f t="shared" ref="W156" si="391">SUM(W157:W163)</f>
        <v>0</v>
      </c>
      <c r="X156" s="169">
        <f t="shared" ref="X156" si="392">SUM(X157:X163)</f>
        <v>0</v>
      </c>
      <c r="Y156" s="170">
        <f t="shared" ref="Y156" si="393">SUM(Y157:Y163)</f>
        <v>0</v>
      </c>
      <c r="Z156" s="169">
        <f t="shared" ref="Z156" si="394">SUM(Z157:Z163)</f>
        <v>0</v>
      </c>
      <c r="AA156" s="170">
        <f t="shared" ref="AA156" si="395">SUM(AA157:AA163)</f>
        <v>0</v>
      </c>
      <c r="AB156" s="169">
        <f t="shared" ref="AB156" si="396">SUM(AB157:AB163)</f>
        <v>0</v>
      </c>
      <c r="AC156" s="170">
        <f t="shared" ref="AC156" si="397">SUM(AC157:AC163)</f>
        <v>0</v>
      </c>
      <c r="AD156" s="169">
        <f t="shared" ref="AD156" si="398">SUM(AD157:AD163)</f>
        <v>0</v>
      </c>
      <c r="AE156" s="170">
        <f t="shared" ref="AE156" si="399">SUM(AE157:AE163)</f>
        <v>0</v>
      </c>
      <c r="AF156" s="169">
        <f t="shared" ref="AF156" si="400">SUM(AF157:AF163)</f>
        <v>0</v>
      </c>
      <c r="AG156" s="171">
        <f t="shared" ref="AG156" si="401">SUM(AG157:AG163)</f>
        <v>0</v>
      </c>
      <c r="AH156" s="817"/>
      <c r="AI156" s="817"/>
      <c r="AJ156" s="172">
        <f t="shared" ref="AJ156" si="402">SUM(AJ157:AJ163)</f>
        <v>0</v>
      </c>
      <c r="AK156" s="173">
        <f t="shared" ref="AK156" si="403">SUM(AK157:AK163)</f>
        <v>0</v>
      </c>
      <c r="AL156" s="41">
        <f t="shared" ref="AL156" si="404">SUM(AL157:AL163)</f>
        <v>0</v>
      </c>
      <c r="AM156" s="42">
        <f t="shared" ref="AM156" si="405">SUM(AM157:AM163)</f>
        <v>0</v>
      </c>
      <c r="AN156" s="42">
        <f t="shared" ref="AN156" si="406">SUM(AN157:AN163)</f>
        <v>0</v>
      </c>
      <c r="AO156" s="42">
        <f t="shared" ref="AO156" si="407">SUM(AO157:AO163)</f>
        <v>0</v>
      </c>
      <c r="AP156" s="42">
        <f t="shared" ref="AP156" si="408">SUM(AP157:AP163)</f>
        <v>0</v>
      </c>
      <c r="AQ156" s="42">
        <f t="shared" ref="AQ156" si="409">SUM(AQ157:AQ163)</f>
        <v>0</v>
      </c>
      <c r="AR156" s="43">
        <f t="shared" ref="AR156" si="410">SUM(AR157:AR163)</f>
        <v>0</v>
      </c>
      <c r="AS156" s="104">
        <f t="shared" ref="AS156" si="411">SUM(AS157:AS163)</f>
        <v>0</v>
      </c>
      <c r="AT156" s="42">
        <f t="shared" ref="AT156" si="412">SUM(AT157:AT163)</f>
        <v>0</v>
      </c>
      <c r="AU156" s="43">
        <f t="shared" ref="AU156" si="413">SUM(AU157:AU163)</f>
        <v>0</v>
      </c>
      <c r="AV156" s="104">
        <f t="shared" ref="AV156" si="414">SUM(AV157:AV163)</f>
        <v>0</v>
      </c>
      <c r="AW156" s="42">
        <f t="shared" ref="AW156" si="415">SUM(AW157:AW163)</f>
        <v>0</v>
      </c>
      <c r="AX156" s="42">
        <f t="shared" ref="AX156" si="416">SUM(AX157:AX163)</f>
        <v>0</v>
      </c>
      <c r="AY156" s="42">
        <f t="shared" ref="AY156" si="417">SUM(AY157:AY163)</f>
        <v>0</v>
      </c>
      <c r="AZ156" s="105">
        <f t="shared" ref="AZ156" si="418">SUM(AZ157:AZ163)</f>
        <v>0</v>
      </c>
      <c r="BA156" s="44" t="s">
        <v>1684</v>
      </c>
      <c r="BB156" s="44" t="s">
        <v>1685</v>
      </c>
      <c r="BC156" s="45" t="s">
        <v>1686</v>
      </c>
    </row>
    <row r="157" spans="1:55" ht="17.25" hidden="1" customHeight="1" x14ac:dyDescent="0.2">
      <c r="A157" s="972"/>
      <c r="B157" s="974" t="str">
        <f>VLOOKUP($D$9,'PROYECTOS REGISTRADOS'!$A$2:$D$82,4,0)</f>
        <v>Mejoramiento de las condiciones de vivienda a través de estrategias y acciones para recuperar la vivienda digna en el Municipio de Tocancipá, Cundinamarca, Centro Oriente</v>
      </c>
      <c r="C157" s="977" t="str">
        <f>VLOOKUP($D$9,'PROYECTOS REGISTRADOS'!$A$2:$D$82,3,0)</f>
        <v>2016-25817-0039</v>
      </c>
      <c r="D157" s="1020"/>
      <c r="E157" s="986" t="str">
        <f>IF(D157=0,"0-0",(VLOOKUP(D157,'CONSOLIDADO PLAN DESARROLLO'!$EL$9:$ET$304,2,0)))</f>
        <v>0-0</v>
      </c>
      <c r="F157" s="983" t="str">
        <f>IF(D157=0,"0-0",(VLOOKUP(D157,'CONSOLIDADO PLAN DESARROLLO'!$EL$9:$ET$304,3,0)))</f>
        <v>0-0</v>
      </c>
      <c r="G157" s="1005" t="str">
        <f>IF(D157=0,"0-0",(VLOOKUP(D157,'CONSOLIDADO PLAN DESARROLLO'!$EL$9:$ET$304,4,0)))</f>
        <v>0-0</v>
      </c>
      <c r="H157" s="989" t="str">
        <f>IF(D157=0,"0-0",(VLOOKUP(D157,'CONSOLIDADO PLAN DESARROLLO'!$EL$9:$ET$304,5,0)))</f>
        <v>0-0</v>
      </c>
      <c r="I157" s="992" t="str">
        <f>IF(D157=0,"0-0",(VLOOKUP(D157,'CONSOLIDADO PLAN DESARROLLO'!$EL$9:$ET$304,$R$3,0)))</f>
        <v>0-0</v>
      </c>
      <c r="J157" s="993"/>
      <c r="K157" s="1023"/>
      <c r="L157" s="1001"/>
      <c r="M157" s="174"/>
      <c r="N157" s="175"/>
      <c r="O157" s="176"/>
      <c r="P157" s="46"/>
      <c r="Q157" s="47"/>
      <c r="R157" s="1026"/>
      <c r="S157" s="48"/>
      <c r="T157" s="897"/>
      <c r="U157" s="49"/>
      <c r="V157" s="897"/>
      <c r="W157" s="49"/>
      <c r="X157" s="897"/>
      <c r="Y157" s="49"/>
      <c r="Z157" s="897"/>
      <c r="AA157" s="49"/>
      <c r="AB157" s="897"/>
      <c r="AC157" s="49"/>
      <c r="AD157" s="897"/>
      <c r="AE157" s="49"/>
      <c r="AF157" s="897"/>
      <c r="AG157" s="50"/>
      <c r="AH157" s="818"/>
      <c r="AI157" s="818"/>
      <c r="AJ157" s="900">
        <f>+R157+T157+V157+X157+Z157+AB157+AD157+AF157</f>
        <v>0</v>
      </c>
      <c r="AK157" s="103">
        <f t="shared" ref="AK157:AK162" si="419">AC157+AE157+AG157+S157+U157+W157+Y157+AA157</f>
        <v>0</v>
      </c>
      <c r="AL157" s="51"/>
      <c r="AM157" s="52"/>
      <c r="AN157" s="52"/>
      <c r="AO157" s="52"/>
      <c r="AP157" s="52"/>
      <c r="AQ157" s="52"/>
      <c r="AR157" s="53">
        <f t="shared" ref="AR157:AR162" si="420">SUM(AL157:AQ157)</f>
        <v>0</v>
      </c>
      <c r="AS157" s="54"/>
      <c r="AT157" s="52"/>
      <c r="AU157" s="53">
        <f t="shared" ref="AU157:AU161" si="421">SUM(AS157:AT157)</f>
        <v>0</v>
      </c>
      <c r="AV157" s="54"/>
      <c r="AW157" s="52"/>
      <c r="AX157" s="52"/>
      <c r="AY157" s="52"/>
      <c r="AZ157" s="55"/>
      <c r="BA157" s="56"/>
      <c r="BB157" s="56"/>
      <c r="BC157" s="57"/>
    </row>
    <row r="158" spans="1:55" ht="17.25" hidden="1" customHeight="1" x14ac:dyDescent="0.2">
      <c r="A158" s="972"/>
      <c r="B158" s="974"/>
      <c r="C158" s="977"/>
      <c r="D158" s="1020"/>
      <c r="E158" s="987"/>
      <c r="F158" s="983"/>
      <c r="G158" s="1005"/>
      <c r="H158" s="989"/>
      <c r="I158" s="994"/>
      <c r="J158" s="995"/>
      <c r="K158" s="1023"/>
      <c r="L158" s="1002"/>
      <c r="M158" s="174"/>
      <c r="N158" s="175"/>
      <c r="O158" s="176"/>
      <c r="P158" s="46"/>
      <c r="Q158" s="47"/>
      <c r="R158" s="1027"/>
      <c r="S158" s="48"/>
      <c r="T158" s="898"/>
      <c r="U158" s="49"/>
      <c r="V158" s="898"/>
      <c r="W158" s="49"/>
      <c r="X158" s="898"/>
      <c r="Y158" s="49"/>
      <c r="Z158" s="898"/>
      <c r="AA158" s="49"/>
      <c r="AB158" s="898"/>
      <c r="AC158" s="49"/>
      <c r="AD158" s="898"/>
      <c r="AE158" s="49"/>
      <c r="AF158" s="898"/>
      <c r="AG158" s="50"/>
      <c r="AH158" s="819"/>
      <c r="AI158" s="819"/>
      <c r="AJ158" s="901"/>
      <c r="AK158" s="103">
        <f t="shared" si="419"/>
        <v>0</v>
      </c>
      <c r="AL158" s="51"/>
      <c r="AM158" s="52"/>
      <c r="AN158" s="52"/>
      <c r="AO158" s="52"/>
      <c r="AP158" s="52"/>
      <c r="AQ158" s="52"/>
      <c r="AR158" s="53">
        <f t="shared" si="420"/>
        <v>0</v>
      </c>
      <c r="AS158" s="54"/>
      <c r="AT158" s="52"/>
      <c r="AU158" s="53">
        <f t="shared" si="421"/>
        <v>0</v>
      </c>
      <c r="AV158" s="54"/>
      <c r="AW158" s="52"/>
      <c r="AX158" s="52"/>
      <c r="AY158" s="52"/>
      <c r="AZ158" s="55"/>
      <c r="BA158" s="56"/>
      <c r="BB158" s="56"/>
      <c r="BC158" s="57"/>
    </row>
    <row r="159" spans="1:55" ht="17.25" hidden="1" customHeight="1" x14ac:dyDescent="0.2">
      <c r="A159" s="972"/>
      <c r="B159" s="974"/>
      <c r="C159" s="977"/>
      <c r="D159" s="1020"/>
      <c r="E159" s="987"/>
      <c r="F159" s="983"/>
      <c r="G159" s="1005"/>
      <c r="H159" s="989"/>
      <c r="I159" s="994"/>
      <c r="J159" s="995"/>
      <c r="K159" s="1023"/>
      <c r="L159" s="1002"/>
      <c r="M159" s="174"/>
      <c r="N159" s="175"/>
      <c r="O159" s="176"/>
      <c r="P159" s="46"/>
      <c r="Q159" s="47"/>
      <c r="R159" s="1027"/>
      <c r="S159" s="48"/>
      <c r="T159" s="898"/>
      <c r="U159" s="49"/>
      <c r="V159" s="898"/>
      <c r="W159" s="49"/>
      <c r="X159" s="898"/>
      <c r="Y159" s="49"/>
      <c r="Z159" s="898"/>
      <c r="AA159" s="49"/>
      <c r="AB159" s="898"/>
      <c r="AC159" s="49"/>
      <c r="AD159" s="898"/>
      <c r="AE159" s="49"/>
      <c r="AF159" s="898"/>
      <c r="AG159" s="50"/>
      <c r="AH159" s="819"/>
      <c r="AI159" s="819"/>
      <c r="AJ159" s="901"/>
      <c r="AK159" s="103">
        <f t="shared" si="419"/>
        <v>0</v>
      </c>
      <c r="AL159" s="51"/>
      <c r="AM159" s="52"/>
      <c r="AN159" s="52"/>
      <c r="AO159" s="52"/>
      <c r="AP159" s="52"/>
      <c r="AQ159" s="52"/>
      <c r="AR159" s="53">
        <f t="shared" si="420"/>
        <v>0</v>
      </c>
      <c r="AS159" s="54"/>
      <c r="AT159" s="52"/>
      <c r="AU159" s="53">
        <f t="shared" si="421"/>
        <v>0</v>
      </c>
      <c r="AV159" s="54"/>
      <c r="AW159" s="52"/>
      <c r="AX159" s="52"/>
      <c r="AY159" s="52"/>
      <c r="AZ159" s="55"/>
      <c r="BA159" s="56"/>
      <c r="BB159" s="56"/>
      <c r="BC159" s="57"/>
    </row>
    <row r="160" spans="1:55" ht="17.25" hidden="1" customHeight="1" x14ac:dyDescent="0.2">
      <c r="A160" s="972"/>
      <c r="B160" s="974"/>
      <c r="C160" s="977"/>
      <c r="D160" s="1020"/>
      <c r="E160" s="987"/>
      <c r="F160" s="983"/>
      <c r="G160" s="1005"/>
      <c r="H160" s="989"/>
      <c r="I160" s="994"/>
      <c r="J160" s="995"/>
      <c r="K160" s="1023"/>
      <c r="L160" s="1002"/>
      <c r="M160" s="174"/>
      <c r="N160" s="175"/>
      <c r="O160" s="176"/>
      <c r="P160" s="46"/>
      <c r="Q160" s="47"/>
      <c r="R160" s="1027"/>
      <c r="S160" s="48"/>
      <c r="T160" s="898"/>
      <c r="U160" s="49"/>
      <c r="V160" s="898"/>
      <c r="W160" s="49"/>
      <c r="X160" s="898"/>
      <c r="Y160" s="49"/>
      <c r="Z160" s="898"/>
      <c r="AA160" s="49"/>
      <c r="AB160" s="898"/>
      <c r="AC160" s="49"/>
      <c r="AD160" s="898"/>
      <c r="AE160" s="49"/>
      <c r="AF160" s="898"/>
      <c r="AG160" s="50"/>
      <c r="AH160" s="819"/>
      <c r="AI160" s="819"/>
      <c r="AJ160" s="901"/>
      <c r="AK160" s="103">
        <f t="shared" si="419"/>
        <v>0</v>
      </c>
      <c r="AL160" s="51"/>
      <c r="AM160" s="52"/>
      <c r="AN160" s="52"/>
      <c r="AO160" s="52"/>
      <c r="AP160" s="52"/>
      <c r="AQ160" s="52"/>
      <c r="AR160" s="53">
        <f t="shared" si="420"/>
        <v>0</v>
      </c>
      <c r="AS160" s="54"/>
      <c r="AT160" s="52"/>
      <c r="AU160" s="53">
        <f t="shared" si="421"/>
        <v>0</v>
      </c>
      <c r="AV160" s="54"/>
      <c r="AW160" s="52"/>
      <c r="AX160" s="52"/>
      <c r="AY160" s="52"/>
      <c r="AZ160" s="55"/>
      <c r="BA160" s="56"/>
      <c r="BB160" s="56"/>
      <c r="BC160" s="57"/>
    </row>
    <row r="161" spans="1:55" ht="17.25" hidden="1" customHeight="1" x14ac:dyDescent="0.2">
      <c r="A161" s="972"/>
      <c r="B161" s="974"/>
      <c r="C161" s="977"/>
      <c r="D161" s="1020"/>
      <c r="E161" s="987"/>
      <c r="F161" s="983"/>
      <c r="G161" s="1005"/>
      <c r="H161" s="989"/>
      <c r="I161" s="994"/>
      <c r="J161" s="995"/>
      <c r="K161" s="1023"/>
      <c r="L161" s="1002"/>
      <c r="M161" s="174"/>
      <c r="N161" s="175"/>
      <c r="O161" s="176"/>
      <c r="P161" s="46"/>
      <c r="Q161" s="47"/>
      <c r="R161" s="1027"/>
      <c r="S161" s="48"/>
      <c r="T161" s="898"/>
      <c r="U161" s="49"/>
      <c r="V161" s="898"/>
      <c r="W161" s="49"/>
      <c r="X161" s="898"/>
      <c r="Y161" s="49"/>
      <c r="Z161" s="898"/>
      <c r="AA161" s="49"/>
      <c r="AB161" s="898"/>
      <c r="AC161" s="49"/>
      <c r="AD161" s="898"/>
      <c r="AE161" s="49"/>
      <c r="AF161" s="898"/>
      <c r="AG161" s="50"/>
      <c r="AH161" s="819"/>
      <c r="AI161" s="819"/>
      <c r="AJ161" s="901"/>
      <c r="AK161" s="103">
        <f t="shared" si="419"/>
        <v>0</v>
      </c>
      <c r="AL161" s="51"/>
      <c r="AM161" s="52"/>
      <c r="AN161" s="52"/>
      <c r="AO161" s="52"/>
      <c r="AP161" s="52"/>
      <c r="AQ161" s="52"/>
      <c r="AR161" s="53">
        <f t="shared" si="420"/>
        <v>0</v>
      </c>
      <c r="AS161" s="54"/>
      <c r="AT161" s="52"/>
      <c r="AU161" s="53">
        <f t="shared" si="421"/>
        <v>0</v>
      </c>
      <c r="AV161" s="54"/>
      <c r="AW161" s="52"/>
      <c r="AX161" s="52"/>
      <c r="AY161" s="52"/>
      <c r="AZ161" s="55"/>
      <c r="BA161" s="56"/>
      <c r="BB161" s="56"/>
      <c r="BC161" s="57"/>
    </row>
    <row r="162" spans="1:55" ht="17.25" hidden="1" customHeight="1" x14ac:dyDescent="0.2">
      <c r="A162" s="972"/>
      <c r="B162" s="975"/>
      <c r="C162" s="978"/>
      <c r="D162" s="1021"/>
      <c r="E162" s="987"/>
      <c r="F162" s="984"/>
      <c r="G162" s="1006"/>
      <c r="H162" s="990"/>
      <c r="I162" s="994"/>
      <c r="J162" s="995"/>
      <c r="K162" s="1024"/>
      <c r="L162" s="1002"/>
      <c r="M162" s="177"/>
      <c r="N162" s="178"/>
      <c r="O162" s="179"/>
      <c r="P162" s="106"/>
      <c r="Q162" s="107"/>
      <c r="R162" s="1027"/>
      <c r="S162" s="108"/>
      <c r="T162" s="898"/>
      <c r="U162" s="109"/>
      <c r="V162" s="898"/>
      <c r="W162" s="109"/>
      <c r="X162" s="898"/>
      <c r="Y162" s="109"/>
      <c r="Z162" s="898"/>
      <c r="AA162" s="109"/>
      <c r="AB162" s="898"/>
      <c r="AC162" s="109"/>
      <c r="AD162" s="898"/>
      <c r="AE162" s="109"/>
      <c r="AF162" s="898"/>
      <c r="AG162" s="110"/>
      <c r="AH162" s="819"/>
      <c r="AI162" s="819"/>
      <c r="AJ162" s="902"/>
      <c r="AK162" s="103">
        <f t="shared" si="419"/>
        <v>0</v>
      </c>
      <c r="AL162" s="111"/>
      <c r="AM162" s="112"/>
      <c r="AN162" s="112"/>
      <c r="AO162" s="112"/>
      <c r="AP162" s="112"/>
      <c r="AQ162" s="112"/>
      <c r="AR162" s="53">
        <f t="shared" si="42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73"/>
      <c r="B163" s="976"/>
      <c r="C163" s="979"/>
      <c r="D163" s="1022"/>
      <c r="E163" s="988"/>
      <c r="F163" s="985"/>
      <c r="G163" s="1007"/>
      <c r="H163" s="991"/>
      <c r="I163" s="996"/>
      <c r="J163" s="997"/>
      <c r="K163" s="1025"/>
      <c r="L163" s="1003"/>
      <c r="M163" s="180"/>
      <c r="N163" s="181"/>
      <c r="O163" s="182"/>
      <c r="P163" s="117"/>
      <c r="Q163" s="117"/>
      <c r="R163" s="1028"/>
      <c r="S163" s="183"/>
      <c r="T163" s="899"/>
      <c r="U163" s="184"/>
      <c r="V163" s="899"/>
      <c r="W163" s="184"/>
      <c r="X163" s="899"/>
      <c r="Y163" s="184"/>
      <c r="Z163" s="899"/>
      <c r="AA163" s="184"/>
      <c r="AB163" s="899"/>
      <c r="AC163" s="184"/>
      <c r="AD163" s="899"/>
      <c r="AE163" s="184"/>
      <c r="AF163" s="899"/>
      <c r="AG163" s="185"/>
      <c r="AH163" s="820"/>
      <c r="AI163" s="820"/>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1004"/>
      <c r="J164" s="1004"/>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71">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422">SUM(R166:R172)</f>
        <v>0</v>
      </c>
      <c r="S165" s="168">
        <f t="shared" ref="S165" si="423">SUM(S166:S172)</f>
        <v>0</v>
      </c>
      <c r="T165" s="169">
        <f t="shared" ref="T165" si="424">SUM(T166:T172)</f>
        <v>0</v>
      </c>
      <c r="U165" s="170">
        <f t="shared" ref="U165" si="425">SUM(U166:U172)</f>
        <v>0</v>
      </c>
      <c r="V165" s="169">
        <f t="shared" ref="V165" si="426">SUM(V166:V172)</f>
        <v>0</v>
      </c>
      <c r="W165" s="170">
        <f t="shared" ref="W165" si="427">SUM(W166:W172)</f>
        <v>0</v>
      </c>
      <c r="X165" s="169">
        <f t="shared" ref="X165" si="428">SUM(X166:X172)</f>
        <v>0</v>
      </c>
      <c r="Y165" s="170">
        <f t="shared" ref="Y165" si="429">SUM(Y166:Y172)</f>
        <v>0</v>
      </c>
      <c r="Z165" s="169">
        <f t="shared" ref="Z165" si="430">SUM(Z166:Z172)</f>
        <v>0</v>
      </c>
      <c r="AA165" s="170">
        <f t="shared" ref="AA165" si="431">SUM(AA166:AA172)</f>
        <v>0</v>
      </c>
      <c r="AB165" s="169">
        <f t="shared" ref="AB165" si="432">SUM(AB166:AB172)</f>
        <v>0</v>
      </c>
      <c r="AC165" s="170">
        <f t="shared" ref="AC165" si="433">SUM(AC166:AC172)</f>
        <v>0</v>
      </c>
      <c r="AD165" s="169">
        <f t="shared" ref="AD165" si="434">SUM(AD166:AD172)</f>
        <v>0</v>
      </c>
      <c r="AE165" s="170">
        <f t="shared" ref="AE165" si="435">SUM(AE166:AE172)</f>
        <v>0</v>
      </c>
      <c r="AF165" s="169">
        <f t="shared" ref="AF165" si="436">SUM(AF166:AF172)</f>
        <v>0</v>
      </c>
      <c r="AG165" s="171">
        <f t="shared" ref="AG165" si="437">SUM(AG166:AG172)</f>
        <v>0</v>
      </c>
      <c r="AH165" s="817"/>
      <c r="AI165" s="817"/>
      <c r="AJ165" s="172">
        <f t="shared" ref="AJ165" si="438">SUM(AJ166:AJ172)</f>
        <v>0</v>
      </c>
      <c r="AK165" s="173">
        <f t="shared" ref="AK165" si="439">SUM(AK166:AK172)</f>
        <v>0</v>
      </c>
      <c r="AL165" s="41">
        <f t="shared" ref="AL165" si="440">SUM(AL166:AL172)</f>
        <v>0</v>
      </c>
      <c r="AM165" s="42">
        <f t="shared" ref="AM165" si="441">SUM(AM166:AM172)</f>
        <v>0</v>
      </c>
      <c r="AN165" s="42">
        <f t="shared" ref="AN165" si="442">SUM(AN166:AN172)</f>
        <v>0</v>
      </c>
      <c r="AO165" s="42">
        <f t="shared" ref="AO165" si="443">SUM(AO166:AO172)</f>
        <v>0</v>
      </c>
      <c r="AP165" s="42">
        <f t="shared" ref="AP165" si="444">SUM(AP166:AP172)</f>
        <v>0</v>
      </c>
      <c r="AQ165" s="42">
        <f t="shared" ref="AQ165" si="445">SUM(AQ166:AQ172)</f>
        <v>0</v>
      </c>
      <c r="AR165" s="43">
        <f t="shared" ref="AR165" si="446">SUM(AR166:AR172)</f>
        <v>0</v>
      </c>
      <c r="AS165" s="104">
        <f t="shared" ref="AS165" si="447">SUM(AS166:AS172)</f>
        <v>0</v>
      </c>
      <c r="AT165" s="42">
        <f t="shared" ref="AT165" si="448">SUM(AT166:AT172)</f>
        <v>0</v>
      </c>
      <c r="AU165" s="43">
        <f t="shared" ref="AU165" si="449">SUM(AU166:AU172)</f>
        <v>0</v>
      </c>
      <c r="AV165" s="104">
        <f t="shared" ref="AV165" si="450">SUM(AV166:AV172)</f>
        <v>0</v>
      </c>
      <c r="AW165" s="42">
        <f t="shared" ref="AW165" si="451">SUM(AW166:AW172)</f>
        <v>0</v>
      </c>
      <c r="AX165" s="42">
        <f t="shared" ref="AX165" si="452">SUM(AX166:AX172)</f>
        <v>0</v>
      </c>
      <c r="AY165" s="42">
        <f t="shared" ref="AY165" si="453">SUM(AY166:AY172)</f>
        <v>0</v>
      </c>
      <c r="AZ165" s="105">
        <f t="shared" ref="AZ165" si="454">SUM(AZ166:AZ172)</f>
        <v>0</v>
      </c>
      <c r="BA165" s="44" t="s">
        <v>1684</v>
      </c>
      <c r="BB165" s="44" t="s">
        <v>1685</v>
      </c>
      <c r="BC165" s="45" t="s">
        <v>1686</v>
      </c>
    </row>
    <row r="166" spans="1:55" ht="17.25" hidden="1" customHeight="1" x14ac:dyDescent="0.2">
      <c r="A166" s="972"/>
      <c r="B166" s="974" t="str">
        <f>VLOOKUP($D$9,'PROYECTOS REGISTRADOS'!$A$2:$D$82,4,0)</f>
        <v>Mejoramiento de las condiciones de vivienda a través de estrategias y acciones para recuperar la vivienda digna en el Municipio de Tocancipá, Cundinamarca, Centro Oriente</v>
      </c>
      <c r="C166" s="977" t="str">
        <f>VLOOKUP($D$9,'PROYECTOS REGISTRADOS'!$A$2:$D$82,3,0)</f>
        <v>2016-25817-0039</v>
      </c>
      <c r="D166" s="1020"/>
      <c r="E166" s="986" t="str">
        <f>IF(D166=0,"0-0",(VLOOKUP(D166,'CONSOLIDADO PLAN DESARROLLO'!$EL$9:$ET$304,2,0)))</f>
        <v>0-0</v>
      </c>
      <c r="F166" s="983" t="str">
        <f>IF(D166=0,"0-0",(VLOOKUP(D166,'CONSOLIDADO PLAN DESARROLLO'!$EL$9:$ET$304,3,0)))</f>
        <v>0-0</v>
      </c>
      <c r="G166" s="1005" t="str">
        <f>IF(D166=0,"0-0",(VLOOKUP(D166,'CONSOLIDADO PLAN DESARROLLO'!$EL$9:$ET$304,4,0)))</f>
        <v>0-0</v>
      </c>
      <c r="H166" s="989" t="str">
        <f>IF(D166=0,"0-0",(VLOOKUP(D166,'CONSOLIDADO PLAN DESARROLLO'!$EL$9:$ET$304,5,0)))</f>
        <v>0-0</v>
      </c>
      <c r="I166" s="992" t="str">
        <f>IF(D166=0,"0-0",(VLOOKUP(D166,'CONSOLIDADO PLAN DESARROLLO'!$EL$9:$ET$304,$R$3,0)))</f>
        <v>0-0</v>
      </c>
      <c r="J166" s="993"/>
      <c r="K166" s="1023"/>
      <c r="L166" s="1001"/>
      <c r="M166" s="174"/>
      <c r="N166" s="175"/>
      <c r="O166" s="176"/>
      <c r="P166" s="46"/>
      <c r="Q166" s="47"/>
      <c r="R166" s="1026"/>
      <c r="S166" s="48"/>
      <c r="T166" s="897"/>
      <c r="U166" s="49"/>
      <c r="V166" s="897"/>
      <c r="W166" s="49"/>
      <c r="X166" s="897"/>
      <c r="Y166" s="49"/>
      <c r="Z166" s="897"/>
      <c r="AA166" s="49"/>
      <c r="AB166" s="897"/>
      <c r="AC166" s="49"/>
      <c r="AD166" s="897"/>
      <c r="AE166" s="49"/>
      <c r="AF166" s="897"/>
      <c r="AG166" s="50"/>
      <c r="AH166" s="818"/>
      <c r="AI166" s="818"/>
      <c r="AJ166" s="900">
        <f>+R166+T166+V166+X166+Z166+AB166+AD166+AF166</f>
        <v>0</v>
      </c>
      <c r="AK166" s="103">
        <f t="shared" ref="AK166:AK171" si="455">AC166+AE166+AG166+S166+U166+W166+Y166+AA166</f>
        <v>0</v>
      </c>
      <c r="AL166" s="51"/>
      <c r="AM166" s="52"/>
      <c r="AN166" s="52"/>
      <c r="AO166" s="52"/>
      <c r="AP166" s="52"/>
      <c r="AQ166" s="52"/>
      <c r="AR166" s="53">
        <f t="shared" ref="AR166:AR171" si="456">SUM(AL166:AQ166)</f>
        <v>0</v>
      </c>
      <c r="AS166" s="54"/>
      <c r="AT166" s="52"/>
      <c r="AU166" s="53">
        <f t="shared" ref="AU166:AU170" si="457">SUM(AS166:AT166)</f>
        <v>0</v>
      </c>
      <c r="AV166" s="54"/>
      <c r="AW166" s="52"/>
      <c r="AX166" s="52"/>
      <c r="AY166" s="52"/>
      <c r="AZ166" s="55"/>
      <c r="BA166" s="56"/>
      <c r="BB166" s="56"/>
      <c r="BC166" s="57"/>
    </row>
    <row r="167" spans="1:55" ht="17.25" hidden="1" customHeight="1" x14ac:dyDescent="0.2">
      <c r="A167" s="972"/>
      <c r="B167" s="974"/>
      <c r="C167" s="977"/>
      <c r="D167" s="1020"/>
      <c r="E167" s="987"/>
      <c r="F167" s="983"/>
      <c r="G167" s="1005"/>
      <c r="H167" s="989"/>
      <c r="I167" s="994"/>
      <c r="J167" s="995"/>
      <c r="K167" s="1023"/>
      <c r="L167" s="1002"/>
      <c r="M167" s="174"/>
      <c r="N167" s="175"/>
      <c r="O167" s="176"/>
      <c r="P167" s="46"/>
      <c r="Q167" s="47"/>
      <c r="R167" s="1027"/>
      <c r="S167" s="48"/>
      <c r="T167" s="898"/>
      <c r="U167" s="49"/>
      <c r="V167" s="898"/>
      <c r="W167" s="49"/>
      <c r="X167" s="898"/>
      <c r="Y167" s="49"/>
      <c r="Z167" s="898"/>
      <c r="AA167" s="49"/>
      <c r="AB167" s="898"/>
      <c r="AC167" s="49"/>
      <c r="AD167" s="898"/>
      <c r="AE167" s="49"/>
      <c r="AF167" s="898"/>
      <c r="AG167" s="50"/>
      <c r="AH167" s="819"/>
      <c r="AI167" s="819"/>
      <c r="AJ167" s="901"/>
      <c r="AK167" s="103">
        <f t="shared" si="455"/>
        <v>0</v>
      </c>
      <c r="AL167" s="51"/>
      <c r="AM167" s="52"/>
      <c r="AN167" s="52"/>
      <c r="AO167" s="52"/>
      <c r="AP167" s="52"/>
      <c r="AQ167" s="52"/>
      <c r="AR167" s="53">
        <f t="shared" si="456"/>
        <v>0</v>
      </c>
      <c r="AS167" s="54"/>
      <c r="AT167" s="52"/>
      <c r="AU167" s="53">
        <f t="shared" si="457"/>
        <v>0</v>
      </c>
      <c r="AV167" s="54"/>
      <c r="AW167" s="52"/>
      <c r="AX167" s="52"/>
      <c r="AY167" s="52"/>
      <c r="AZ167" s="55"/>
      <c r="BA167" s="56"/>
      <c r="BB167" s="56"/>
      <c r="BC167" s="57"/>
    </row>
    <row r="168" spans="1:55" ht="17.25" hidden="1" customHeight="1" x14ac:dyDescent="0.2">
      <c r="A168" s="972"/>
      <c r="B168" s="974"/>
      <c r="C168" s="977"/>
      <c r="D168" s="1020"/>
      <c r="E168" s="987"/>
      <c r="F168" s="983"/>
      <c r="G168" s="1005"/>
      <c r="H168" s="989"/>
      <c r="I168" s="994"/>
      <c r="J168" s="995"/>
      <c r="K168" s="1023"/>
      <c r="L168" s="1002"/>
      <c r="M168" s="174"/>
      <c r="N168" s="175"/>
      <c r="O168" s="176"/>
      <c r="P168" s="46"/>
      <c r="Q168" s="47"/>
      <c r="R168" s="1027"/>
      <c r="S168" s="48"/>
      <c r="T168" s="898"/>
      <c r="U168" s="49"/>
      <c r="V168" s="898"/>
      <c r="W168" s="49"/>
      <c r="X168" s="898"/>
      <c r="Y168" s="49"/>
      <c r="Z168" s="898"/>
      <c r="AA168" s="49"/>
      <c r="AB168" s="898"/>
      <c r="AC168" s="49"/>
      <c r="AD168" s="898"/>
      <c r="AE168" s="49"/>
      <c r="AF168" s="898"/>
      <c r="AG168" s="50"/>
      <c r="AH168" s="819"/>
      <c r="AI168" s="819"/>
      <c r="AJ168" s="901"/>
      <c r="AK168" s="103">
        <f t="shared" si="455"/>
        <v>0</v>
      </c>
      <c r="AL168" s="51"/>
      <c r="AM168" s="52"/>
      <c r="AN168" s="52"/>
      <c r="AO168" s="52"/>
      <c r="AP168" s="52"/>
      <c r="AQ168" s="52"/>
      <c r="AR168" s="53">
        <f t="shared" si="456"/>
        <v>0</v>
      </c>
      <c r="AS168" s="54"/>
      <c r="AT168" s="52"/>
      <c r="AU168" s="53">
        <f t="shared" si="457"/>
        <v>0</v>
      </c>
      <c r="AV168" s="54"/>
      <c r="AW168" s="52"/>
      <c r="AX168" s="52"/>
      <c r="AY168" s="52"/>
      <c r="AZ168" s="55"/>
      <c r="BA168" s="56"/>
      <c r="BB168" s="56"/>
      <c r="BC168" s="57"/>
    </row>
    <row r="169" spans="1:55" ht="17.25" hidden="1" customHeight="1" x14ac:dyDescent="0.2">
      <c r="A169" s="972"/>
      <c r="B169" s="974"/>
      <c r="C169" s="977"/>
      <c r="D169" s="1020"/>
      <c r="E169" s="987"/>
      <c r="F169" s="983"/>
      <c r="G169" s="1005"/>
      <c r="H169" s="989"/>
      <c r="I169" s="994"/>
      <c r="J169" s="995"/>
      <c r="K169" s="1023"/>
      <c r="L169" s="1002"/>
      <c r="M169" s="174"/>
      <c r="N169" s="175"/>
      <c r="O169" s="176"/>
      <c r="P169" s="46"/>
      <c r="Q169" s="47"/>
      <c r="R169" s="1027"/>
      <c r="S169" s="48"/>
      <c r="T169" s="898"/>
      <c r="U169" s="49"/>
      <c r="V169" s="898"/>
      <c r="W169" s="49"/>
      <c r="X169" s="898"/>
      <c r="Y169" s="49"/>
      <c r="Z169" s="898"/>
      <c r="AA169" s="49"/>
      <c r="AB169" s="898"/>
      <c r="AC169" s="49"/>
      <c r="AD169" s="898"/>
      <c r="AE169" s="49"/>
      <c r="AF169" s="898"/>
      <c r="AG169" s="50"/>
      <c r="AH169" s="819"/>
      <c r="AI169" s="819"/>
      <c r="AJ169" s="901"/>
      <c r="AK169" s="103">
        <f t="shared" si="455"/>
        <v>0</v>
      </c>
      <c r="AL169" s="51"/>
      <c r="AM169" s="52"/>
      <c r="AN169" s="52"/>
      <c r="AO169" s="52"/>
      <c r="AP169" s="52"/>
      <c r="AQ169" s="52"/>
      <c r="AR169" s="53">
        <f t="shared" si="456"/>
        <v>0</v>
      </c>
      <c r="AS169" s="54"/>
      <c r="AT169" s="52"/>
      <c r="AU169" s="53">
        <f t="shared" si="457"/>
        <v>0</v>
      </c>
      <c r="AV169" s="54"/>
      <c r="AW169" s="52"/>
      <c r="AX169" s="52"/>
      <c r="AY169" s="52"/>
      <c r="AZ169" s="55"/>
      <c r="BA169" s="56"/>
      <c r="BB169" s="56"/>
      <c r="BC169" s="57"/>
    </row>
    <row r="170" spans="1:55" ht="17.25" hidden="1" customHeight="1" x14ac:dyDescent="0.2">
      <c r="A170" s="972"/>
      <c r="B170" s="974"/>
      <c r="C170" s="977"/>
      <c r="D170" s="1020"/>
      <c r="E170" s="987"/>
      <c r="F170" s="983"/>
      <c r="G170" s="1005"/>
      <c r="H170" s="989"/>
      <c r="I170" s="994"/>
      <c r="J170" s="995"/>
      <c r="K170" s="1023"/>
      <c r="L170" s="1002"/>
      <c r="M170" s="174"/>
      <c r="N170" s="175"/>
      <c r="O170" s="176"/>
      <c r="P170" s="46"/>
      <c r="Q170" s="47"/>
      <c r="R170" s="1027"/>
      <c r="S170" s="48"/>
      <c r="T170" s="898"/>
      <c r="U170" s="49"/>
      <c r="V170" s="898"/>
      <c r="W170" s="49"/>
      <c r="X170" s="898"/>
      <c r="Y170" s="49"/>
      <c r="Z170" s="898"/>
      <c r="AA170" s="49"/>
      <c r="AB170" s="898"/>
      <c r="AC170" s="49"/>
      <c r="AD170" s="898"/>
      <c r="AE170" s="49"/>
      <c r="AF170" s="898"/>
      <c r="AG170" s="50"/>
      <c r="AH170" s="819"/>
      <c r="AI170" s="819"/>
      <c r="AJ170" s="901"/>
      <c r="AK170" s="103">
        <f t="shared" si="455"/>
        <v>0</v>
      </c>
      <c r="AL170" s="51"/>
      <c r="AM170" s="52"/>
      <c r="AN170" s="52"/>
      <c r="AO170" s="52"/>
      <c r="AP170" s="52"/>
      <c r="AQ170" s="52"/>
      <c r="AR170" s="53">
        <f t="shared" si="456"/>
        <v>0</v>
      </c>
      <c r="AS170" s="54"/>
      <c r="AT170" s="52"/>
      <c r="AU170" s="53">
        <f t="shared" si="457"/>
        <v>0</v>
      </c>
      <c r="AV170" s="54"/>
      <c r="AW170" s="52"/>
      <c r="AX170" s="52"/>
      <c r="AY170" s="52"/>
      <c r="AZ170" s="55"/>
      <c r="BA170" s="56"/>
      <c r="BB170" s="56"/>
      <c r="BC170" s="57"/>
    </row>
    <row r="171" spans="1:55" ht="17.25" hidden="1" customHeight="1" x14ac:dyDescent="0.2">
      <c r="A171" s="972"/>
      <c r="B171" s="975"/>
      <c r="C171" s="978"/>
      <c r="D171" s="1021"/>
      <c r="E171" s="987"/>
      <c r="F171" s="984"/>
      <c r="G171" s="1006"/>
      <c r="H171" s="990"/>
      <c r="I171" s="994"/>
      <c r="J171" s="995"/>
      <c r="K171" s="1024"/>
      <c r="L171" s="1002"/>
      <c r="M171" s="177"/>
      <c r="N171" s="178"/>
      <c r="O171" s="179"/>
      <c r="P171" s="106"/>
      <c r="Q171" s="107"/>
      <c r="R171" s="1027"/>
      <c r="S171" s="108"/>
      <c r="T171" s="898"/>
      <c r="U171" s="109"/>
      <c r="V171" s="898"/>
      <c r="W171" s="109"/>
      <c r="X171" s="898"/>
      <c r="Y171" s="109"/>
      <c r="Z171" s="898"/>
      <c r="AA171" s="109"/>
      <c r="AB171" s="898"/>
      <c r="AC171" s="109"/>
      <c r="AD171" s="898"/>
      <c r="AE171" s="109"/>
      <c r="AF171" s="898"/>
      <c r="AG171" s="110"/>
      <c r="AH171" s="819"/>
      <c r="AI171" s="819"/>
      <c r="AJ171" s="902"/>
      <c r="AK171" s="103">
        <f t="shared" si="455"/>
        <v>0</v>
      </c>
      <c r="AL171" s="111"/>
      <c r="AM171" s="112"/>
      <c r="AN171" s="112"/>
      <c r="AO171" s="112"/>
      <c r="AP171" s="112"/>
      <c r="AQ171" s="112"/>
      <c r="AR171" s="53">
        <f t="shared" si="45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73"/>
      <c r="B172" s="976"/>
      <c r="C172" s="979"/>
      <c r="D172" s="1022"/>
      <c r="E172" s="988"/>
      <c r="F172" s="985"/>
      <c r="G172" s="1007"/>
      <c r="H172" s="991"/>
      <c r="I172" s="996"/>
      <c r="J172" s="997"/>
      <c r="K172" s="1025"/>
      <c r="L172" s="1003"/>
      <c r="M172" s="180"/>
      <c r="N172" s="181"/>
      <c r="O172" s="182"/>
      <c r="P172" s="117"/>
      <c r="Q172" s="117"/>
      <c r="R172" s="1028"/>
      <c r="S172" s="183"/>
      <c r="T172" s="899"/>
      <c r="U172" s="184"/>
      <c r="V172" s="899"/>
      <c r="W172" s="184"/>
      <c r="X172" s="899"/>
      <c r="Y172" s="184"/>
      <c r="Z172" s="899"/>
      <c r="AA172" s="184"/>
      <c r="AB172" s="899"/>
      <c r="AC172" s="184"/>
      <c r="AD172" s="899"/>
      <c r="AE172" s="184"/>
      <c r="AF172" s="899"/>
      <c r="AG172" s="185"/>
      <c r="AH172" s="820"/>
      <c r="AI172" s="820"/>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1004"/>
      <c r="J173" s="1004"/>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71">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458">SUM(R175:R181)</f>
        <v>0</v>
      </c>
      <c r="S174" s="168">
        <f t="shared" ref="S174" si="459">SUM(S175:S181)</f>
        <v>0</v>
      </c>
      <c r="T174" s="169">
        <f t="shared" ref="T174" si="460">SUM(T175:T181)</f>
        <v>0</v>
      </c>
      <c r="U174" s="170">
        <f t="shared" ref="U174" si="461">SUM(U175:U181)</f>
        <v>0</v>
      </c>
      <c r="V174" s="169">
        <f t="shared" ref="V174" si="462">SUM(V175:V181)</f>
        <v>0</v>
      </c>
      <c r="W174" s="170">
        <f t="shared" ref="W174" si="463">SUM(W175:W181)</f>
        <v>0</v>
      </c>
      <c r="X174" s="169">
        <f t="shared" ref="X174" si="464">SUM(X175:X181)</f>
        <v>0</v>
      </c>
      <c r="Y174" s="170">
        <f t="shared" ref="Y174" si="465">SUM(Y175:Y181)</f>
        <v>0</v>
      </c>
      <c r="Z174" s="169">
        <f t="shared" ref="Z174" si="466">SUM(Z175:Z181)</f>
        <v>0</v>
      </c>
      <c r="AA174" s="170">
        <f t="shared" ref="AA174" si="467">SUM(AA175:AA181)</f>
        <v>0</v>
      </c>
      <c r="AB174" s="169">
        <f t="shared" ref="AB174" si="468">SUM(AB175:AB181)</f>
        <v>0</v>
      </c>
      <c r="AC174" s="170">
        <f t="shared" ref="AC174" si="469">SUM(AC175:AC181)</f>
        <v>0</v>
      </c>
      <c r="AD174" s="169">
        <f t="shared" ref="AD174" si="470">SUM(AD175:AD181)</f>
        <v>0</v>
      </c>
      <c r="AE174" s="170">
        <f t="shared" ref="AE174" si="471">SUM(AE175:AE181)</f>
        <v>0</v>
      </c>
      <c r="AF174" s="169">
        <f t="shared" ref="AF174" si="472">SUM(AF175:AF181)</f>
        <v>0</v>
      </c>
      <c r="AG174" s="171">
        <f t="shared" ref="AG174" si="473">SUM(AG175:AG181)</f>
        <v>0</v>
      </c>
      <c r="AH174" s="817"/>
      <c r="AI174" s="817"/>
      <c r="AJ174" s="172">
        <f t="shared" ref="AJ174" si="474">SUM(AJ175:AJ181)</f>
        <v>0</v>
      </c>
      <c r="AK174" s="173">
        <f t="shared" ref="AK174" si="475">SUM(AK175:AK181)</f>
        <v>0</v>
      </c>
      <c r="AL174" s="41">
        <f t="shared" ref="AL174" si="476">SUM(AL175:AL181)</f>
        <v>0</v>
      </c>
      <c r="AM174" s="42">
        <f t="shared" ref="AM174" si="477">SUM(AM175:AM181)</f>
        <v>0</v>
      </c>
      <c r="AN174" s="42">
        <f t="shared" ref="AN174" si="478">SUM(AN175:AN181)</f>
        <v>0</v>
      </c>
      <c r="AO174" s="42">
        <f t="shared" ref="AO174" si="479">SUM(AO175:AO181)</f>
        <v>0</v>
      </c>
      <c r="AP174" s="42">
        <f t="shared" ref="AP174" si="480">SUM(AP175:AP181)</f>
        <v>0</v>
      </c>
      <c r="AQ174" s="42">
        <f t="shared" ref="AQ174" si="481">SUM(AQ175:AQ181)</f>
        <v>0</v>
      </c>
      <c r="AR174" s="43">
        <f t="shared" ref="AR174" si="482">SUM(AR175:AR181)</f>
        <v>0</v>
      </c>
      <c r="AS174" s="104">
        <f t="shared" ref="AS174" si="483">SUM(AS175:AS181)</f>
        <v>0</v>
      </c>
      <c r="AT174" s="42">
        <f t="shared" ref="AT174" si="484">SUM(AT175:AT181)</f>
        <v>0</v>
      </c>
      <c r="AU174" s="43">
        <f t="shared" ref="AU174" si="485">SUM(AU175:AU181)</f>
        <v>0</v>
      </c>
      <c r="AV174" s="104">
        <f t="shared" ref="AV174" si="486">SUM(AV175:AV181)</f>
        <v>0</v>
      </c>
      <c r="AW174" s="42">
        <f t="shared" ref="AW174" si="487">SUM(AW175:AW181)</f>
        <v>0</v>
      </c>
      <c r="AX174" s="42">
        <f t="shared" ref="AX174" si="488">SUM(AX175:AX181)</f>
        <v>0</v>
      </c>
      <c r="AY174" s="42">
        <f t="shared" ref="AY174" si="489">SUM(AY175:AY181)</f>
        <v>0</v>
      </c>
      <c r="AZ174" s="105">
        <f t="shared" ref="AZ174" si="490">SUM(AZ175:AZ181)</f>
        <v>0</v>
      </c>
      <c r="BA174" s="44" t="s">
        <v>1684</v>
      </c>
      <c r="BB174" s="44" t="s">
        <v>1685</v>
      </c>
      <c r="BC174" s="45" t="s">
        <v>1686</v>
      </c>
    </row>
    <row r="175" spans="1:55" ht="17.25" hidden="1" customHeight="1" x14ac:dyDescent="0.2">
      <c r="A175" s="972"/>
      <c r="B175" s="974" t="str">
        <f>VLOOKUP($D$9,'PROYECTOS REGISTRADOS'!$A$2:$D$82,4,0)</f>
        <v>Mejoramiento de las condiciones de vivienda a través de estrategias y acciones para recuperar la vivienda digna en el Municipio de Tocancipá, Cundinamarca, Centro Oriente</v>
      </c>
      <c r="C175" s="977" t="str">
        <f>VLOOKUP($D$9,'PROYECTOS REGISTRADOS'!$A$2:$D$82,3,0)</f>
        <v>2016-25817-0039</v>
      </c>
      <c r="D175" s="1020"/>
      <c r="E175" s="986" t="str">
        <f>IF(D175=0,"0-0",(VLOOKUP(D175,'CONSOLIDADO PLAN DESARROLLO'!$EL$9:$ET$304,2,0)))</f>
        <v>0-0</v>
      </c>
      <c r="F175" s="983" t="str">
        <f>IF(D175=0,"0-0",(VLOOKUP(D175,'CONSOLIDADO PLAN DESARROLLO'!$EL$9:$ET$304,3,0)))</f>
        <v>0-0</v>
      </c>
      <c r="G175" s="1005" t="str">
        <f>IF(D175=0,"0-0",(VLOOKUP(D175,'CONSOLIDADO PLAN DESARROLLO'!$EL$9:$ET$304,4,0)))</f>
        <v>0-0</v>
      </c>
      <c r="H175" s="989" t="str">
        <f>IF(D175=0,"0-0",(VLOOKUP(D175,'CONSOLIDADO PLAN DESARROLLO'!$EL$9:$ET$304,5,0)))</f>
        <v>0-0</v>
      </c>
      <c r="I175" s="992" t="str">
        <f>IF(D175=0,"0-0",(VLOOKUP(D175,'CONSOLIDADO PLAN DESARROLLO'!$EL$9:$ET$304,$R$3,0)))</f>
        <v>0-0</v>
      </c>
      <c r="J175" s="993"/>
      <c r="K175" s="1023"/>
      <c r="L175" s="1001"/>
      <c r="M175" s="174"/>
      <c r="N175" s="175"/>
      <c r="O175" s="176"/>
      <c r="P175" s="46"/>
      <c r="Q175" s="47"/>
      <c r="R175" s="1026"/>
      <c r="S175" s="48"/>
      <c r="T175" s="897"/>
      <c r="U175" s="49"/>
      <c r="V175" s="897"/>
      <c r="W175" s="49"/>
      <c r="X175" s="897"/>
      <c r="Y175" s="49"/>
      <c r="Z175" s="897"/>
      <c r="AA175" s="49"/>
      <c r="AB175" s="897"/>
      <c r="AC175" s="49"/>
      <c r="AD175" s="897"/>
      <c r="AE175" s="49"/>
      <c r="AF175" s="897"/>
      <c r="AG175" s="50"/>
      <c r="AH175" s="818"/>
      <c r="AI175" s="818"/>
      <c r="AJ175" s="900">
        <f>+R175+T175+V175+X175+Z175+AB175+AD175+AF175</f>
        <v>0</v>
      </c>
      <c r="AK175" s="103">
        <f t="shared" ref="AK175:AK180" si="491">AC175+AE175+AG175+S175+U175+W175+Y175+AA175</f>
        <v>0</v>
      </c>
      <c r="AL175" s="51"/>
      <c r="AM175" s="52"/>
      <c r="AN175" s="52"/>
      <c r="AO175" s="52"/>
      <c r="AP175" s="52"/>
      <c r="AQ175" s="52"/>
      <c r="AR175" s="53">
        <f t="shared" ref="AR175:AR180" si="492">SUM(AL175:AQ175)</f>
        <v>0</v>
      </c>
      <c r="AS175" s="54"/>
      <c r="AT175" s="52"/>
      <c r="AU175" s="53">
        <f t="shared" ref="AU175:AU179" si="493">SUM(AS175:AT175)</f>
        <v>0</v>
      </c>
      <c r="AV175" s="54"/>
      <c r="AW175" s="52"/>
      <c r="AX175" s="52"/>
      <c r="AY175" s="52"/>
      <c r="AZ175" s="55"/>
      <c r="BA175" s="56"/>
      <c r="BB175" s="56"/>
      <c r="BC175" s="57"/>
    </row>
    <row r="176" spans="1:55" ht="17.25" hidden="1" customHeight="1" x14ac:dyDescent="0.2">
      <c r="A176" s="972"/>
      <c r="B176" s="974"/>
      <c r="C176" s="977"/>
      <c r="D176" s="1020"/>
      <c r="E176" s="987"/>
      <c r="F176" s="983"/>
      <c r="G176" s="1005"/>
      <c r="H176" s="989"/>
      <c r="I176" s="994"/>
      <c r="J176" s="995"/>
      <c r="K176" s="1023"/>
      <c r="L176" s="1002"/>
      <c r="M176" s="174"/>
      <c r="N176" s="175"/>
      <c r="O176" s="176"/>
      <c r="P176" s="46"/>
      <c r="Q176" s="47"/>
      <c r="R176" s="1027"/>
      <c r="S176" s="48"/>
      <c r="T176" s="898"/>
      <c r="U176" s="49"/>
      <c r="V176" s="898"/>
      <c r="W176" s="49"/>
      <c r="X176" s="898"/>
      <c r="Y176" s="49"/>
      <c r="Z176" s="898"/>
      <c r="AA176" s="49"/>
      <c r="AB176" s="898"/>
      <c r="AC176" s="49"/>
      <c r="AD176" s="898"/>
      <c r="AE176" s="49"/>
      <c r="AF176" s="898"/>
      <c r="AG176" s="50"/>
      <c r="AH176" s="819"/>
      <c r="AI176" s="819"/>
      <c r="AJ176" s="901"/>
      <c r="AK176" s="103">
        <f t="shared" si="491"/>
        <v>0</v>
      </c>
      <c r="AL176" s="51"/>
      <c r="AM176" s="52"/>
      <c r="AN176" s="52"/>
      <c r="AO176" s="52"/>
      <c r="AP176" s="52"/>
      <c r="AQ176" s="52"/>
      <c r="AR176" s="53">
        <f t="shared" si="492"/>
        <v>0</v>
      </c>
      <c r="AS176" s="54"/>
      <c r="AT176" s="52"/>
      <c r="AU176" s="53">
        <f t="shared" si="493"/>
        <v>0</v>
      </c>
      <c r="AV176" s="54"/>
      <c r="AW176" s="52"/>
      <c r="AX176" s="52"/>
      <c r="AY176" s="52"/>
      <c r="AZ176" s="55"/>
      <c r="BA176" s="56"/>
      <c r="BB176" s="56"/>
      <c r="BC176" s="57"/>
    </row>
    <row r="177" spans="1:55" ht="17.25" hidden="1" customHeight="1" x14ac:dyDescent="0.2">
      <c r="A177" s="972"/>
      <c r="B177" s="974"/>
      <c r="C177" s="977"/>
      <c r="D177" s="1020"/>
      <c r="E177" s="987"/>
      <c r="F177" s="983"/>
      <c r="G177" s="1005"/>
      <c r="H177" s="989"/>
      <c r="I177" s="994"/>
      <c r="J177" s="995"/>
      <c r="K177" s="1023"/>
      <c r="L177" s="1002"/>
      <c r="M177" s="174"/>
      <c r="N177" s="175"/>
      <c r="O177" s="176"/>
      <c r="P177" s="46"/>
      <c r="Q177" s="47"/>
      <c r="R177" s="1027"/>
      <c r="S177" s="48"/>
      <c r="T177" s="898"/>
      <c r="U177" s="49"/>
      <c r="V177" s="898"/>
      <c r="W177" s="49"/>
      <c r="X177" s="898"/>
      <c r="Y177" s="49"/>
      <c r="Z177" s="898"/>
      <c r="AA177" s="49"/>
      <c r="AB177" s="898"/>
      <c r="AC177" s="49"/>
      <c r="AD177" s="898"/>
      <c r="AE177" s="49"/>
      <c r="AF177" s="898"/>
      <c r="AG177" s="50"/>
      <c r="AH177" s="819"/>
      <c r="AI177" s="819"/>
      <c r="AJ177" s="901"/>
      <c r="AK177" s="103">
        <f t="shared" si="491"/>
        <v>0</v>
      </c>
      <c r="AL177" s="51"/>
      <c r="AM177" s="52"/>
      <c r="AN177" s="52"/>
      <c r="AO177" s="52"/>
      <c r="AP177" s="52"/>
      <c r="AQ177" s="52"/>
      <c r="AR177" s="53">
        <f t="shared" si="492"/>
        <v>0</v>
      </c>
      <c r="AS177" s="54"/>
      <c r="AT177" s="52"/>
      <c r="AU177" s="53">
        <f t="shared" si="493"/>
        <v>0</v>
      </c>
      <c r="AV177" s="54"/>
      <c r="AW177" s="52"/>
      <c r="AX177" s="52"/>
      <c r="AY177" s="52"/>
      <c r="AZ177" s="55"/>
      <c r="BA177" s="56"/>
      <c r="BB177" s="56"/>
      <c r="BC177" s="57"/>
    </row>
    <row r="178" spans="1:55" ht="17.25" hidden="1" customHeight="1" x14ac:dyDescent="0.2">
      <c r="A178" s="972"/>
      <c r="B178" s="974"/>
      <c r="C178" s="977"/>
      <c r="D178" s="1020"/>
      <c r="E178" s="987"/>
      <c r="F178" s="983"/>
      <c r="G178" s="1005"/>
      <c r="H178" s="989"/>
      <c r="I178" s="994"/>
      <c r="J178" s="995"/>
      <c r="K178" s="1023"/>
      <c r="L178" s="1002"/>
      <c r="M178" s="174"/>
      <c r="N178" s="175"/>
      <c r="O178" s="176"/>
      <c r="P178" s="46"/>
      <c r="Q178" s="47"/>
      <c r="R178" s="1027"/>
      <c r="S178" s="48"/>
      <c r="T178" s="898"/>
      <c r="U178" s="49"/>
      <c r="V178" s="898"/>
      <c r="W178" s="49"/>
      <c r="X178" s="898"/>
      <c r="Y178" s="49"/>
      <c r="Z178" s="898"/>
      <c r="AA178" s="49"/>
      <c r="AB178" s="898"/>
      <c r="AC178" s="49"/>
      <c r="AD178" s="898"/>
      <c r="AE178" s="49"/>
      <c r="AF178" s="898"/>
      <c r="AG178" s="50"/>
      <c r="AH178" s="819"/>
      <c r="AI178" s="819"/>
      <c r="AJ178" s="901"/>
      <c r="AK178" s="103">
        <f t="shared" si="491"/>
        <v>0</v>
      </c>
      <c r="AL178" s="51"/>
      <c r="AM178" s="52"/>
      <c r="AN178" s="52"/>
      <c r="AO178" s="52"/>
      <c r="AP178" s="52"/>
      <c r="AQ178" s="52"/>
      <c r="AR178" s="53">
        <f t="shared" si="492"/>
        <v>0</v>
      </c>
      <c r="AS178" s="54"/>
      <c r="AT178" s="52"/>
      <c r="AU178" s="53">
        <f t="shared" si="493"/>
        <v>0</v>
      </c>
      <c r="AV178" s="54"/>
      <c r="AW178" s="52"/>
      <c r="AX178" s="52"/>
      <c r="AY178" s="52"/>
      <c r="AZ178" s="55"/>
      <c r="BA178" s="56"/>
      <c r="BB178" s="56"/>
      <c r="BC178" s="57"/>
    </row>
    <row r="179" spans="1:55" ht="17.25" hidden="1" customHeight="1" x14ac:dyDescent="0.2">
      <c r="A179" s="972"/>
      <c r="B179" s="974"/>
      <c r="C179" s="977"/>
      <c r="D179" s="1020"/>
      <c r="E179" s="987"/>
      <c r="F179" s="983"/>
      <c r="G179" s="1005"/>
      <c r="H179" s="989"/>
      <c r="I179" s="994"/>
      <c r="J179" s="995"/>
      <c r="K179" s="1023"/>
      <c r="L179" s="1002"/>
      <c r="M179" s="174"/>
      <c r="N179" s="175"/>
      <c r="O179" s="176"/>
      <c r="P179" s="46"/>
      <c r="Q179" s="47"/>
      <c r="R179" s="1027"/>
      <c r="S179" s="48"/>
      <c r="T179" s="898"/>
      <c r="U179" s="49"/>
      <c r="V179" s="898"/>
      <c r="W179" s="49"/>
      <c r="X179" s="898"/>
      <c r="Y179" s="49"/>
      <c r="Z179" s="898"/>
      <c r="AA179" s="49"/>
      <c r="AB179" s="898"/>
      <c r="AC179" s="49"/>
      <c r="AD179" s="898"/>
      <c r="AE179" s="49"/>
      <c r="AF179" s="898"/>
      <c r="AG179" s="50"/>
      <c r="AH179" s="819"/>
      <c r="AI179" s="819"/>
      <c r="AJ179" s="901"/>
      <c r="AK179" s="103">
        <f t="shared" si="491"/>
        <v>0</v>
      </c>
      <c r="AL179" s="51"/>
      <c r="AM179" s="52"/>
      <c r="AN179" s="52"/>
      <c r="AO179" s="52"/>
      <c r="AP179" s="52"/>
      <c r="AQ179" s="52"/>
      <c r="AR179" s="53">
        <f t="shared" si="492"/>
        <v>0</v>
      </c>
      <c r="AS179" s="54"/>
      <c r="AT179" s="52"/>
      <c r="AU179" s="53">
        <f t="shared" si="493"/>
        <v>0</v>
      </c>
      <c r="AV179" s="54"/>
      <c r="AW179" s="52"/>
      <c r="AX179" s="52"/>
      <c r="AY179" s="52"/>
      <c r="AZ179" s="55"/>
      <c r="BA179" s="56"/>
      <c r="BB179" s="56"/>
      <c r="BC179" s="57"/>
    </row>
    <row r="180" spans="1:55" ht="17.25" hidden="1" customHeight="1" x14ac:dyDescent="0.2">
      <c r="A180" s="972"/>
      <c r="B180" s="975"/>
      <c r="C180" s="978"/>
      <c r="D180" s="1021"/>
      <c r="E180" s="987"/>
      <c r="F180" s="984"/>
      <c r="G180" s="1006"/>
      <c r="H180" s="990"/>
      <c r="I180" s="994"/>
      <c r="J180" s="995"/>
      <c r="K180" s="1024"/>
      <c r="L180" s="1002"/>
      <c r="M180" s="177"/>
      <c r="N180" s="178"/>
      <c r="O180" s="179"/>
      <c r="P180" s="106"/>
      <c r="Q180" s="107"/>
      <c r="R180" s="1027"/>
      <c r="S180" s="108"/>
      <c r="T180" s="898"/>
      <c r="U180" s="109"/>
      <c r="V180" s="898"/>
      <c r="W180" s="109"/>
      <c r="X180" s="898"/>
      <c r="Y180" s="109"/>
      <c r="Z180" s="898"/>
      <c r="AA180" s="109"/>
      <c r="AB180" s="898"/>
      <c r="AC180" s="109"/>
      <c r="AD180" s="898"/>
      <c r="AE180" s="109"/>
      <c r="AF180" s="898"/>
      <c r="AG180" s="110"/>
      <c r="AH180" s="819"/>
      <c r="AI180" s="819"/>
      <c r="AJ180" s="902"/>
      <c r="AK180" s="103">
        <f t="shared" si="491"/>
        <v>0</v>
      </c>
      <c r="AL180" s="111"/>
      <c r="AM180" s="112"/>
      <c r="AN180" s="112"/>
      <c r="AO180" s="112"/>
      <c r="AP180" s="112"/>
      <c r="AQ180" s="112"/>
      <c r="AR180" s="53">
        <f t="shared" si="49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73"/>
      <c r="B181" s="976"/>
      <c r="C181" s="979"/>
      <c r="D181" s="1022"/>
      <c r="E181" s="988"/>
      <c r="F181" s="985"/>
      <c r="G181" s="1007"/>
      <c r="H181" s="991"/>
      <c r="I181" s="996"/>
      <c r="J181" s="997"/>
      <c r="K181" s="1025"/>
      <c r="L181" s="1003"/>
      <c r="M181" s="180"/>
      <c r="N181" s="181"/>
      <c r="O181" s="182"/>
      <c r="P181" s="117"/>
      <c r="Q181" s="117"/>
      <c r="R181" s="1028"/>
      <c r="S181" s="183"/>
      <c r="T181" s="899"/>
      <c r="U181" s="184"/>
      <c r="V181" s="899"/>
      <c r="W181" s="184"/>
      <c r="X181" s="899"/>
      <c r="Y181" s="184"/>
      <c r="Z181" s="899"/>
      <c r="AA181" s="184"/>
      <c r="AB181" s="899"/>
      <c r="AC181" s="184"/>
      <c r="AD181" s="899"/>
      <c r="AE181" s="184"/>
      <c r="AF181" s="899"/>
      <c r="AG181" s="185"/>
      <c r="AH181" s="820"/>
      <c r="AI181" s="820"/>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1004"/>
      <c r="J182" s="1004"/>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71">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494">SUM(R184:R190)</f>
        <v>0</v>
      </c>
      <c r="S183" s="168">
        <f t="shared" ref="S183" si="495">SUM(S184:S190)</f>
        <v>0</v>
      </c>
      <c r="T183" s="169">
        <f t="shared" ref="T183" si="496">SUM(T184:T190)</f>
        <v>0</v>
      </c>
      <c r="U183" s="170">
        <f t="shared" ref="U183" si="497">SUM(U184:U190)</f>
        <v>0</v>
      </c>
      <c r="V183" s="169">
        <f t="shared" ref="V183" si="498">SUM(V184:V190)</f>
        <v>0</v>
      </c>
      <c r="W183" s="170">
        <f t="shared" ref="W183" si="499">SUM(W184:W190)</f>
        <v>0</v>
      </c>
      <c r="X183" s="169">
        <f t="shared" ref="X183" si="500">SUM(X184:X190)</f>
        <v>0</v>
      </c>
      <c r="Y183" s="170">
        <f t="shared" ref="Y183" si="501">SUM(Y184:Y190)</f>
        <v>0</v>
      </c>
      <c r="Z183" s="169">
        <f t="shared" ref="Z183" si="502">SUM(Z184:Z190)</f>
        <v>0</v>
      </c>
      <c r="AA183" s="170">
        <f t="shared" ref="AA183" si="503">SUM(AA184:AA190)</f>
        <v>0</v>
      </c>
      <c r="AB183" s="169">
        <f t="shared" ref="AB183" si="504">SUM(AB184:AB190)</f>
        <v>0</v>
      </c>
      <c r="AC183" s="170">
        <f t="shared" ref="AC183" si="505">SUM(AC184:AC190)</f>
        <v>0</v>
      </c>
      <c r="AD183" s="169">
        <f t="shared" ref="AD183" si="506">SUM(AD184:AD190)</f>
        <v>0</v>
      </c>
      <c r="AE183" s="170">
        <f t="shared" ref="AE183" si="507">SUM(AE184:AE190)</f>
        <v>0</v>
      </c>
      <c r="AF183" s="169">
        <f t="shared" ref="AF183" si="508">SUM(AF184:AF190)</f>
        <v>0</v>
      </c>
      <c r="AG183" s="171">
        <f t="shared" ref="AG183" si="509">SUM(AG184:AG190)</f>
        <v>0</v>
      </c>
      <c r="AH183" s="817"/>
      <c r="AI183" s="817"/>
      <c r="AJ183" s="172">
        <f t="shared" ref="AJ183" si="510">SUM(AJ184:AJ190)</f>
        <v>0</v>
      </c>
      <c r="AK183" s="173">
        <f t="shared" ref="AK183" si="511">SUM(AK184:AK190)</f>
        <v>0</v>
      </c>
      <c r="AL183" s="41">
        <f t="shared" ref="AL183" si="512">SUM(AL184:AL190)</f>
        <v>0</v>
      </c>
      <c r="AM183" s="42">
        <f t="shared" ref="AM183" si="513">SUM(AM184:AM190)</f>
        <v>0</v>
      </c>
      <c r="AN183" s="42">
        <f t="shared" ref="AN183" si="514">SUM(AN184:AN190)</f>
        <v>0</v>
      </c>
      <c r="AO183" s="42">
        <f t="shared" ref="AO183" si="515">SUM(AO184:AO190)</f>
        <v>0</v>
      </c>
      <c r="AP183" s="42">
        <f t="shared" ref="AP183" si="516">SUM(AP184:AP190)</f>
        <v>0</v>
      </c>
      <c r="AQ183" s="42">
        <f t="shared" ref="AQ183" si="517">SUM(AQ184:AQ190)</f>
        <v>0</v>
      </c>
      <c r="AR183" s="43">
        <f t="shared" ref="AR183" si="518">SUM(AR184:AR190)</f>
        <v>0</v>
      </c>
      <c r="AS183" s="104">
        <f t="shared" ref="AS183" si="519">SUM(AS184:AS190)</f>
        <v>0</v>
      </c>
      <c r="AT183" s="42">
        <f t="shared" ref="AT183" si="520">SUM(AT184:AT190)</f>
        <v>0</v>
      </c>
      <c r="AU183" s="43">
        <f t="shared" ref="AU183" si="521">SUM(AU184:AU190)</f>
        <v>0</v>
      </c>
      <c r="AV183" s="104">
        <f t="shared" ref="AV183" si="522">SUM(AV184:AV190)</f>
        <v>0</v>
      </c>
      <c r="AW183" s="42">
        <f t="shared" ref="AW183" si="523">SUM(AW184:AW190)</f>
        <v>0</v>
      </c>
      <c r="AX183" s="42">
        <f t="shared" ref="AX183" si="524">SUM(AX184:AX190)</f>
        <v>0</v>
      </c>
      <c r="AY183" s="42">
        <f t="shared" ref="AY183" si="525">SUM(AY184:AY190)</f>
        <v>0</v>
      </c>
      <c r="AZ183" s="105">
        <f t="shared" ref="AZ183" si="526">SUM(AZ184:AZ190)</f>
        <v>0</v>
      </c>
      <c r="BA183" s="44" t="s">
        <v>1684</v>
      </c>
      <c r="BB183" s="44" t="s">
        <v>1685</v>
      </c>
      <c r="BC183" s="45" t="s">
        <v>1686</v>
      </c>
    </row>
    <row r="184" spans="1:55" ht="17.25" hidden="1" customHeight="1" x14ac:dyDescent="0.2">
      <c r="A184" s="972"/>
      <c r="B184" s="974" t="str">
        <f>VLOOKUP($D$9,'PROYECTOS REGISTRADOS'!$A$2:$D$82,4,0)</f>
        <v>Mejoramiento de las condiciones de vivienda a través de estrategias y acciones para recuperar la vivienda digna en el Municipio de Tocancipá, Cundinamarca, Centro Oriente</v>
      </c>
      <c r="C184" s="977" t="str">
        <f>VLOOKUP($D$9,'PROYECTOS REGISTRADOS'!$A$2:$D$82,3,0)</f>
        <v>2016-25817-0039</v>
      </c>
      <c r="D184" s="1020"/>
      <c r="E184" s="986" t="str">
        <f>IF(D184=0,"0-0",(VLOOKUP(D184,'CONSOLIDADO PLAN DESARROLLO'!$EL$9:$ET$304,2,0)))</f>
        <v>0-0</v>
      </c>
      <c r="F184" s="983" t="str">
        <f>IF(D184=0,"0-0",(VLOOKUP(D184,'CONSOLIDADO PLAN DESARROLLO'!$EL$9:$ET$304,3,0)))</f>
        <v>0-0</v>
      </c>
      <c r="G184" s="1005" t="str">
        <f>IF(D184=0,"0-0",(VLOOKUP(D184,'CONSOLIDADO PLAN DESARROLLO'!$EL$9:$ET$304,4,0)))</f>
        <v>0-0</v>
      </c>
      <c r="H184" s="989" t="str">
        <f>IF(D184=0,"0-0",(VLOOKUP(D184,'CONSOLIDADO PLAN DESARROLLO'!$EL$9:$ET$304,5,0)))</f>
        <v>0-0</v>
      </c>
      <c r="I184" s="992" t="str">
        <f>IF(D184=0,"0-0",(VLOOKUP(D184,'CONSOLIDADO PLAN DESARROLLO'!$EL$9:$ET$304,$R$3,0)))</f>
        <v>0-0</v>
      </c>
      <c r="J184" s="993"/>
      <c r="K184" s="1023"/>
      <c r="L184" s="1001"/>
      <c r="M184" s="174"/>
      <c r="N184" s="175"/>
      <c r="O184" s="176"/>
      <c r="P184" s="46"/>
      <c r="Q184" s="47"/>
      <c r="R184" s="1026"/>
      <c r="S184" s="48"/>
      <c r="T184" s="897"/>
      <c r="U184" s="49"/>
      <c r="V184" s="897"/>
      <c r="W184" s="49"/>
      <c r="X184" s="897"/>
      <c r="Y184" s="49"/>
      <c r="Z184" s="897"/>
      <c r="AA184" s="49"/>
      <c r="AB184" s="897"/>
      <c r="AC184" s="49"/>
      <c r="AD184" s="897"/>
      <c r="AE184" s="49"/>
      <c r="AF184" s="897"/>
      <c r="AG184" s="50"/>
      <c r="AH184" s="818"/>
      <c r="AI184" s="818"/>
      <c r="AJ184" s="900">
        <f>+R184+T184+V184+X184+Z184+AB184+AD184+AF184</f>
        <v>0</v>
      </c>
      <c r="AK184" s="103">
        <f t="shared" ref="AK184:AK189" si="527">AC184+AE184+AG184+S184+U184+W184+Y184+AA184</f>
        <v>0</v>
      </c>
      <c r="AL184" s="51"/>
      <c r="AM184" s="52"/>
      <c r="AN184" s="52"/>
      <c r="AO184" s="52"/>
      <c r="AP184" s="52"/>
      <c r="AQ184" s="52"/>
      <c r="AR184" s="53">
        <f t="shared" ref="AR184:AR189" si="528">SUM(AL184:AQ184)</f>
        <v>0</v>
      </c>
      <c r="AS184" s="54"/>
      <c r="AT184" s="52"/>
      <c r="AU184" s="53">
        <f t="shared" ref="AU184:AU188" si="529">SUM(AS184:AT184)</f>
        <v>0</v>
      </c>
      <c r="AV184" s="54"/>
      <c r="AW184" s="52"/>
      <c r="AX184" s="52"/>
      <c r="AY184" s="52"/>
      <c r="AZ184" s="55"/>
      <c r="BA184" s="56"/>
      <c r="BB184" s="56"/>
      <c r="BC184" s="57"/>
    </row>
    <row r="185" spans="1:55" ht="17.25" hidden="1" customHeight="1" x14ac:dyDescent="0.2">
      <c r="A185" s="972"/>
      <c r="B185" s="974"/>
      <c r="C185" s="977"/>
      <c r="D185" s="1020"/>
      <c r="E185" s="987"/>
      <c r="F185" s="983"/>
      <c r="G185" s="1005"/>
      <c r="H185" s="989"/>
      <c r="I185" s="994"/>
      <c r="J185" s="995"/>
      <c r="K185" s="1023"/>
      <c r="L185" s="1002"/>
      <c r="M185" s="174"/>
      <c r="N185" s="175"/>
      <c r="O185" s="176"/>
      <c r="P185" s="46"/>
      <c r="Q185" s="47"/>
      <c r="R185" s="1027"/>
      <c r="S185" s="48"/>
      <c r="T185" s="898"/>
      <c r="U185" s="49"/>
      <c r="V185" s="898"/>
      <c r="W185" s="49"/>
      <c r="X185" s="898"/>
      <c r="Y185" s="49"/>
      <c r="Z185" s="898"/>
      <c r="AA185" s="49"/>
      <c r="AB185" s="898"/>
      <c r="AC185" s="49"/>
      <c r="AD185" s="898"/>
      <c r="AE185" s="49"/>
      <c r="AF185" s="898"/>
      <c r="AG185" s="50"/>
      <c r="AH185" s="819"/>
      <c r="AI185" s="819"/>
      <c r="AJ185" s="901"/>
      <c r="AK185" s="103">
        <f t="shared" si="527"/>
        <v>0</v>
      </c>
      <c r="AL185" s="51"/>
      <c r="AM185" s="52"/>
      <c r="AN185" s="52"/>
      <c r="AO185" s="52"/>
      <c r="AP185" s="52"/>
      <c r="AQ185" s="52"/>
      <c r="AR185" s="53">
        <f t="shared" si="528"/>
        <v>0</v>
      </c>
      <c r="AS185" s="54"/>
      <c r="AT185" s="52"/>
      <c r="AU185" s="53">
        <f t="shared" si="529"/>
        <v>0</v>
      </c>
      <c r="AV185" s="54"/>
      <c r="AW185" s="52"/>
      <c r="AX185" s="52"/>
      <c r="AY185" s="52"/>
      <c r="AZ185" s="55"/>
      <c r="BA185" s="56"/>
      <c r="BB185" s="56"/>
      <c r="BC185" s="57"/>
    </row>
    <row r="186" spans="1:55" ht="17.25" hidden="1" customHeight="1" x14ac:dyDescent="0.2">
      <c r="A186" s="972"/>
      <c r="B186" s="974"/>
      <c r="C186" s="977"/>
      <c r="D186" s="1020"/>
      <c r="E186" s="987"/>
      <c r="F186" s="983"/>
      <c r="G186" s="1005"/>
      <c r="H186" s="989"/>
      <c r="I186" s="994"/>
      <c r="J186" s="995"/>
      <c r="K186" s="1023"/>
      <c r="L186" s="1002"/>
      <c r="M186" s="174"/>
      <c r="N186" s="175"/>
      <c r="O186" s="176"/>
      <c r="P186" s="46"/>
      <c r="Q186" s="47"/>
      <c r="R186" s="1027"/>
      <c r="S186" s="48"/>
      <c r="T186" s="898"/>
      <c r="U186" s="49"/>
      <c r="V186" s="898"/>
      <c r="W186" s="49"/>
      <c r="X186" s="898"/>
      <c r="Y186" s="49"/>
      <c r="Z186" s="898"/>
      <c r="AA186" s="49"/>
      <c r="AB186" s="898"/>
      <c r="AC186" s="49"/>
      <c r="AD186" s="898"/>
      <c r="AE186" s="49"/>
      <c r="AF186" s="898"/>
      <c r="AG186" s="50"/>
      <c r="AH186" s="819"/>
      <c r="AI186" s="819"/>
      <c r="AJ186" s="901"/>
      <c r="AK186" s="103">
        <f t="shared" si="527"/>
        <v>0</v>
      </c>
      <c r="AL186" s="51"/>
      <c r="AM186" s="52"/>
      <c r="AN186" s="52"/>
      <c r="AO186" s="52"/>
      <c r="AP186" s="52"/>
      <c r="AQ186" s="52"/>
      <c r="AR186" s="53">
        <f t="shared" si="528"/>
        <v>0</v>
      </c>
      <c r="AS186" s="54"/>
      <c r="AT186" s="52"/>
      <c r="AU186" s="53">
        <f t="shared" si="529"/>
        <v>0</v>
      </c>
      <c r="AV186" s="54"/>
      <c r="AW186" s="52"/>
      <c r="AX186" s="52"/>
      <c r="AY186" s="52"/>
      <c r="AZ186" s="55"/>
      <c r="BA186" s="56"/>
      <c r="BB186" s="56"/>
      <c r="BC186" s="57"/>
    </row>
    <row r="187" spans="1:55" ht="17.25" hidden="1" customHeight="1" x14ac:dyDescent="0.2">
      <c r="A187" s="972"/>
      <c r="B187" s="974"/>
      <c r="C187" s="977"/>
      <c r="D187" s="1020"/>
      <c r="E187" s="987"/>
      <c r="F187" s="983"/>
      <c r="G187" s="1005"/>
      <c r="H187" s="989"/>
      <c r="I187" s="994"/>
      <c r="J187" s="995"/>
      <c r="K187" s="1023"/>
      <c r="L187" s="1002"/>
      <c r="M187" s="174"/>
      <c r="N187" s="175"/>
      <c r="O187" s="176"/>
      <c r="P187" s="46"/>
      <c r="Q187" s="47"/>
      <c r="R187" s="1027"/>
      <c r="S187" s="48"/>
      <c r="T187" s="898"/>
      <c r="U187" s="49"/>
      <c r="V187" s="898"/>
      <c r="W187" s="49"/>
      <c r="X187" s="898"/>
      <c r="Y187" s="49"/>
      <c r="Z187" s="898"/>
      <c r="AA187" s="49"/>
      <c r="AB187" s="898"/>
      <c r="AC187" s="49"/>
      <c r="AD187" s="898"/>
      <c r="AE187" s="49"/>
      <c r="AF187" s="898"/>
      <c r="AG187" s="50"/>
      <c r="AH187" s="819"/>
      <c r="AI187" s="819"/>
      <c r="AJ187" s="901"/>
      <c r="AK187" s="103">
        <f t="shared" si="527"/>
        <v>0</v>
      </c>
      <c r="AL187" s="51"/>
      <c r="AM187" s="52"/>
      <c r="AN187" s="52"/>
      <c r="AO187" s="52"/>
      <c r="AP187" s="52"/>
      <c r="AQ187" s="52"/>
      <c r="AR187" s="53">
        <f t="shared" si="528"/>
        <v>0</v>
      </c>
      <c r="AS187" s="54"/>
      <c r="AT187" s="52"/>
      <c r="AU187" s="53">
        <f t="shared" si="529"/>
        <v>0</v>
      </c>
      <c r="AV187" s="54"/>
      <c r="AW187" s="52"/>
      <c r="AX187" s="52"/>
      <c r="AY187" s="52"/>
      <c r="AZ187" s="55"/>
      <c r="BA187" s="56"/>
      <c r="BB187" s="56"/>
      <c r="BC187" s="57"/>
    </row>
    <row r="188" spans="1:55" ht="17.25" hidden="1" customHeight="1" x14ac:dyDescent="0.2">
      <c r="A188" s="972"/>
      <c r="B188" s="974"/>
      <c r="C188" s="977"/>
      <c r="D188" s="1020"/>
      <c r="E188" s="987"/>
      <c r="F188" s="983"/>
      <c r="G188" s="1005"/>
      <c r="H188" s="989"/>
      <c r="I188" s="994"/>
      <c r="J188" s="995"/>
      <c r="K188" s="1023"/>
      <c r="L188" s="1002"/>
      <c r="M188" s="174"/>
      <c r="N188" s="175"/>
      <c r="O188" s="176"/>
      <c r="P188" s="46"/>
      <c r="Q188" s="47"/>
      <c r="R188" s="1027"/>
      <c r="S188" s="48"/>
      <c r="T188" s="898"/>
      <c r="U188" s="49"/>
      <c r="V188" s="898"/>
      <c r="W188" s="49"/>
      <c r="X188" s="898"/>
      <c r="Y188" s="49"/>
      <c r="Z188" s="898"/>
      <c r="AA188" s="49"/>
      <c r="AB188" s="898"/>
      <c r="AC188" s="49"/>
      <c r="AD188" s="898"/>
      <c r="AE188" s="49"/>
      <c r="AF188" s="898"/>
      <c r="AG188" s="50"/>
      <c r="AH188" s="819"/>
      <c r="AI188" s="819"/>
      <c r="AJ188" s="901"/>
      <c r="AK188" s="103">
        <f t="shared" si="527"/>
        <v>0</v>
      </c>
      <c r="AL188" s="51"/>
      <c r="AM188" s="52"/>
      <c r="AN188" s="52"/>
      <c r="AO188" s="52"/>
      <c r="AP188" s="52"/>
      <c r="AQ188" s="52"/>
      <c r="AR188" s="53">
        <f t="shared" si="528"/>
        <v>0</v>
      </c>
      <c r="AS188" s="54"/>
      <c r="AT188" s="52"/>
      <c r="AU188" s="53">
        <f t="shared" si="529"/>
        <v>0</v>
      </c>
      <c r="AV188" s="54"/>
      <c r="AW188" s="52"/>
      <c r="AX188" s="52"/>
      <c r="AY188" s="52"/>
      <c r="AZ188" s="55"/>
      <c r="BA188" s="56"/>
      <c r="BB188" s="56"/>
      <c r="BC188" s="57"/>
    </row>
    <row r="189" spans="1:55" ht="17.25" hidden="1" customHeight="1" x14ac:dyDescent="0.2">
      <c r="A189" s="972"/>
      <c r="B189" s="975"/>
      <c r="C189" s="978"/>
      <c r="D189" s="1021"/>
      <c r="E189" s="987"/>
      <c r="F189" s="984"/>
      <c r="G189" s="1006"/>
      <c r="H189" s="990"/>
      <c r="I189" s="994"/>
      <c r="J189" s="995"/>
      <c r="K189" s="1024"/>
      <c r="L189" s="1002"/>
      <c r="M189" s="177"/>
      <c r="N189" s="178"/>
      <c r="O189" s="179"/>
      <c r="P189" s="106"/>
      <c r="Q189" s="107"/>
      <c r="R189" s="1027"/>
      <c r="S189" s="108"/>
      <c r="T189" s="898"/>
      <c r="U189" s="109"/>
      <c r="V189" s="898"/>
      <c r="W189" s="109"/>
      <c r="X189" s="898"/>
      <c r="Y189" s="109"/>
      <c r="Z189" s="898"/>
      <c r="AA189" s="109"/>
      <c r="AB189" s="898"/>
      <c r="AC189" s="109"/>
      <c r="AD189" s="898"/>
      <c r="AE189" s="109"/>
      <c r="AF189" s="898"/>
      <c r="AG189" s="110"/>
      <c r="AH189" s="819"/>
      <c r="AI189" s="819"/>
      <c r="AJ189" s="902"/>
      <c r="AK189" s="103">
        <f t="shared" si="527"/>
        <v>0</v>
      </c>
      <c r="AL189" s="111"/>
      <c r="AM189" s="112"/>
      <c r="AN189" s="112"/>
      <c r="AO189" s="112"/>
      <c r="AP189" s="112"/>
      <c r="AQ189" s="112"/>
      <c r="AR189" s="53">
        <f t="shared" si="52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73"/>
      <c r="B190" s="976"/>
      <c r="C190" s="979"/>
      <c r="D190" s="1022"/>
      <c r="E190" s="988"/>
      <c r="F190" s="985"/>
      <c r="G190" s="1007"/>
      <c r="H190" s="991"/>
      <c r="I190" s="996"/>
      <c r="J190" s="997"/>
      <c r="K190" s="1025"/>
      <c r="L190" s="1003"/>
      <c r="M190" s="180"/>
      <c r="N190" s="181"/>
      <c r="O190" s="182"/>
      <c r="P190" s="117"/>
      <c r="Q190" s="117"/>
      <c r="R190" s="1028"/>
      <c r="S190" s="183"/>
      <c r="T190" s="899"/>
      <c r="U190" s="184"/>
      <c r="V190" s="899"/>
      <c r="W190" s="184"/>
      <c r="X190" s="899"/>
      <c r="Y190" s="184"/>
      <c r="Z190" s="899"/>
      <c r="AA190" s="184"/>
      <c r="AB190" s="899"/>
      <c r="AC190" s="184"/>
      <c r="AD190" s="899"/>
      <c r="AE190" s="184"/>
      <c r="AF190" s="899"/>
      <c r="AG190" s="185"/>
      <c r="AH190" s="820"/>
      <c r="AI190" s="820"/>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1004"/>
      <c r="J191" s="1004"/>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71">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530">SUM(R193:R199)</f>
        <v>0</v>
      </c>
      <c r="S192" s="168">
        <f t="shared" ref="S192" si="531">SUM(S193:S199)</f>
        <v>0</v>
      </c>
      <c r="T192" s="169">
        <f t="shared" ref="T192" si="532">SUM(T193:T199)</f>
        <v>0</v>
      </c>
      <c r="U192" s="170">
        <f t="shared" ref="U192" si="533">SUM(U193:U199)</f>
        <v>0</v>
      </c>
      <c r="V192" s="169">
        <f t="shared" ref="V192" si="534">SUM(V193:V199)</f>
        <v>0</v>
      </c>
      <c r="W192" s="170">
        <f t="shared" ref="W192" si="535">SUM(W193:W199)</f>
        <v>0</v>
      </c>
      <c r="X192" s="169">
        <f t="shared" ref="X192" si="536">SUM(X193:X199)</f>
        <v>0</v>
      </c>
      <c r="Y192" s="170">
        <f t="shared" ref="Y192" si="537">SUM(Y193:Y199)</f>
        <v>0</v>
      </c>
      <c r="Z192" s="169">
        <f t="shared" ref="Z192" si="538">SUM(Z193:Z199)</f>
        <v>0</v>
      </c>
      <c r="AA192" s="170">
        <f t="shared" ref="AA192" si="539">SUM(AA193:AA199)</f>
        <v>0</v>
      </c>
      <c r="AB192" s="169">
        <f t="shared" ref="AB192" si="540">SUM(AB193:AB199)</f>
        <v>0</v>
      </c>
      <c r="AC192" s="170">
        <f t="shared" ref="AC192" si="541">SUM(AC193:AC199)</f>
        <v>0</v>
      </c>
      <c r="AD192" s="169">
        <f t="shared" ref="AD192" si="542">SUM(AD193:AD199)</f>
        <v>0</v>
      </c>
      <c r="AE192" s="170">
        <f t="shared" ref="AE192" si="543">SUM(AE193:AE199)</f>
        <v>0</v>
      </c>
      <c r="AF192" s="169">
        <f t="shared" ref="AF192" si="544">SUM(AF193:AF199)</f>
        <v>0</v>
      </c>
      <c r="AG192" s="171">
        <f t="shared" ref="AG192" si="545">SUM(AG193:AG199)</f>
        <v>0</v>
      </c>
      <c r="AH192" s="817"/>
      <c r="AI192" s="817"/>
      <c r="AJ192" s="172">
        <f t="shared" ref="AJ192" si="546">SUM(AJ193:AJ199)</f>
        <v>0</v>
      </c>
      <c r="AK192" s="173">
        <f t="shared" ref="AK192" si="547">SUM(AK193:AK199)</f>
        <v>0</v>
      </c>
      <c r="AL192" s="41">
        <f t="shared" ref="AL192" si="548">SUM(AL193:AL199)</f>
        <v>0</v>
      </c>
      <c r="AM192" s="42">
        <f t="shared" ref="AM192" si="549">SUM(AM193:AM199)</f>
        <v>0</v>
      </c>
      <c r="AN192" s="42">
        <f t="shared" ref="AN192" si="550">SUM(AN193:AN199)</f>
        <v>0</v>
      </c>
      <c r="AO192" s="42">
        <f t="shared" ref="AO192" si="551">SUM(AO193:AO199)</f>
        <v>0</v>
      </c>
      <c r="AP192" s="42">
        <f t="shared" ref="AP192" si="552">SUM(AP193:AP199)</f>
        <v>0</v>
      </c>
      <c r="AQ192" s="42">
        <f t="shared" ref="AQ192" si="553">SUM(AQ193:AQ199)</f>
        <v>0</v>
      </c>
      <c r="AR192" s="43">
        <f t="shared" ref="AR192" si="554">SUM(AR193:AR199)</f>
        <v>0</v>
      </c>
      <c r="AS192" s="104">
        <f t="shared" ref="AS192" si="555">SUM(AS193:AS199)</f>
        <v>0</v>
      </c>
      <c r="AT192" s="42">
        <f t="shared" ref="AT192" si="556">SUM(AT193:AT199)</f>
        <v>0</v>
      </c>
      <c r="AU192" s="43">
        <f t="shared" ref="AU192" si="557">SUM(AU193:AU199)</f>
        <v>0</v>
      </c>
      <c r="AV192" s="104">
        <f t="shared" ref="AV192" si="558">SUM(AV193:AV199)</f>
        <v>0</v>
      </c>
      <c r="AW192" s="42">
        <f t="shared" ref="AW192" si="559">SUM(AW193:AW199)</f>
        <v>0</v>
      </c>
      <c r="AX192" s="42">
        <f t="shared" ref="AX192" si="560">SUM(AX193:AX199)</f>
        <v>0</v>
      </c>
      <c r="AY192" s="42">
        <f t="shared" ref="AY192" si="561">SUM(AY193:AY199)</f>
        <v>0</v>
      </c>
      <c r="AZ192" s="105">
        <f t="shared" ref="AZ192" si="562">SUM(AZ193:AZ199)</f>
        <v>0</v>
      </c>
      <c r="BA192" s="44" t="s">
        <v>1684</v>
      </c>
      <c r="BB192" s="44" t="s">
        <v>1685</v>
      </c>
      <c r="BC192" s="45" t="s">
        <v>1686</v>
      </c>
    </row>
    <row r="193" spans="1:55" ht="17.25" hidden="1" customHeight="1" x14ac:dyDescent="0.2">
      <c r="A193" s="972"/>
      <c r="B193" s="974" t="str">
        <f>VLOOKUP($D$9,'PROYECTOS REGISTRADOS'!$A$2:$D$82,4,0)</f>
        <v>Mejoramiento de las condiciones de vivienda a través de estrategias y acciones para recuperar la vivienda digna en el Municipio de Tocancipá, Cundinamarca, Centro Oriente</v>
      </c>
      <c r="C193" s="977" t="str">
        <f>VLOOKUP($D$9,'PROYECTOS REGISTRADOS'!$A$2:$D$82,3,0)</f>
        <v>2016-25817-0039</v>
      </c>
      <c r="D193" s="1020"/>
      <c r="E193" s="986" t="str">
        <f>IF(D193=0,"0-0",(VLOOKUP(D193,'CONSOLIDADO PLAN DESARROLLO'!$EL$9:$ET$304,2,0)))</f>
        <v>0-0</v>
      </c>
      <c r="F193" s="983" t="str">
        <f>IF(D193=0,"0-0",(VLOOKUP(D193,'CONSOLIDADO PLAN DESARROLLO'!$EL$9:$ET$304,3,0)))</f>
        <v>0-0</v>
      </c>
      <c r="G193" s="1005" t="str">
        <f>IF(D193=0,"0-0",(VLOOKUP(D193,'CONSOLIDADO PLAN DESARROLLO'!$EL$9:$ET$304,4,0)))</f>
        <v>0-0</v>
      </c>
      <c r="H193" s="989" t="str">
        <f>IF(D193=0,"0-0",(VLOOKUP(D193,'CONSOLIDADO PLAN DESARROLLO'!$EL$9:$ET$304,5,0)))</f>
        <v>0-0</v>
      </c>
      <c r="I193" s="992" t="str">
        <f>IF(D193=0,"0-0",(VLOOKUP(D193,'CONSOLIDADO PLAN DESARROLLO'!$EL$9:$ET$304,$R$3,0)))</f>
        <v>0-0</v>
      </c>
      <c r="J193" s="993"/>
      <c r="K193" s="1023"/>
      <c r="L193" s="1001"/>
      <c r="M193" s="174"/>
      <c r="N193" s="175"/>
      <c r="O193" s="176"/>
      <c r="P193" s="46"/>
      <c r="Q193" s="47"/>
      <c r="R193" s="1026"/>
      <c r="S193" s="48"/>
      <c r="T193" s="897"/>
      <c r="U193" s="49"/>
      <c r="V193" s="897"/>
      <c r="W193" s="49"/>
      <c r="X193" s="897"/>
      <c r="Y193" s="49"/>
      <c r="Z193" s="897"/>
      <c r="AA193" s="49"/>
      <c r="AB193" s="897"/>
      <c r="AC193" s="49"/>
      <c r="AD193" s="897"/>
      <c r="AE193" s="49"/>
      <c r="AF193" s="897"/>
      <c r="AG193" s="50"/>
      <c r="AH193" s="818"/>
      <c r="AI193" s="818"/>
      <c r="AJ193" s="900">
        <f>+R193+T193+V193+X193+Z193+AB193+AD193+AF193</f>
        <v>0</v>
      </c>
      <c r="AK193" s="103">
        <f t="shared" ref="AK193:AK198" si="563">AC193+AE193+AG193+S193+U193+W193+Y193+AA193</f>
        <v>0</v>
      </c>
      <c r="AL193" s="51"/>
      <c r="AM193" s="52"/>
      <c r="AN193" s="52"/>
      <c r="AO193" s="52"/>
      <c r="AP193" s="52"/>
      <c r="AQ193" s="52"/>
      <c r="AR193" s="53">
        <f t="shared" ref="AR193:AR198" si="564">SUM(AL193:AQ193)</f>
        <v>0</v>
      </c>
      <c r="AS193" s="54"/>
      <c r="AT193" s="52"/>
      <c r="AU193" s="53">
        <f t="shared" ref="AU193:AU197" si="565">SUM(AS193:AT193)</f>
        <v>0</v>
      </c>
      <c r="AV193" s="54"/>
      <c r="AW193" s="52"/>
      <c r="AX193" s="52"/>
      <c r="AY193" s="52"/>
      <c r="AZ193" s="55"/>
      <c r="BA193" s="56"/>
      <c r="BB193" s="56"/>
      <c r="BC193" s="57"/>
    </row>
    <row r="194" spans="1:55" ht="17.25" hidden="1" customHeight="1" x14ac:dyDescent="0.2">
      <c r="A194" s="972"/>
      <c r="B194" s="974"/>
      <c r="C194" s="977"/>
      <c r="D194" s="1020"/>
      <c r="E194" s="987"/>
      <c r="F194" s="983"/>
      <c r="G194" s="1005"/>
      <c r="H194" s="989"/>
      <c r="I194" s="994"/>
      <c r="J194" s="995"/>
      <c r="K194" s="1023"/>
      <c r="L194" s="1002"/>
      <c r="M194" s="174"/>
      <c r="N194" s="175"/>
      <c r="O194" s="176"/>
      <c r="P194" s="46"/>
      <c r="Q194" s="47"/>
      <c r="R194" s="1027"/>
      <c r="S194" s="48"/>
      <c r="T194" s="898"/>
      <c r="U194" s="49"/>
      <c r="V194" s="898"/>
      <c r="W194" s="49"/>
      <c r="X194" s="898"/>
      <c r="Y194" s="49"/>
      <c r="Z194" s="898"/>
      <c r="AA194" s="49"/>
      <c r="AB194" s="898"/>
      <c r="AC194" s="49"/>
      <c r="AD194" s="898"/>
      <c r="AE194" s="49"/>
      <c r="AF194" s="898"/>
      <c r="AG194" s="50"/>
      <c r="AH194" s="819"/>
      <c r="AI194" s="819"/>
      <c r="AJ194" s="901"/>
      <c r="AK194" s="103">
        <f t="shared" si="563"/>
        <v>0</v>
      </c>
      <c r="AL194" s="51"/>
      <c r="AM194" s="52"/>
      <c r="AN194" s="52"/>
      <c r="AO194" s="52"/>
      <c r="AP194" s="52"/>
      <c r="AQ194" s="52"/>
      <c r="AR194" s="53">
        <f t="shared" si="564"/>
        <v>0</v>
      </c>
      <c r="AS194" s="54"/>
      <c r="AT194" s="52"/>
      <c r="AU194" s="53">
        <f t="shared" si="565"/>
        <v>0</v>
      </c>
      <c r="AV194" s="54"/>
      <c r="AW194" s="52"/>
      <c r="AX194" s="52"/>
      <c r="AY194" s="52"/>
      <c r="AZ194" s="55"/>
      <c r="BA194" s="56"/>
      <c r="BB194" s="56"/>
      <c r="BC194" s="57"/>
    </row>
    <row r="195" spans="1:55" ht="17.25" hidden="1" customHeight="1" x14ac:dyDescent="0.2">
      <c r="A195" s="972"/>
      <c r="B195" s="974"/>
      <c r="C195" s="977"/>
      <c r="D195" s="1020"/>
      <c r="E195" s="987"/>
      <c r="F195" s="983"/>
      <c r="G195" s="1005"/>
      <c r="H195" s="989"/>
      <c r="I195" s="994"/>
      <c r="J195" s="995"/>
      <c r="K195" s="1023"/>
      <c r="L195" s="1002"/>
      <c r="M195" s="174"/>
      <c r="N195" s="175"/>
      <c r="O195" s="176"/>
      <c r="P195" s="46"/>
      <c r="Q195" s="47"/>
      <c r="R195" s="1027"/>
      <c r="S195" s="48"/>
      <c r="T195" s="898"/>
      <c r="U195" s="49"/>
      <c r="V195" s="898"/>
      <c r="W195" s="49"/>
      <c r="X195" s="898"/>
      <c r="Y195" s="49"/>
      <c r="Z195" s="898"/>
      <c r="AA195" s="49"/>
      <c r="AB195" s="898"/>
      <c r="AC195" s="49"/>
      <c r="AD195" s="898"/>
      <c r="AE195" s="49"/>
      <c r="AF195" s="898"/>
      <c r="AG195" s="50"/>
      <c r="AH195" s="819"/>
      <c r="AI195" s="819"/>
      <c r="AJ195" s="901"/>
      <c r="AK195" s="103">
        <f t="shared" si="563"/>
        <v>0</v>
      </c>
      <c r="AL195" s="51"/>
      <c r="AM195" s="52"/>
      <c r="AN195" s="52"/>
      <c r="AO195" s="52"/>
      <c r="AP195" s="52"/>
      <c r="AQ195" s="52"/>
      <c r="AR195" s="53">
        <f t="shared" si="564"/>
        <v>0</v>
      </c>
      <c r="AS195" s="54"/>
      <c r="AT195" s="52"/>
      <c r="AU195" s="53">
        <f t="shared" si="565"/>
        <v>0</v>
      </c>
      <c r="AV195" s="54"/>
      <c r="AW195" s="52"/>
      <c r="AX195" s="52"/>
      <c r="AY195" s="52"/>
      <c r="AZ195" s="55"/>
      <c r="BA195" s="56"/>
      <c r="BB195" s="56"/>
      <c r="BC195" s="57"/>
    </row>
    <row r="196" spans="1:55" ht="17.25" hidden="1" customHeight="1" x14ac:dyDescent="0.2">
      <c r="A196" s="972"/>
      <c r="B196" s="974"/>
      <c r="C196" s="977"/>
      <c r="D196" s="1020"/>
      <c r="E196" s="987"/>
      <c r="F196" s="983"/>
      <c r="G196" s="1005"/>
      <c r="H196" s="989"/>
      <c r="I196" s="994"/>
      <c r="J196" s="995"/>
      <c r="K196" s="1023"/>
      <c r="L196" s="1002"/>
      <c r="M196" s="174"/>
      <c r="N196" s="175"/>
      <c r="O196" s="176"/>
      <c r="P196" s="46"/>
      <c r="Q196" s="47"/>
      <c r="R196" s="1027"/>
      <c r="S196" s="48"/>
      <c r="T196" s="898"/>
      <c r="U196" s="49"/>
      <c r="V196" s="898"/>
      <c r="W196" s="49"/>
      <c r="X196" s="898"/>
      <c r="Y196" s="49"/>
      <c r="Z196" s="898"/>
      <c r="AA196" s="49"/>
      <c r="AB196" s="898"/>
      <c r="AC196" s="49"/>
      <c r="AD196" s="898"/>
      <c r="AE196" s="49"/>
      <c r="AF196" s="898"/>
      <c r="AG196" s="50"/>
      <c r="AH196" s="819"/>
      <c r="AI196" s="819"/>
      <c r="AJ196" s="901"/>
      <c r="AK196" s="103">
        <f t="shared" si="563"/>
        <v>0</v>
      </c>
      <c r="AL196" s="51"/>
      <c r="AM196" s="52"/>
      <c r="AN196" s="52"/>
      <c r="AO196" s="52"/>
      <c r="AP196" s="52"/>
      <c r="AQ196" s="52"/>
      <c r="AR196" s="53">
        <f t="shared" si="564"/>
        <v>0</v>
      </c>
      <c r="AS196" s="54"/>
      <c r="AT196" s="52"/>
      <c r="AU196" s="53">
        <f t="shared" si="565"/>
        <v>0</v>
      </c>
      <c r="AV196" s="54"/>
      <c r="AW196" s="52"/>
      <c r="AX196" s="52"/>
      <c r="AY196" s="52"/>
      <c r="AZ196" s="55"/>
      <c r="BA196" s="56"/>
      <c r="BB196" s="56"/>
      <c r="BC196" s="57"/>
    </row>
    <row r="197" spans="1:55" ht="17.25" hidden="1" customHeight="1" x14ac:dyDescent="0.2">
      <c r="A197" s="972"/>
      <c r="B197" s="974"/>
      <c r="C197" s="977"/>
      <c r="D197" s="1020"/>
      <c r="E197" s="987"/>
      <c r="F197" s="983"/>
      <c r="G197" s="1005"/>
      <c r="H197" s="989"/>
      <c r="I197" s="994"/>
      <c r="J197" s="995"/>
      <c r="K197" s="1023"/>
      <c r="L197" s="1002"/>
      <c r="M197" s="174"/>
      <c r="N197" s="175"/>
      <c r="O197" s="176"/>
      <c r="P197" s="46"/>
      <c r="Q197" s="47"/>
      <c r="R197" s="1027"/>
      <c r="S197" s="48"/>
      <c r="T197" s="898"/>
      <c r="U197" s="49"/>
      <c r="V197" s="898"/>
      <c r="W197" s="49"/>
      <c r="X197" s="898"/>
      <c r="Y197" s="49"/>
      <c r="Z197" s="898"/>
      <c r="AA197" s="49"/>
      <c r="AB197" s="898"/>
      <c r="AC197" s="49"/>
      <c r="AD197" s="898"/>
      <c r="AE197" s="49"/>
      <c r="AF197" s="898"/>
      <c r="AG197" s="50"/>
      <c r="AH197" s="819"/>
      <c r="AI197" s="819"/>
      <c r="AJ197" s="901"/>
      <c r="AK197" s="103">
        <f t="shared" si="563"/>
        <v>0</v>
      </c>
      <c r="AL197" s="51"/>
      <c r="AM197" s="52"/>
      <c r="AN197" s="52"/>
      <c r="AO197" s="52"/>
      <c r="AP197" s="52"/>
      <c r="AQ197" s="52"/>
      <c r="AR197" s="53">
        <f t="shared" si="564"/>
        <v>0</v>
      </c>
      <c r="AS197" s="54"/>
      <c r="AT197" s="52"/>
      <c r="AU197" s="53">
        <f t="shared" si="565"/>
        <v>0</v>
      </c>
      <c r="AV197" s="54"/>
      <c r="AW197" s="52"/>
      <c r="AX197" s="52"/>
      <c r="AY197" s="52"/>
      <c r="AZ197" s="55"/>
      <c r="BA197" s="56"/>
      <c r="BB197" s="56"/>
      <c r="BC197" s="57"/>
    </row>
    <row r="198" spans="1:55" ht="17.25" hidden="1" customHeight="1" x14ac:dyDescent="0.2">
      <c r="A198" s="972"/>
      <c r="B198" s="975"/>
      <c r="C198" s="978"/>
      <c r="D198" s="1021"/>
      <c r="E198" s="987"/>
      <c r="F198" s="984"/>
      <c r="G198" s="1006"/>
      <c r="H198" s="990"/>
      <c r="I198" s="994"/>
      <c r="J198" s="995"/>
      <c r="K198" s="1024"/>
      <c r="L198" s="1002"/>
      <c r="M198" s="177"/>
      <c r="N198" s="178"/>
      <c r="O198" s="179"/>
      <c r="P198" s="106"/>
      <c r="Q198" s="107"/>
      <c r="R198" s="1027"/>
      <c r="S198" s="108"/>
      <c r="T198" s="898"/>
      <c r="U198" s="109"/>
      <c r="V198" s="898"/>
      <c r="W198" s="109"/>
      <c r="X198" s="898"/>
      <c r="Y198" s="109"/>
      <c r="Z198" s="898"/>
      <c r="AA198" s="109"/>
      <c r="AB198" s="898"/>
      <c r="AC198" s="109"/>
      <c r="AD198" s="898"/>
      <c r="AE198" s="109"/>
      <c r="AF198" s="898"/>
      <c r="AG198" s="110"/>
      <c r="AH198" s="819"/>
      <c r="AI198" s="819"/>
      <c r="AJ198" s="902"/>
      <c r="AK198" s="103">
        <f t="shared" si="563"/>
        <v>0</v>
      </c>
      <c r="AL198" s="111"/>
      <c r="AM198" s="112"/>
      <c r="AN198" s="112"/>
      <c r="AO198" s="112"/>
      <c r="AP198" s="112"/>
      <c r="AQ198" s="112"/>
      <c r="AR198" s="53">
        <f t="shared" si="56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73"/>
      <c r="B199" s="976"/>
      <c r="C199" s="979"/>
      <c r="D199" s="1022"/>
      <c r="E199" s="988"/>
      <c r="F199" s="985"/>
      <c r="G199" s="1007"/>
      <c r="H199" s="991"/>
      <c r="I199" s="996"/>
      <c r="J199" s="997"/>
      <c r="K199" s="1025"/>
      <c r="L199" s="1003"/>
      <c r="M199" s="180"/>
      <c r="N199" s="181"/>
      <c r="O199" s="182"/>
      <c r="P199" s="117"/>
      <c r="Q199" s="117"/>
      <c r="R199" s="1028"/>
      <c r="S199" s="183"/>
      <c r="T199" s="899"/>
      <c r="U199" s="184"/>
      <c r="V199" s="899"/>
      <c r="W199" s="184"/>
      <c r="X199" s="899"/>
      <c r="Y199" s="184"/>
      <c r="Z199" s="899"/>
      <c r="AA199" s="184"/>
      <c r="AB199" s="899"/>
      <c r="AC199" s="184"/>
      <c r="AD199" s="899"/>
      <c r="AE199" s="184"/>
      <c r="AF199" s="899"/>
      <c r="AG199" s="185"/>
      <c r="AH199" s="820"/>
      <c r="AI199" s="820"/>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1004"/>
      <c r="J200" s="1004"/>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27"/>
      <c r="C202" s="929" t="s">
        <v>1669</v>
      </c>
      <c r="D202" s="930"/>
      <c r="E202" s="930"/>
      <c r="F202" s="930"/>
      <c r="G202" s="930"/>
      <c r="H202" s="930"/>
      <c r="I202" s="930"/>
      <c r="J202" s="930"/>
    </row>
    <row r="203" spans="1:55" x14ac:dyDescent="0.2">
      <c r="B203" s="928"/>
      <c r="C203" s="929"/>
      <c r="D203" s="930"/>
      <c r="E203" s="930"/>
      <c r="F203" s="930"/>
      <c r="G203" s="930"/>
      <c r="H203" s="930"/>
      <c r="I203" s="930"/>
      <c r="J203" s="930"/>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gW0V4yU5z01nQksgIBi5PHtIyBJjeaKDfQOkhTaB6eRuGgIC2ODnX/jSb3iihJhNgL2D+PzEJzVLyh3rcFLjzg==" saltValue="JAPRri7RBZksfNj2AZEM2g==" spinCount="100000" sheet="1" objects="1" scenarios="1"/>
  <mergeCells count="494">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AH22:AH28"/>
    <mergeCell ref="AH31:AH37"/>
    <mergeCell ref="AH40:AH46"/>
    <mergeCell ref="AH49:AH55"/>
    <mergeCell ref="AH58:AH64"/>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4C748DC5-E5C7-4A3B-A5D4-4002D435DB4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193"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9" t="s">
        <v>0</v>
      </c>
      <c r="C1" s="1029"/>
      <c r="D1" s="1029"/>
      <c r="E1" s="1029"/>
      <c r="F1" s="1029"/>
      <c r="G1" s="1029"/>
      <c r="H1" s="1029"/>
      <c r="I1" s="1029"/>
      <c r="J1" s="1029"/>
      <c r="K1" s="1029"/>
      <c r="L1" s="1029"/>
      <c r="M1" s="1029"/>
      <c r="N1" s="1029"/>
      <c r="O1" s="1029"/>
      <c r="P1" s="1029"/>
      <c r="Q1" s="1029"/>
      <c r="R1" s="1029"/>
      <c r="S1" s="1029"/>
      <c r="T1" s="1029"/>
      <c r="U1" s="1029"/>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30" t="s">
        <v>3</v>
      </c>
      <c r="B4" s="1030"/>
      <c r="C4" s="1030"/>
      <c r="D4" s="1030"/>
      <c r="E4" s="1030"/>
      <c r="F4" s="1030"/>
      <c r="G4" s="1030"/>
      <c r="H4" s="1030"/>
      <c r="I4" s="1030"/>
      <c r="J4" s="1030"/>
      <c r="K4" s="1030"/>
      <c r="L4" s="1030"/>
      <c r="M4" s="1030"/>
      <c r="N4" s="1030"/>
      <c r="O4" s="1030"/>
      <c r="P4" s="1030"/>
      <c r="Q4" s="1030"/>
      <c r="R4" s="1030"/>
      <c r="S4" s="1030"/>
      <c r="T4" s="1030"/>
      <c r="U4" s="1030"/>
      <c r="V4" s="1030"/>
      <c r="W4" s="1030"/>
      <c r="X4" s="1030"/>
      <c r="Y4" s="1030"/>
      <c r="Z4" s="1030"/>
      <c r="AA4" s="1030"/>
      <c r="AB4" s="1030"/>
      <c r="AC4" s="1030"/>
      <c r="AD4" s="1030"/>
      <c r="AE4" s="1030"/>
      <c r="AF4" s="1030"/>
      <c r="AG4" s="1030"/>
      <c r="AH4" s="1030"/>
      <c r="AI4" s="1030"/>
      <c r="AJ4" s="1030"/>
      <c r="AK4" s="1030"/>
      <c r="AL4" s="1030"/>
      <c r="AM4" s="1030"/>
      <c r="AN4" s="1030"/>
      <c r="AO4" s="1030"/>
      <c r="AP4" s="1030"/>
      <c r="AQ4" s="1030"/>
      <c r="AR4" s="1030"/>
      <c r="AS4" s="1030"/>
      <c r="AT4" s="1030"/>
      <c r="AU4" s="1030"/>
      <c r="AV4" s="1030"/>
      <c r="AW4" s="1030"/>
      <c r="AX4" s="1030"/>
      <c r="AY4" s="1030"/>
      <c r="AZ4" s="1030"/>
      <c r="BA4" s="1030"/>
      <c r="BB4" s="1030"/>
      <c r="BC4" s="1030"/>
      <c r="BD4" s="1030"/>
    </row>
    <row r="5" spans="1:150" s="205" customFormat="1" ht="72.75" customHeight="1" thickBot="1" x14ac:dyDescent="0.3">
      <c r="A5" s="1030" t="s">
        <v>4</v>
      </c>
      <c r="B5" s="1030"/>
      <c r="C5" s="1030"/>
      <c r="D5" s="1030"/>
      <c r="E5" s="1030"/>
      <c r="F5" s="1030"/>
      <c r="G5" s="1030"/>
      <c r="H5" s="1030"/>
      <c r="I5" s="1030"/>
      <c r="J5" s="1030"/>
      <c r="K5" s="1030"/>
      <c r="L5" s="1030"/>
      <c r="M5" s="1030"/>
      <c r="N5" s="1030"/>
      <c r="O5" s="1030"/>
      <c r="P5" s="1030"/>
      <c r="Q5" s="1030"/>
      <c r="R5" s="1030"/>
      <c r="S5" s="1030"/>
      <c r="T5" s="1030"/>
      <c r="U5" s="1030"/>
      <c r="V5" s="1030"/>
      <c r="W5" s="1030"/>
      <c r="X5" s="1030"/>
      <c r="Y5" s="1030"/>
      <c r="Z5" s="1030"/>
      <c r="AA5" s="1030"/>
      <c r="AB5" s="1030"/>
      <c r="AC5" s="1030"/>
      <c r="AD5" s="1030"/>
      <c r="AE5" s="1030"/>
      <c r="AF5" s="1030"/>
      <c r="AG5" s="1030"/>
      <c r="AH5" s="1030"/>
      <c r="AI5" s="1030"/>
      <c r="AJ5" s="1030"/>
      <c r="AK5" s="1030"/>
      <c r="AL5" s="1030"/>
      <c r="AM5" s="1030"/>
      <c r="AN5" s="1030"/>
      <c r="AO5" s="1030"/>
      <c r="AP5" s="1030"/>
      <c r="AQ5" s="1030"/>
      <c r="AR5" s="1030"/>
      <c r="AS5" s="1030"/>
      <c r="AT5" s="1030"/>
      <c r="AU5" s="1030"/>
      <c r="AV5" s="1030"/>
      <c r="AW5" s="1030"/>
      <c r="AX5" s="1030"/>
      <c r="AY5" s="1030"/>
      <c r="AZ5" s="1030"/>
      <c r="BA5" s="1030"/>
      <c r="BB5" s="1030"/>
      <c r="BC5" s="1030"/>
      <c r="BD5" s="1030"/>
    </row>
    <row r="6" spans="1:150" s="205" customFormat="1" ht="27" customHeight="1" thickBot="1" x14ac:dyDescent="0.3">
      <c r="A6" s="1031" t="s">
        <v>5</v>
      </c>
      <c r="B6" s="1034" t="s">
        <v>6</v>
      </c>
      <c r="C6" s="1034" t="s">
        <v>7</v>
      </c>
      <c r="D6" s="1031" t="s">
        <v>8</v>
      </c>
      <c r="E6" s="1031" t="s">
        <v>9</v>
      </c>
      <c r="F6" s="1031" t="s">
        <v>10</v>
      </c>
      <c r="G6" s="1037" t="s">
        <v>11</v>
      </c>
      <c r="H6" s="1037" t="s">
        <v>12</v>
      </c>
      <c r="I6" s="1043" t="s">
        <v>13</v>
      </c>
      <c r="J6" s="1037" t="s">
        <v>14</v>
      </c>
      <c r="K6" s="1037" t="s">
        <v>15</v>
      </c>
      <c r="L6" s="1037" t="s">
        <v>16</v>
      </c>
      <c r="M6" s="1037" t="s">
        <v>17</v>
      </c>
      <c r="N6" s="1060" t="s">
        <v>18</v>
      </c>
      <c r="O6" s="1037" t="s">
        <v>19</v>
      </c>
      <c r="P6" s="1031" t="s">
        <v>20</v>
      </c>
      <c r="Q6" s="1031" t="s">
        <v>21</v>
      </c>
      <c r="R6" s="1037" t="s">
        <v>22</v>
      </c>
      <c r="S6" s="1040" t="s">
        <v>23</v>
      </c>
      <c r="T6" s="1060" t="s">
        <v>24</v>
      </c>
      <c r="U6" s="1063" t="s">
        <v>25</v>
      </c>
      <c r="V6" s="1037" t="s">
        <v>26</v>
      </c>
      <c r="W6" s="1037" t="s">
        <v>27</v>
      </c>
      <c r="X6" s="1052" t="s">
        <v>28</v>
      </c>
      <c r="Y6" s="1037" t="s">
        <v>29</v>
      </c>
      <c r="Z6" s="1052" t="s">
        <v>30</v>
      </c>
      <c r="AA6" s="1055" t="s">
        <v>31</v>
      </c>
      <c r="AB6" s="1055"/>
      <c r="AC6" s="1055"/>
      <c r="AD6" s="1055"/>
      <c r="AE6" s="1055"/>
      <c r="AF6" s="1055"/>
      <c r="AG6" s="1055"/>
      <c r="AH6" s="1055"/>
      <c r="AI6" s="1055"/>
      <c r="AJ6" s="1055"/>
      <c r="AK6" s="1055"/>
      <c r="AL6" s="1055"/>
      <c r="AM6" s="1055"/>
      <c r="AN6" s="1055"/>
      <c r="AO6" s="1055"/>
      <c r="AP6" s="1055"/>
      <c r="AQ6" s="1055"/>
      <c r="AR6" s="1055"/>
      <c r="AS6" s="1055"/>
      <c r="AT6" s="1055"/>
      <c r="AU6" s="1055"/>
      <c r="AV6" s="1055"/>
      <c r="AW6" s="1055"/>
      <c r="AX6" s="1055"/>
      <c r="AY6" s="1055"/>
      <c r="AZ6" s="1055"/>
      <c r="BA6" s="1055"/>
      <c r="BB6" s="1056"/>
      <c r="BC6" s="1057" t="s">
        <v>32</v>
      </c>
      <c r="BD6" s="1037"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2"/>
      <c r="B7" s="1035"/>
      <c r="C7" s="1035"/>
      <c r="D7" s="1035"/>
      <c r="E7" s="1032"/>
      <c r="F7" s="1032"/>
      <c r="G7" s="1038"/>
      <c r="H7" s="1038"/>
      <c r="I7" s="1044"/>
      <c r="J7" s="1038"/>
      <c r="K7" s="1038"/>
      <c r="L7" s="1038"/>
      <c r="M7" s="1038"/>
      <c r="N7" s="1061"/>
      <c r="O7" s="1038"/>
      <c r="P7" s="1032"/>
      <c r="Q7" s="1032"/>
      <c r="R7" s="1038"/>
      <c r="S7" s="1041"/>
      <c r="T7" s="1061"/>
      <c r="U7" s="1064"/>
      <c r="V7" s="1038"/>
      <c r="W7" s="1038"/>
      <c r="X7" s="1053"/>
      <c r="Y7" s="1038"/>
      <c r="Z7" s="1053"/>
      <c r="AA7" s="1046">
        <v>2016</v>
      </c>
      <c r="AB7" s="1046"/>
      <c r="AC7" s="1046"/>
      <c r="AD7" s="1046"/>
      <c r="AE7" s="1046"/>
      <c r="AF7" s="1046"/>
      <c r="AG7" s="1047"/>
      <c r="AH7" s="1048">
        <v>2017</v>
      </c>
      <c r="AI7" s="1046"/>
      <c r="AJ7" s="1046"/>
      <c r="AK7" s="1046"/>
      <c r="AL7" s="1046"/>
      <c r="AM7" s="1046"/>
      <c r="AN7" s="1047"/>
      <c r="AO7" s="1048">
        <v>2018</v>
      </c>
      <c r="AP7" s="1046"/>
      <c r="AQ7" s="1046"/>
      <c r="AR7" s="1046"/>
      <c r="AS7" s="1046"/>
      <c r="AT7" s="1046"/>
      <c r="AU7" s="1047"/>
      <c r="AV7" s="1048">
        <v>2019</v>
      </c>
      <c r="AW7" s="1046"/>
      <c r="AX7" s="1046"/>
      <c r="AY7" s="1046"/>
      <c r="AZ7" s="1046"/>
      <c r="BA7" s="1046"/>
      <c r="BB7" s="1047"/>
      <c r="BC7" s="1058"/>
      <c r="BD7" s="1038"/>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1">
        <v>1</v>
      </c>
      <c r="EM7" s="821">
        <v>2</v>
      </c>
      <c r="EN7" s="821">
        <v>3</v>
      </c>
      <c r="EO7" s="821">
        <v>4</v>
      </c>
      <c r="EP7" s="821">
        <v>5</v>
      </c>
      <c r="EQ7" s="821">
        <v>6</v>
      </c>
      <c r="ER7" s="821">
        <v>7</v>
      </c>
      <c r="ES7" s="821">
        <v>8</v>
      </c>
      <c r="ET7" s="821">
        <v>9</v>
      </c>
    </row>
    <row r="8" spans="1:150" s="219" customFormat="1" ht="78" customHeight="1" thickBot="1" x14ac:dyDescent="0.25">
      <c r="A8" s="1033"/>
      <c r="B8" s="1036"/>
      <c r="C8" s="1036"/>
      <c r="D8" s="1036"/>
      <c r="E8" s="1033"/>
      <c r="F8" s="1033"/>
      <c r="G8" s="1039"/>
      <c r="H8" s="1039"/>
      <c r="I8" s="1045"/>
      <c r="J8" s="1039"/>
      <c r="K8" s="1039"/>
      <c r="L8" s="1039"/>
      <c r="M8" s="1039"/>
      <c r="N8" s="1062"/>
      <c r="O8" s="1039"/>
      <c r="P8" s="1033"/>
      <c r="Q8" s="1033"/>
      <c r="R8" s="1039"/>
      <c r="S8" s="1042"/>
      <c r="T8" s="1062"/>
      <c r="U8" s="1065"/>
      <c r="V8" s="1038"/>
      <c r="W8" s="1039"/>
      <c r="X8" s="1054"/>
      <c r="Y8" s="1039"/>
      <c r="Z8" s="1054"/>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59"/>
      <c r="BD8" s="1039"/>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2" t="s">
        <v>21</v>
      </c>
      <c r="EM8" s="823" t="s">
        <v>22</v>
      </c>
      <c r="EN8" s="823" t="s">
        <v>23</v>
      </c>
      <c r="EO8" s="823" t="s">
        <v>24</v>
      </c>
      <c r="EP8" s="824" t="s">
        <v>25</v>
      </c>
      <c r="EQ8" s="823" t="s">
        <v>1942</v>
      </c>
      <c r="ER8" s="823" t="s">
        <v>1943</v>
      </c>
      <c r="ES8" s="823" t="s">
        <v>1944</v>
      </c>
      <c r="ET8" s="825" t="s">
        <v>1945</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6" t="s">
        <v>71</v>
      </c>
      <c r="EM9" s="815" t="s">
        <v>65</v>
      </c>
      <c r="EN9" s="274" t="s">
        <v>1892</v>
      </c>
      <c r="EO9" s="275">
        <v>0</v>
      </c>
      <c r="EP9" s="276">
        <v>30</v>
      </c>
      <c r="EQ9" s="276">
        <v>0</v>
      </c>
      <c r="ER9" s="876">
        <v>0</v>
      </c>
      <c r="ES9" s="813">
        <v>0</v>
      </c>
      <c r="ET9" s="827">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6" t="s">
        <v>82</v>
      </c>
      <c r="EM10" s="815" t="s">
        <v>65</v>
      </c>
      <c r="EN10" s="274" t="s">
        <v>75</v>
      </c>
      <c r="EO10" s="275">
        <v>0</v>
      </c>
      <c r="EP10" s="808">
        <v>1</v>
      </c>
      <c r="EQ10" s="807">
        <v>0</v>
      </c>
      <c r="ER10" s="876">
        <v>0</v>
      </c>
      <c r="ES10" s="813">
        <v>0</v>
      </c>
      <c r="ET10" s="827">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6" t="s">
        <v>96</v>
      </c>
      <c r="EM11" s="319" t="s">
        <v>88</v>
      </c>
      <c r="EN11" s="275" t="s">
        <v>89</v>
      </c>
      <c r="EO11" s="275">
        <v>1</v>
      </c>
      <c r="EP11" s="275">
        <v>2</v>
      </c>
      <c r="EQ11" s="276">
        <v>0</v>
      </c>
      <c r="ER11" s="876">
        <v>0.5</v>
      </c>
      <c r="ES11" s="277">
        <v>0.5</v>
      </c>
      <c r="ET11" s="827">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6" t="s">
        <v>109</v>
      </c>
      <c r="EM12" s="319" t="s">
        <v>100</v>
      </c>
      <c r="EN12" s="275" t="s">
        <v>1893</v>
      </c>
      <c r="EO12" s="330">
        <v>98</v>
      </c>
      <c r="EP12" s="330">
        <v>98</v>
      </c>
      <c r="EQ12" s="330">
        <v>98</v>
      </c>
      <c r="ER12" s="810">
        <v>98</v>
      </c>
      <c r="ES12" s="330">
        <v>98</v>
      </c>
      <c r="ET12" s="828">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6" t="s">
        <v>119</v>
      </c>
      <c r="EM13" s="319" t="s">
        <v>113</v>
      </c>
      <c r="EN13" s="275" t="s">
        <v>114</v>
      </c>
      <c r="EO13" s="275">
        <v>0</v>
      </c>
      <c r="EP13" s="275">
        <v>3</v>
      </c>
      <c r="EQ13" s="277">
        <v>0.5</v>
      </c>
      <c r="ER13" s="806">
        <v>0.5</v>
      </c>
      <c r="ES13" s="276">
        <v>1</v>
      </c>
      <c r="ET13" s="829">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6" t="s">
        <v>129</v>
      </c>
      <c r="EM14" s="319" t="s">
        <v>123</v>
      </c>
      <c r="EN14" s="275" t="s">
        <v>124</v>
      </c>
      <c r="EO14" s="275">
        <v>3</v>
      </c>
      <c r="EP14" s="275">
        <v>3</v>
      </c>
      <c r="EQ14" s="276">
        <v>3</v>
      </c>
      <c r="ER14" s="807">
        <v>3</v>
      </c>
      <c r="ES14" s="276">
        <v>3</v>
      </c>
      <c r="ET14" s="829">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6" t="s">
        <v>139</v>
      </c>
      <c r="EM15" s="319" t="s">
        <v>133</v>
      </c>
      <c r="EN15" s="275" t="s">
        <v>134</v>
      </c>
      <c r="EO15" s="275">
        <v>3</v>
      </c>
      <c r="EP15" s="275">
        <v>3</v>
      </c>
      <c r="EQ15" s="276">
        <v>3</v>
      </c>
      <c r="ER15" s="807">
        <v>3</v>
      </c>
      <c r="ES15" s="276">
        <v>3</v>
      </c>
      <c r="ET15" s="829">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6" t="s">
        <v>149</v>
      </c>
      <c r="EM16" s="319" t="s">
        <v>143</v>
      </c>
      <c r="EN16" s="275" t="s">
        <v>144</v>
      </c>
      <c r="EO16" s="275">
        <v>3</v>
      </c>
      <c r="EP16" s="275">
        <v>3</v>
      </c>
      <c r="EQ16" s="276">
        <v>3</v>
      </c>
      <c r="ER16" s="807">
        <v>3</v>
      </c>
      <c r="ES16" s="276">
        <v>3</v>
      </c>
      <c r="ET16" s="829">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6" t="s">
        <v>163</v>
      </c>
      <c r="EM17" s="319" t="s">
        <v>157</v>
      </c>
      <c r="EN17" s="275" t="s">
        <v>158</v>
      </c>
      <c r="EO17" s="275">
        <v>0</v>
      </c>
      <c r="EP17" s="275">
        <v>3</v>
      </c>
      <c r="EQ17" s="276">
        <v>1</v>
      </c>
      <c r="ER17" s="877">
        <v>0.66</v>
      </c>
      <c r="ES17" s="814">
        <v>0.66</v>
      </c>
      <c r="ET17" s="830">
        <v>0.68</v>
      </c>
    </row>
    <row r="18" spans="1:150" ht="49.5" customHeight="1" thickBot="1" x14ac:dyDescent="0.3">
      <c r="A18" s="278" t="s">
        <v>53</v>
      </c>
      <c r="B18" s="279" t="s">
        <v>54</v>
      </c>
      <c r="C18" s="280" t="s">
        <v>55</v>
      </c>
      <c r="D18" s="281"/>
      <c r="E18" s="8" t="s">
        <v>57</v>
      </c>
      <c r="F18" s="282" t="str">
        <f t="shared" si="4"/>
        <v>E1.P_A</v>
      </c>
      <c r="G18" s="283" t="s">
        <v>58</v>
      </c>
      <c r="H18" s="283" t="s">
        <v>59</v>
      </c>
      <c r="I18" s="1049"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1" t="s">
        <v>175</v>
      </c>
      <c r="EM18" s="319" t="s">
        <v>169</v>
      </c>
      <c r="EN18" s="275" t="s">
        <v>170</v>
      </c>
      <c r="EO18" s="275">
        <v>0</v>
      </c>
      <c r="EP18" s="275">
        <v>4</v>
      </c>
      <c r="EQ18" s="276">
        <v>0</v>
      </c>
      <c r="ER18" s="807">
        <v>1</v>
      </c>
      <c r="ES18" s="276">
        <v>2</v>
      </c>
      <c r="ET18" s="829">
        <v>1</v>
      </c>
    </row>
    <row r="19" spans="1:150" ht="33" customHeight="1" thickBot="1" x14ac:dyDescent="0.25">
      <c r="A19" s="278" t="s">
        <v>53</v>
      </c>
      <c r="B19" s="279" t="s">
        <v>54</v>
      </c>
      <c r="C19" s="280" t="s">
        <v>55</v>
      </c>
      <c r="D19" s="281"/>
      <c r="E19" s="8" t="s">
        <v>57</v>
      </c>
      <c r="F19" s="282" t="str">
        <f t="shared" si="4"/>
        <v>E1.P_A</v>
      </c>
      <c r="G19" s="283" t="s">
        <v>58</v>
      </c>
      <c r="H19" s="283" t="s">
        <v>59</v>
      </c>
      <c r="I19" s="1050"/>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1" t="s">
        <v>184</v>
      </c>
      <c r="EM19" s="319" t="s">
        <v>178</v>
      </c>
      <c r="EN19" s="275" t="s">
        <v>179</v>
      </c>
      <c r="EO19" s="275">
        <v>0</v>
      </c>
      <c r="EP19" s="275">
        <v>1</v>
      </c>
      <c r="EQ19" s="330">
        <v>0.25</v>
      </c>
      <c r="ER19" s="806">
        <v>0.25</v>
      </c>
      <c r="ES19" s="330">
        <v>0.25</v>
      </c>
      <c r="ET19" s="828">
        <v>0.25</v>
      </c>
    </row>
    <row r="20" spans="1:150" ht="49.5" customHeight="1" x14ac:dyDescent="0.2">
      <c r="A20" s="278" t="s">
        <v>53</v>
      </c>
      <c r="B20" s="279" t="s">
        <v>54</v>
      </c>
      <c r="C20" s="280" t="s">
        <v>55</v>
      </c>
      <c r="D20" s="281"/>
      <c r="E20" s="8" t="s">
        <v>57</v>
      </c>
      <c r="F20" s="282" t="str">
        <f t="shared" si="4"/>
        <v>E1.P_A</v>
      </c>
      <c r="G20" s="283" t="s">
        <v>58</v>
      </c>
      <c r="H20" s="283" t="s">
        <v>59</v>
      </c>
      <c r="I20" s="1050"/>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1" t="s">
        <v>195</v>
      </c>
      <c r="EM20" s="319" t="s">
        <v>189</v>
      </c>
      <c r="EN20" s="275" t="s">
        <v>190</v>
      </c>
      <c r="EO20" s="387">
        <v>8</v>
      </c>
      <c r="EP20" s="387">
        <v>8</v>
      </c>
      <c r="EQ20" s="276">
        <v>8</v>
      </c>
      <c r="ER20" s="807">
        <v>8</v>
      </c>
      <c r="ES20" s="276">
        <v>8</v>
      </c>
      <c r="ET20" s="829">
        <v>8</v>
      </c>
    </row>
    <row r="21" spans="1:150" ht="37.5" customHeight="1" thickBot="1" x14ac:dyDescent="0.25">
      <c r="A21" s="278" t="s">
        <v>53</v>
      </c>
      <c r="B21" s="279" t="s">
        <v>54</v>
      </c>
      <c r="C21" s="280" t="s">
        <v>55</v>
      </c>
      <c r="D21" s="281"/>
      <c r="E21" s="8" t="s">
        <v>57</v>
      </c>
      <c r="F21" s="282" t="str">
        <f t="shared" si="4"/>
        <v>E1.P_A</v>
      </c>
      <c r="G21" s="283" t="s">
        <v>58</v>
      </c>
      <c r="H21" s="283" t="s">
        <v>59</v>
      </c>
      <c r="I21" s="1051"/>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1" t="s">
        <v>206</v>
      </c>
      <c r="EM21" s="319" t="s">
        <v>200</v>
      </c>
      <c r="EN21" s="275" t="s">
        <v>201</v>
      </c>
      <c r="EO21" s="387">
        <v>0</v>
      </c>
      <c r="EP21" s="387">
        <v>3</v>
      </c>
      <c r="EQ21" s="330">
        <v>0.75</v>
      </c>
      <c r="ER21" s="810">
        <v>0.75</v>
      </c>
      <c r="ES21" s="330">
        <v>0.75</v>
      </c>
      <c r="ET21" s="828">
        <v>0.75</v>
      </c>
    </row>
    <row r="22" spans="1:150" ht="133.5" customHeight="1" x14ac:dyDescent="0.2">
      <c r="A22" s="278" t="s">
        <v>53</v>
      </c>
      <c r="B22" s="279" t="s">
        <v>54</v>
      </c>
      <c r="C22" s="280" t="s">
        <v>55</v>
      </c>
      <c r="D22" s="281"/>
      <c r="E22" s="8" t="s">
        <v>57</v>
      </c>
      <c r="F22" s="282" t="str">
        <f t="shared" si="4"/>
        <v>E1.P_A</v>
      </c>
      <c r="G22" s="283" t="s">
        <v>58</v>
      </c>
      <c r="H22" s="283" t="s">
        <v>59</v>
      </c>
      <c r="I22" s="1049"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1" t="s">
        <v>221</v>
      </c>
      <c r="EM22" s="319" t="s">
        <v>215</v>
      </c>
      <c r="EN22" s="275" t="s">
        <v>216</v>
      </c>
      <c r="EO22" s="275">
        <v>1</v>
      </c>
      <c r="EP22" s="275">
        <v>2</v>
      </c>
      <c r="EQ22" s="277">
        <v>0.5</v>
      </c>
      <c r="ER22" s="806">
        <v>0.5</v>
      </c>
      <c r="ES22" s="277">
        <v>0.5</v>
      </c>
      <c r="ET22" s="832">
        <v>0.5</v>
      </c>
    </row>
    <row r="23" spans="1:150" ht="39" customHeight="1" thickBot="1" x14ac:dyDescent="0.25">
      <c r="A23" s="278" t="s">
        <v>53</v>
      </c>
      <c r="B23" s="279" t="s">
        <v>54</v>
      </c>
      <c r="C23" s="280" t="s">
        <v>55</v>
      </c>
      <c r="D23" s="281"/>
      <c r="E23" s="8" t="s">
        <v>57</v>
      </c>
      <c r="F23" s="282" t="str">
        <f t="shared" si="4"/>
        <v>E1.P_A</v>
      </c>
      <c r="G23" s="283" t="s">
        <v>58</v>
      </c>
      <c r="H23" s="283" t="s">
        <v>59</v>
      </c>
      <c r="I23" s="1050"/>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1" t="s">
        <v>233</v>
      </c>
      <c r="EM23" s="319" t="s">
        <v>227</v>
      </c>
      <c r="EN23" s="275" t="s">
        <v>228</v>
      </c>
      <c r="EO23" s="275">
        <v>0</v>
      </c>
      <c r="EP23" s="275">
        <v>3</v>
      </c>
      <c r="EQ23" s="276">
        <v>0</v>
      </c>
      <c r="ER23" s="878">
        <v>0</v>
      </c>
      <c r="ES23" s="276">
        <v>1</v>
      </c>
      <c r="ET23" s="833">
        <v>2</v>
      </c>
    </row>
    <row r="24" spans="1:150" ht="48.75" customHeight="1" thickBot="1" x14ac:dyDescent="0.25">
      <c r="A24" s="278" t="s">
        <v>53</v>
      </c>
      <c r="B24" s="279" t="s">
        <v>54</v>
      </c>
      <c r="C24" s="280" t="s">
        <v>55</v>
      </c>
      <c r="D24" s="281"/>
      <c r="E24" s="8" t="s">
        <v>57</v>
      </c>
      <c r="F24" s="282" t="str">
        <f t="shared" si="4"/>
        <v>E1.P_A</v>
      </c>
      <c r="G24" s="283" t="s">
        <v>58</v>
      </c>
      <c r="H24" s="283" t="s">
        <v>59</v>
      </c>
      <c r="I24" s="1050"/>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1" t="s">
        <v>242</v>
      </c>
      <c r="EM24" s="319" t="s">
        <v>236</v>
      </c>
      <c r="EN24" s="275" t="s">
        <v>237</v>
      </c>
      <c r="EO24" s="276">
        <v>100</v>
      </c>
      <c r="EP24" s="276">
        <v>100</v>
      </c>
      <c r="EQ24" s="276">
        <v>100</v>
      </c>
      <c r="ER24" s="807">
        <v>100</v>
      </c>
      <c r="ES24" s="276">
        <v>100</v>
      </c>
      <c r="ET24" s="829">
        <v>100</v>
      </c>
    </row>
    <row r="25" spans="1:150" ht="54" customHeight="1" thickBot="1" x14ac:dyDescent="0.25">
      <c r="A25" s="278" t="s">
        <v>53</v>
      </c>
      <c r="B25" s="279" t="s">
        <v>54</v>
      </c>
      <c r="C25" s="280" t="s">
        <v>55</v>
      </c>
      <c r="D25" s="281"/>
      <c r="E25" s="8" t="s">
        <v>57</v>
      </c>
      <c r="F25" s="282" t="str">
        <f t="shared" si="4"/>
        <v>E1.P_A</v>
      </c>
      <c r="G25" s="283" t="s">
        <v>58</v>
      </c>
      <c r="H25" s="283" t="s">
        <v>59</v>
      </c>
      <c r="I25" s="1050"/>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1" t="s">
        <v>253</v>
      </c>
      <c r="EM25" s="319" t="s">
        <v>247</v>
      </c>
      <c r="EN25" s="275" t="s">
        <v>248</v>
      </c>
      <c r="EO25" s="275">
        <v>3</v>
      </c>
      <c r="EP25" s="275">
        <v>3</v>
      </c>
      <c r="EQ25" s="276">
        <v>3</v>
      </c>
      <c r="ER25" s="807">
        <v>3</v>
      </c>
      <c r="ES25" s="276">
        <v>3</v>
      </c>
      <c r="ET25" s="829">
        <v>3</v>
      </c>
    </row>
    <row r="26" spans="1:150" ht="37.5" customHeight="1" thickBot="1" x14ac:dyDescent="0.25">
      <c r="A26" s="278" t="s">
        <v>53</v>
      </c>
      <c r="B26" s="279" t="s">
        <v>54</v>
      </c>
      <c r="C26" s="280" t="s">
        <v>55</v>
      </c>
      <c r="D26" s="281"/>
      <c r="E26" s="8" t="s">
        <v>57</v>
      </c>
      <c r="F26" s="282" t="str">
        <f t="shared" si="4"/>
        <v>E1.P_A</v>
      </c>
      <c r="G26" s="283" t="s">
        <v>58</v>
      </c>
      <c r="H26" s="283" t="s">
        <v>59</v>
      </c>
      <c r="I26" s="1051"/>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1" t="s">
        <v>262</v>
      </c>
      <c r="EM26" s="319" t="s">
        <v>256</v>
      </c>
      <c r="EN26" s="275" t="s">
        <v>257</v>
      </c>
      <c r="EO26" s="275">
        <v>0</v>
      </c>
      <c r="EP26" s="275">
        <v>1</v>
      </c>
      <c r="EQ26" s="276">
        <v>0</v>
      </c>
      <c r="ER26" s="807">
        <v>0</v>
      </c>
      <c r="ES26" s="277">
        <v>0.5</v>
      </c>
      <c r="ET26" s="832">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6" t="s">
        <v>276</v>
      </c>
      <c r="EM27" s="319" t="s">
        <v>270</v>
      </c>
      <c r="EN27" s="275" t="s">
        <v>271</v>
      </c>
      <c r="EO27" s="275">
        <v>2</v>
      </c>
      <c r="EP27" s="275">
        <v>2</v>
      </c>
      <c r="EQ27" s="806">
        <v>0.5</v>
      </c>
      <c r="ER27" s="806">
        <v>0.5</v>
      </c>
      <c r="ES27" s="806">
        <v>0.5</v>
      </c>
      <c r="ET27" s="834">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6" t="s">
        <v>287</v>
      </c>
      <c r="EM28" s="319" t="s">
        <v>281</v>
      </c>
      <c r="EN28" s="275" t="s">
        <v>282</v>
      </c>
      <c r="EO28" s="275">
        <v>1</v>
      </c>
      <c r="EP28" s="275">
        <v>3</v>
      </c>
      <c r="EQ28" s="330">
        <v>0.75</v>
      </c>
      <c r="ER28" s="810">
        <v>0.75</v>
      </c>
      <c r="ES28" s="330">
        <v>0.75</v>
      </c>
      <c r="ET28" s="828">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6" t="s">
        <v>298</v>
      </c>
      <c r="EM29" s="319" t="s">
        <v>292</v>
      </c>
      <c r="EN29" s="275" t="s">
        <v>293</v>
      </c>
      <c r="EO29" s="275">
        <v>1</v>
      </c>
      <c r="EP29" s="275">
        <v>3</v>
      </c>
      <c r="EQ29" s="330">
        <v>0.75</v>
      </c>
      <c r="ER29" s="810">
        <v>0.75</v>
      </c>
      <c r="ES29" s="330">
        <v>0.75</v>
      </c>
      <c r="ET29" s="828">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6" t="s">
        <v>310</v>
      </c>
      <c r="EM30" s="319" t="s">
        <v>304</v>
      </c>
      <c r="EN30" s="275" t="s">
        <v>305</v>
      </c>
      <c r="EO30" s="275">
        <v>0</v>
      </c>
      <c r="EP30" s="275">
        <v>1</v>
      </c>
      <c r="EQ30" s="330">
        <v>0.25</v>
      </c>
      <c r="ER30" s="810">
        <v>0.25</v>
      </c>
      <c r="ES30" s="330">
        <v>0.25</v>
      </c>
      <c r="ET30" s="828">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6" t="s">
        <v>321</v>
      </c>
      <c r="EM31" s="319" t="s">
        <v>315</v>
      </c>
      <c r="EN31" s="275" t="s">
        <v>316</v>
      </c>
      <c r="EO31" s="275">
        <v>120</v>
      </c>
      <c r="EP31" s="275">
        <v>1500</v>
      </c>
      <c r="EQ31" s="276">
        <v>375</v>
      </c>
      <c r="ER31" s="807">
        <v>375</v>
      </c>
      <c r="ES31" s="276">
        <v>375</v>
      </c>
      <c r="ET31" s="829">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1" t="s">
        <v>335</v>
      </c>
      <c r="EM32" s="319" t="s">
        <v>329</v>
      </c>
      <c r="EN32" s="275" t="s">
        <v>330</v>
      </c>
      <c r="EO32" s="275">
        <v>1</v>
      </c>
      <c r="EP32" s="275">
        <v>1</v>
      </c>
      <c r="EQ32" s="330">
        <v>0.25</v>
      </c>
      <c r="ER32" s="810">
        <v>0.25</v>
      </c>
      <c r="ES32" s="330">
        <v>0.25</v>
      </c>
      <c r="ET32" s="828">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1" t="s">
        <v>346</v>
      </c>
      <c r="EM33" s="319" t="s">
        <v>340</v>
      </c>
      <c r="EN33" s="275" t="s">
        <v>341</v>
      </c>
      <c r="EO33" s="275">
        <v>1</v>
      </c>
      <c r="EP33" s="275">
        <v>2</v>
      </c>
      <c r="EQ33" s="277">
        <v>0.5</v>
      </c>
      <c r="ER33" s="806">
        <v>0.5</v>
      </c>
      <c r="ES33" s="277">
        <v>0.5</v>
      </c>
      <c r="ET33" s="832">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1" t="s">
        <v>357</v>
      </c>
      <c r="EM34" s="319" t="s">
        <v>351</v>
      </c>
      <c r="EN34" s="275" t="s">
        <v>352</v>
      </c>
      <c r="EO34" s="275">
        <v>5</v>
      </c>
      <c r="EP34" s="387">
        <v>6</v>
      </c>
      <c r="EQ34" s="276">
        <v>2</v>
      </c>
      <c r="ER34" s="807">
        <v>2</v>
      </c>
      <c r="ES34" s="276">
        <v>1</v>
      </c>
      <c r="ET34" s="829">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1" t="s">
        <v>368</v>
      </c>
      <c r="EM35" s="319" t="s">
        <v>362</v>
      </c>
      <c r="EN35" s="275" t="s">
        <v>363</v>
      </c>
      <c r="EO35" s="275">
        <v>0</v>
      </c>
      <c r="EP35" s="275">
        <v>1</v>
      </c>
      <c r="EQ35" s="330">
        <v>0.25</v>
      </c>
      <c r="ER35" s="810">
        <v>0.25</v>
      </c>
      <c r="ES35" s="330">
        <v>0.25</v>
      </c>
      <c r="ET35" s="828">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6" t="s">
        <v>382</v>
      </c>
      <c r="EM36" s="319" t="s">
        <v>375</v>
      </c>
      <c r="EN36" s="275" t="s">
        <v>1894</v>
      </c>
      <c r="EO36" s="276">
        <v>60</v>
      </c>
      <c r="EP36" s="276">
        <v>100</v>
      </c>
      <c r="EQ36" s="276">
        <v>0</v>
      </c>
      <c r="ER36" s="876">
        <v>0</v>
      </c>
      <c r="ES36" s="277">
        <v>50</v>
      </c>
      <c r="ET36" s="833">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6" t="s">
        <v>394</v>
      </c>
      <c r="EM37" s="319" t="s">
        <v>388</v>
      </c>
      <c r="EN37" s="275" t="s">
        <v>389</v>
      </c>
      <c r="EO37" s="275">
        <v>0</v>
      </c>
      <c r="EP37" s="275">
        <v>1</v>
      </c>
      <c r="EQ37" s="276">
        <v>0</v>
      </c>
      <c r="ER37" s="807">
        <v>0</v>
      </c>
      <c r="ES37" s="277">
        <v>0.5</v>
      </c>
      <c r="ET37" s="832">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6" t="s">
        <v>405</v>
      </c>
      <c r="EM38" s="319" t="s">
        <v>399</v>
      </c>
      <c r="EN38" s="275" t="s">
        <v>400</v>
      </c>
      <c r="EO38" s="275">
        <v>0</v>
      </c>
      <c r="EP38" s="275">
        <v>1</v>
      </c>
      <c r="EQ38" s="330">
        <v>0.25</v>
      </c>
      <c r="ER38" s="810">
        <v>0.25</v>
      </c>
      <c r="ES38" s="330">
        <v>0.25</v>
      </c>
      <c r="ET38" s="828">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5" t="s">
        <v>416</v>
      </c>
      <c r="EM39" s="836" t="s">
        <v>410</v>
      </c>
      <c r="EN39" s="808" t="s">
        <v>411</v>
      </c>
      <c r="EO39" s="808">
        <v>0</v>
      </c>
      <c r="EP39" s="808">
        <v>1</v>
      </c>
      <c r="EQ39" s="807">
        <v>0</v>
      </c>
      <c r="ER39" s="807">
        <v>0</v>
      </c>
      <c r="ES39" s="806">
        <v>0.5</v>
      </c>
      <c r="ET39" s="834">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1" t="s">
        <v>427</v>
      </c>
      <c r="EM40" s="319" t="s">
        <v>421</v>
      </c>
      <c r="EN40" s="275" t="s">
        <v>422</v>
      </c>
      <c r="EO40" s="275">
        <v>5295</v>
      </c>
      <c r="EP40" s="275">
        <v>5295</v>
      </c>
      <c r="EQ40" s="276">
        <v>5295</v>
      </c>
      <c r="ER40" s="807">
        <v>5295</v>
      </c>
      <c r="ES40" s="276">
        <v>5295</v>
      </c>
      <c r="ET40" s="829">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1" t="s">
        <v>438</v>
      </c>
      <c r="EM41" s="319" t="s">
        <v>432</v>
      </c>
      <c r="EN41" s="275" t="s">
        <v>433</v>
      </c>
      <c r="EO41" s="275">
        <v>1</v>
      </c>
      <c r="EP41" s="275">
        <v>1</v>
      </c>
      <c r="EQ41" s="330">
        <v>1</v>
      </c>
      <c r="ER41" s="810">
        <v>1</v>
      </c>
      <c r="ES41" s="330">
        <v>1</v>
      </c>
      <c r="ET41" s="828">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1" t="s">
        <v>445</v>
      </c>
      <c r="EM42" s="319" t="s">
        <v>441</v>
      </c>
      <c r="EN42" s="275" t="s">
        <v>442</v>
      </c>
      <c r="EO42" s="387">
        <v>0</v>
      </c>
      <c r="EP42" s="387">
        <v>1</v>
      </c>
      <c r="EQ42" s="330">
        <v>0.25</v>
      </c>
      <c r="ER42" s="810">
        <v>0.25</v>
      </c>
      <c r="ES42" s="330">
        <v>0.25</v>
      </c>
      <c r="ET42" s="828">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1" t="s">
        <v>456</v>
      </c>
      <c r="EM43" s="319" t="s">
        <v>452</v>
      </c>
      <c r="EN43" s="275" t="s">
        <v>453</v>
      </c>
      <c r="EO43" s="275">
        <v>0</v>
      </c>
      <c r="EP43" s="275">
        <v>2</v>
      </c>
      <c r="EQ43" s="277">
        <v>0.5</v>
      </c>
      <c r="ER43" s="806">
        <v>0.5</v>
      </c>
      <c r="ES43" s="277">
        <v>0.5</v>
      </c>
      <c r="ET43" s="832">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1" t="s">
        <v>464</v>
      </c>
      <c r="EM44" s="319" t="s">
        <v>461</v>
      </c>
      <c r="EN44" s="275" t="s">
        <v>453</v>
      </c>
      <c r="EO44" s="275">
        <v>0</v>
      </c>
      <c r="EP44" s="275">
        <v>2</v>
      </c>
      <c r="EQ44" s="277">
        <v>0.5</v>
      </c>
      <c r="ER44" s="806">
        <v>0.5</v>
      </c>
      <c r="ES44" s="277">
        <v>0.5</v>
      </c>
      <c r="ET44" s="832">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1" t="s">
        <v>472</v>
      </c>
      <c r="EM45" s="319" t="s">
        <v>469</v>
      </c>
      <c r="EN45" s="275" t="s">
        <v>453</v>
      </c>
      <c r="EO45" s="387">
        <v>0</v>
      </c>
      <c r="EP45" s="387">
        <v>2</v>
      </c>
      <c r="EQ45" s="277">
        <v>0.5</v>
      </c>
      <c r="ER45" s="806">
        <v>0.5</v>
      </c>
      <c r="ES45" s="277">
        <v>0.5</v>
      </c>
      <c r="ET45" s="832">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1" t="s">
        <v>480</v>
      </c>
      <c r="EM46" s="319" t="s">
        <v>477</v>
      </c>
      <c r="EN46" s="275" t="s">
        <v>453</v>
      </c>
      <c r="EO46" s="275">
        <v>0</v>
      </c>
      <c r="EP46" s="275">
        <v>2</v>
      </c>
      <c r="EQ46" s="277">
        <v>0.5</v>
      </c>
      <c r="ER46" s="806">
        <v>0.5</v>
      </c>
      <c r="ES46" s="277">
        <v>0.5</v>
      </c>
      <c r="ET46" s="832">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1" t="s">
        <v>488</v>
      </c>
      <c r="EM47" s="319" t="s">
        <v>485</v>
      </c>
      <c r="EN47" s="275" t="s">
        <v>453</v>
      </c>
      <c r="EO47" s="275">
        <v>0</v>
      </c>
      <c r="EP47" s="275">
        <v>2</v>
      </c>
      <c r="EQ47" s="277">
        <v>0.5</v>
      </c>
      <c r="ER47" s="806">
        <v>0.5</v>
      </c>
      <c r="ES47" s="277">
        <v>0.5</v>
      </c>
      <c r="ET47" s="832">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1" t="s">
        <v>496</v>
      </c>
      <c r="EM48" s="319" t="s">
        <v>493</v>
      </c>
      <c r="EN48" s="275" t="s">
        <v>453</v>
      </c>
      <c r="EO48" s="275">
        <v>0</v>
      </c>
      <c r="EP48" s="275">
        <v>3</v>
      </c>
      <c r="EQ48" s="330">
        <v>0.75</v>
      </c>
      <c r="ER48" s="810">
        <v>0.75</v>
      </c>
      <c r="ES48" s="330">
        <v>0.75</v>
      </c>
      <c r="ET48" s="828">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1" t="s">
        <v>504</v>
      </c>
      <c r="EM49" s="319" t="s">
        <v>501</v>
      </c>
      <c r="EN49" s="275" t="s">
        <v>453</v>
      </c>
      <c r="EO49" s="275">
        <v>0</v>
      </c>
      <c r="EP49" s="275">
        <v>1</v>
      </c>
      <c r="EQ49" s="330">
        <v>0.25</v>
      </c>
      <c r="ER49" s="810">
        <v>0.25</v>
      </c>
      <c r="ES49" s="330">
        <v>0.25</v>
      </c>
      <c r="ET49" s="828">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1" t="s">
        <v>512</v>
      </c>
      <c r="EM50" s="319" t="s">
        <v>509</v>
      </c>
      <c r="EN50" s="275" t="s">
        <v>453</v>
      </c>
      <c r="EO50" s="275">
        <v>0</v>
      </c>
      <c r="EP50" s="275">
        <v>2</v>
      </c>
      <c r="EQ50" s="277">
        <v>0.5</v>
      </c>
      <c r="ER50" s="806">
        <v>0.5</v>
      </c>
      <c r="ES50" s="277">
        <v>0.5</v>
      </c>
      <c r="ET50" s="832">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1" t="s">
        <v>519</v>
      </c>
      <c r="EM51" s="319" t="s">
        <v>516</v>
      </c>
      <c r="EN51" s="275" t="s">
        <v>453</v>
      </c>
      <c r="EO51" s="275">
        <v>0</v>
      </c>
      <c r="EP51" s="275">
        <v>3</v>
      </c>
      <c r="EQ51" s="330">
        <v>0.75</v>
      </c>
      <c r="ER51" s="810">
        <v>0.75</v>
      </c>
      <c r="ES51" s="330">
        <v>0.75</v>
      </c>
      <c r="ET51" s="828">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1" t="s">
        <v>526</v>
      </c>
      <c r="EM52" s="319" t="s">
        <v>523</v>
      </c>
      <c r="EN52" s="275" t="s">
        <v>453</v>
      </c>
      <c r="EO52" s="275">
        <v>0</v>
      </c>
      <c r="EP52" s="275">
        <v>1</v>
      </c>
      <c r="EQ52" s="330">
        <v>0.25</v>
      </c>
      <c r="ER52" s="810">
        <v>0.25</v>
      </c>
      <c r="ES52" s="330">
        <v>0.25</v>
      </c>
      <c r="ET52" s="828">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7" t="s">
        <v>538</v>
      </c>
      <c r="EM53" s="319" t="s">
        <v>533</v>
      </c>
      <c r="EN53" s="275" t="s">
        <v>534</v>
      </c>
      <c r="EO53" s="387">
        <v>24</v>
      </c>
      <c r="EP53" s="387">
        <v>34</v>
      </c>
      <c r="EQ53" s="491">
        <v>34</v>
      </c>
      <c r="ER53" s="807">
        <v>34</v>
      </c>
      <c r="ES53" s="491">
        <v>34</v>
      </c>
      <c r="ET53" s="838">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7" t="s">
        <v>548</v>
      </c>
      <c r="EM54" s="319" t="s">
        <v>544</v>
      </c>
      <c r="EN54" s="275" t="s">
        <v>545</v>
      </c>
      <c r="EO54" s="275">
        <v>3</v>
      </c>
      <c r="EP54" s="275">
        <v>5</v>
      </c>
      <c r="EQ54" s="807">
        <v>0</v>
      </c>
      <c r="ER54" s="878">
        <v>0</v>
      </c>
      <c r="ES54" s="812">
        <v>1</v>
      </c>
      <c r="ET54" s="839">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7" t="s">
        <v>555</v>
      </c>
      <c r="EM55" s="319" t="s">
        <v>551</v>
      </c>
      <c r="EN55" s="275" t="s">
        <v>552</v>
      </c>
      <c r="EO55" s="275">
        <v>62</v>
      </c>
      <c r="EP55" s="275">
        <v>120</v>
      </c>
      <c r="EQ55" s="807">
        <v>30</v>
      </c>
      <c r="ER55" s="807">
        <v>30</v>
      </c>
      <c r="ES55" s="807">
        <v>30</v>
      </c>
      <c r="ET55" s="839">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7" t="s">
        <v>562</v>
      </c>
      <c r="EM56" s="319" t="s">
        <v>558</v>
      </c>
      <c r="EN56" s="275" t="s">
        <v>559</v>
      </c>
      <c r="EO56" s="275">
        <v>5</v>
      </c>
      <c r="EP56" s="275">
        <v>5</v>
      </c>
      <c r="EQ56" s="807">
        <v>5</v>
      </c>
      <c r="ER56" s="807">
        <v>5</v>
      </c>
      <c r="ES56" s="807">
        <v>5</v>
      </c>
      <c r="ET56" s="839">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7" t="s">
        <v>569</v>
      </c>
      <c r="EM57" s="319" t="s">
        <v>565</v>
      </c>
      <c r="EN57" s="275" t="s">
        <v>566</v>
      </c>
      <c r="EO57" s="275">
        <v>126</v>
      </c>
      <c r="EP57" s="275">
        <v>126</v>
      </c>
      <c r="EQ57" s="276">
        <v>126</v>
      </c>
      <c r="ER57" s="807">
        <v>126</v>
      </c>
      <c r="ES57" s="276">
        <v>126</v>
      </c>
      <c r="ET57" s="829">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7" t="s">
        <v>578</v>
      </c>
      <c r="EM58" s="319" t="s">
        <v>574</v>
      </c>
      <c r="EN58" s="275" t="s">
        <v>575</v>
      </c>
      <c r="EO58" s="275">
        <v>0</v>
      </c>
      <c r="EP58" s="275">
        <v>25</v>
      </c>
      <c r="EQ58" s="276">
        <v>0</v>
      </c>
      <c r="ER58" s="807">
        <v>0</v>
      </c>
      <c r="ES58" s="812">
        <v>12</v>
      </c>
      <c r="ET58" s="833">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7" t="s">
        <v>586</v>
      </c>
      <c r="EM59" s="319" t="s">
        <v>583</v>
      </c>
      <c r="EN59" s="275" t="s">
        <v>532</v>
      </c>
      <c r="EO59" s="387">
        <v>3630</v>
      </c>
      <c r="EP59" s="387">
        <v>3700</v>
      </c>
      <c r="EQ59" s="276">
        <v>3200</v>
      </c>
      <c r="ER59" s="807">
        <v>3300</v>
      </c>
      <c r="ES59" s="276">
        <v>3400</v>
      </c>
      <c r="ET59" s="829">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7" t="s">
        <v>595</v>
      </c>
      <c r="EM60" s="319" t="s">
        <v>591</v>
      </c>
      <c r="EN60" s="275" t="s">
        <v>592</v>
      </c>
      <c r="EO60" s="840">
        <v>14</v>
      </c>
      <c r="EP60" s="840">
        <v>18</v>
      </c>
      <c r="EQ60" s="807">
        <v>1</v>
      </c>
      <c r="ER60" s="807">
        <v>1</v>
      </c>
      <c r="ES60" s="807">
        <v>1</v>
      </c>
      <c r="ET60" s="839">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7" t="s">
        <v>600</v>
      </c>
      <c r="EM61" s="319" t="s">
        <v>598</v>
      </c>
      <c r="EN61" s="275" t="s">
        <v>599</v>
      </c>
      <c r="EO61" s="387">
        <v>0</v>
      </c>
      <c r="EP61" s="387">
        <v>3</v>
      </c>
      <c r="EQ61" s="276">
        <v>1</v>
      </c>
      <c r="ER61" s="878">
        <v>0</v>
      </c>
      <c r="ES61" s="812">
        <v>2</v>
      </c>
      <c r="ET61" s="829">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7" t="s">
        <v>605</v>
      </c>
      <c r="EM62" s="319" t="s">
        <v>603</v>
      </c>
      <c r="EN62" s="275" t="s">
        <v>604</v>
      </c>
      <c r="EO62" s="275">
        <v>6</v>
      </c>
      <c r="EP62" s="275">
        <v>16</v>
      </c>
      <c r="EQ62" s="276">
        <v>16</v>
      </c>
      <c r="ER62" s="807">
        <v>16</v>
      </c>
      <c r="ES62" s="276">
        <v>16</v>
      </c>
      <c r="ET62" s="829">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7" t="s">
        <v>613</v>
      </c>
      <c r="EM63" s="319" t="s">
        <v>611</v>
      </c>
      <c r="EN63" s="275" t="s">
        <v>612</v>
      </c>
      <c r="EO63" s="275">
        <v>0</v>
      </c>
      <c r="EP63" s="275">
        <v>1</v>
      </c>
      <c r="EQ63" s="330">
        <v>0.25</v>
      </c>
      <c r="ER63" s="810">
        <v>0.25</v>
      </c>
      <c r="ES63" s="330">
        <v>0.25</v>
      </c>
      <c r="ET63" s="828">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7" t="s">
        <v>618</v>
      </c>
      <c r="EM64" s="319" t="s">
        <v>616</v>
      </c>
      <c r="EN64" s="275" t="s">
        <v>1895</v>
      </c>
      <c r="EO64" s="807">
        <v>25</v>
      </c>
      <c r="EP64" s="807">
        <v>50</v>
      </c>
      <c r="EQ64" s="807">
        <v>0</v>
      </c>
      <c r="ER64" s="807">
        <v>0</v>
      </c>
      <c r="ES64" s="814">
        <v>0</v>
      </c>
      <c r="ET64" s="830">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7" t="s">
        <v>623</v>
      </c>
      <c r="EM65" s="319" t="s">
        <v>621</v>
      </c>
      <c r="EN65" s="275" t="s">
        <v>622</v>
      </c>
      <c r="EO65" s="275">
        <v>2</v>
      </c>
      <c r="EP65" s="275">
        <v>6</v>
      </c>
      <c r="EQ65" s="276">
        <v>0</v>
      </c>
      <c r="ER65" s="878">
        <v>0</v>
      </c>
      <c r="ES65" s="276">
        <v>2</v>
      </c>
      <c r="ET65" s="829">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7" t="s">
        <v>628</v>
      </c>
      <c r="EM66" s="319" t="s">
        <v>626</v>
      </c>
      <c r="EN66" s="275" t="s">
        <v>627</v>
      </c>
      <c r="EO66" s="275">
        <v>1</v>
      </c>
      <c r="EP66" s="275">
        <v>1</v>
      </c>
      <c r="EQ66" s="330">
        <v>1</v>
      </c>
      <c r="ER66" s="810">
        <v>1</v>
      </c>
      <c r="ES66" s="330">
        <v>1</v>
      </c>
      <c r="ET66" s="828">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7" t="s">
        <v>633</v>
      </c>
      <c r="EM67" s="319" t="s">
        <v>631</v>
      </c>
      <c r="EN67" s="275" t="s">
        <v>632</v>
      </c>
      <c r="EO67" s="275">
        <v>1</v>
      </c>
      <c r="EP67" s="275">
        <v>20</v>
      </c>
      <c r="EQ67" s="276">
        <v>0</v>
      </c>
      <c r="ER67" s="878">
        <v>3</v>
      </c>
      <c r="ES67" s="812">
        <v>8</v>
      </c>
      <c r="ET67" s="833">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7" t="s">
        <v>638</v>
      </c>
      <c r="EM68" s="319" t="s">
        <v>636</v>
      </c>
      <c r="EN68" s="275" t="s">
        <v>637</v>
      </c>
      <c r="EO68" s="275">
        <v>0</v>
      </c>
      <c r="EP68" s="276">
        <v>40</v>
      </c>
      <c r="EQ68" s="276">
        <v>0</v>
      </c>
      <c r="ER68" s="877">
        <v>0</v>
      </c>
      <c r="ES68" s="330">
        <v>15</v>
      </c>
      <c r="ET68" s="827">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7" t="s">
        <v>646</v>
      </c>
      <c r="EM69" s="319" t="s">
        <v>643</v>
      </c>
      <c r="EN69" s="275" t="s">
        <v>644</v>
      </c>
      <c r="EO69" s="387">
        <v>15</v>
      </c>
      <c r="EP69" s="387">
        <v>19</v>
      </c>
      <c r="EQ69" s="276">
        <v>17</v>
      </c>
      <c r="ER69" s="807">
        <v>18</v>
      </c>
      <c r="ES69" s="276">
        <v>19</v>
      </c>
      <c r="ET69" s="829">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7" t="s">
        <v>650</v>
      </c>
      <c r="EM70" s="319" t="s">
        <v>648</v>
      </c>
      <c r="EN70" s="275" t="s">
        <v>649</v>
      </c>
      <c r="EO70" s="275">
        <v>4</v>
      </c>
      <c r="EP70" s="275">
        <v>8</v>
      </c>
      <c r="EQ70" s="276">
        <v>6</v>
      </c>
      <c r="ER70" s="807">
        <v>8</v>
      </c>
      <c r="ES70" s="276">
        <v>8</v>
      </c>
      <c r="ET70" s="829">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7" t="s">
        <v>654</v>
      </c>
      <c r="EM71" s="319" t="s">
        <v>652</v>
      </c>
      <c r="EN71" s="275" t="s">
        <v>653</v>
      </c>
      <c r="EO71" s="275">
        <v>0</v>
      </c>
      <c r="EP71" s="275">
        <v>1</v>
      </c>
      <c r="EQ71" s="330">
        <v>0.25</v>
      </c>
      <c r="ER71" s="810">
        <v>0.25</v>
      </c>
      <c r="ES71" s="330">
        <v>0.25</v>
      </c>
      <c r="ET71" s="828">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7" t="s">
        <v>658</v>
      </c>
      <c r="EM72" s="319" t="s">
        <v>656</v>
      </c>
      <c r="EN72" s="275" t="s">
        <v>657</v>
      </c>
      <c r="EO72" s="275">
        <v>2</v>
      </c>
      <c r="EP72" s="275">
        <v>4</v>
      </c>
      <c r="EQ72" s="276">
        <v>1</v>
      </c>
      <c r="ER72" s="807">
        <v>1</v>
      </c>
      <c r="ES72" s="276">
        <v>1</v>
      </c>
      <c r="ET72" s="829">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7" t="s">
        <v>661</v>
      </c>
      <c r="EM73" s="319" t="s">
        <v>660</v>
      </c>
      <c r="EN73" s="275" t="s">
        <v>532</v>
      </c>
      <c r="EO73" s="275">
        <v>1</v>
      </c>
      <c r="EP73" s="275">
        <v>2</v>
      </c>
      <c r="EQ73" s="277">
        <v>0.5</v>
      </c>
      <c r="ER73" s="876">
        <v>0</v>
      </c>
      <c r="ES73" s="814">
        <v>0.25</v>
      </c>
      <c r="ET73" s="830">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7" t="s">
        <v>665</v>
      </c>
      <c r="EM74" s="319" t="s">
        <v>663</v>
      </c>
      <c r="EN74" s="275" t="s">
        <v>664</v>
      </c>
      <c r="EO74" s="275">
        <v>1</v>
      </c>
      <c r="EP74" s="275">
        <v>5</v>
      </c>
      <c r="EQ74" s="276">
        <v>2</v>
      </c>
      <c r="ER74" s="807">
        <v>5</v>
      </c>
      <c r="ES74" s="276">
        <v>5</v>
      </c>
      <c r="ET74" s="829">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7" t="s">
        <v>669</v>
      </c>
      <c r="EM75" s="319" t="s">
        <v>667</v>
      </c>
      <c r="EN75" s="275" t="s">
        <v>668</v>
      </c>
      <c r="EO75" s="387">
        <v>1</v>
      </c>
      <c r="EP75" s="387">
        <v>1</v>
      </c>
      <c r="EQ75" s="277">
        <v>1</v>
      </c>
      <c r="ER75" s="806">
        <v>1</v>
      </c>
      <c r="ES75" s="277">
        <v>1</v>
      </c>
      <c r="ET75" s="832">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7" t="s">
        <v>673</v>
      </c>
      <c r="EM76" s="319" t="s">
        <v>671</v>
      </c>
      <c r="EN76" s="275" t="s">
        <v>672</v>
      </c>
      <c r="EO76" s="387">
        <v>200</v>
      </c>
      <c r="EP76" s="387">
        <v>240</v>
      </c>
      <c r="EQ76" s="276">
        <v>45</v>
      </c>
      <c r="ER76" s="807">
        <v>65</v>
      </c>
      <c r="ES76" s="276">
        <v>65</v>
      </c>
      <c r="ET76" s="829">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7" t="s">
        <v>677</v>
      </c>
      <c r="EM77" s="319" t="s">
        <v>675</v>
      </c>
      <c r="EN77" s="275" t="s">
        <v>676</v>
      </c>
      <c r="EO77" s="387">
        <v>154</v>
      </c>
      <c r="EP77" s="387">
        <v>200</v>
      </c>
      <c r="EQ77" s="276">
        <v>50</v>
      </c>
      <c r="ER77" s="807">
        <v>50</v>
      </c>
      <c r="ES77" s="276">
        <v>50</v>
      </c>
      <c r="ET77" s="829">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7" t="s">
        <v>681</v>
      </c>
      <c r="EM78" s="319" t="s">
        <v>679</v>
      </c>
      <c r="EN78" s="275" t="s">
        <v>1896</v>
      </c>
      <c r="EO78" s="330">
        <v>10</v>
      </c>
      <c r="EP78" s="330">
        <v>100</v>
      </c>
      <c r="EQ78" s="330">
        <v>25</v>
      </c>
      <c r="ER78" s="810">
        <v>25</v>
      </c>
      <c r="ES78" s="330">
        <v>25</v>
      </c>
      <c r="ET78" s="828">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7" t="s">
        <v>685</v>
      </c>
      <c r="EM79" s="319" t="s">
        <v>683</v>
      </c>
      <c r="EN79" s="275" t="s">
        <v>684</v>
      </c>
      <c r="EO79" s="275">
        <v>1</v>
      </c>
      <c r="EP79" s="275">
        <v>2</v>
      </c>
      <c r="EQ79" s="276">
        <v>0</v>
      </c>
      <c r="ER79" s="878">
        <v>0</v>
      </c>
      <c r="ES79" s="813">
        <v>0.5</v>
      </c>
      <c r="ET79" s="827">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7" t="s">
        <v>689</v>
      </c>
      <c r="EM80" s="319" t="s">
        <v>687</v>
      </c>
      <c r="EN80" s="275" t="s">
        <v>688</v>
      </c>
      <c r="EO80" s="840">
        <v>55</v>
      </c>
      <c r="EP80" s="840">
        <v>57</v>
      </c>
      <c r="EQ80" s="807">
        <v>0</v>
      </c>
      <c r="ER80" s="878">
        <v>1</v>
      </c>
      <c r="ES80" s="812">
        <v>1</v>
      </c>
      <c r="ET80" s="839">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7" t="s">
        <v>692</v>
      </c>
      <c r="EM81" s="319" t="s">
        <v>691</v>
      </c>
      <c r="EN81" s="808" t="s">
        <v>668</v>
      </c>
      <c r="EO81" s="275">
        <v>1</v>
      </c>
      <c r="EP81" s="275">
        <v>1</v>
      </c>
      <c r="EQ81" s="330">
        <v>1</v>
      </c>
      <c r="ER81" s="810">
        <v>1</v>
      </c>
      <c r="ES81" s="330">
        <v>1</v>
      </c>
      <c r="ET81" s="828">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1" t="s">
        <v>700</v>
      </c>
      <c r="EM82" s="815" t="s">
        <v>697</v>
      </c>
      <c r="EN82" s="275" t="s">
        <v>698</v>
      </c>
      <c r="EO82" s="275">
        <v>0</v>
      </c>
      <c r="EP82" s="275">
        <v>1</v>
      </c>
      <c r="EQ82" s="276">
        <v>0</v>
      </c>
      <c r="ER82" s="876">
        <v>0.1</v>
      </c>
      <c r="ES82" s="814">
        <v>0.45</v>
      </c>
      <c r="ET82" s="830">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1" t="s">
        <v>704</v>
      </c>
      <c r="EM83" s="815" t="s">
        <v>702</v>
      </c>
      <c r="EN83" s="275" t="s">
        <v>703</v>
      </c>
      <c r="EO83" s="275">
        <v>0</v>
      </c>
      <c r="EP83" s="275">
        <v>1</v>
      </c>
      <c r="EQ83" s="277">
        <v>0.5</v>
      </c>
      <c r="ER83" s="806">
        <v>0.5</v>
      </c>
      <c r="ES83" s="276">
        <v>0</v>
      </c>
      <c r="ET83" s="829">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1" t="s">
        <v>708</v>
      </c>
      <c r="EM84" s="815" t="s">
        <v>706</v>
      </c>
      <c r="EN84" s="275" t="s">
        <v>1897</v>
      </c>
      <c r="EO84" s="276">
        <v>40</v>
      </c>
      <c r="EP84" s="276">
        <v>100</v>
      </c>
      <c r="EQ84" s="276">
        <v>0</v>
      </c>
      <c r="ER84" s="876">
        <v>100</v>
      </c>
      <c r="ES84" s="813">
        <v>0</v>
      </c>
      <c r="ET84" s="827">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1" t="s">
        <v>712</v>
      </c>
      <c r="EM85" s="815" t="s">
        <v>710</v>
      </c>
      <c r="EN85" s="275" t="s">
        <v>711</v>
      </c>
      <c r="EO85" s="275">
        <v>1</v>
      </c>
      <c r="EP85" s="275">
        <v>1</v>
      </c>
      <c r="EQ85" s="330">
        <v>1</v>
      </c>
      <c r="ER85" s="810">
        <v>1</v>
      </c>
      <c r="ES85" s="330">
        <v>1</v>
      </c>
      <c r="ET85" s="828">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1" t="s">
        <v>716</v>
      </c>
      <c r="EM86" s="815" t="s">
        <v>714</v>
      </c>
      <c r="EN86" s="275" t="s">
        <v>715</v>
      </c>
      <c r="EO86" s="275">
        <v>8</v>
      </c>
      <c r="EP86" s="275">
        <v>10</v>
      </c>
      <c r="EQ86" s="276">
        <v>3</v>
      </c>
      <c r="ER86" s="878">
        <v>2</v>
      </c>
      <c r="ES86" s="812">
        <v>3</v>
      </c>
      <c r="ET86" s="829">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1" t="s">
        <v>723</v>
      </c>
      <c r="EM87" s="319" t="s">
        <v>721</v>
      </c>
      <c r="EN87" s="275" t="s">
        <v>722</v>
      </c>
      <c r="EO87" s="275">
        <v>0</v>
      </c>
      <c r="EP87" s="275">
        <v>2</v>
      </c>
      <c r="EQ87" s="807">
        <v>0</v>
      </c>
      <c r="ER87" s="878">
        <v>0</v>
      </c>
      <c r="ES87" s="807">
        <v>1</v>
      </c>
      <c r="ET87" s="833">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1" t="s">
        <v>727</v>
      </c>
      <c r="EM88" s="319" t="s">
        <v>725</v>
      </c>
      <c r="EN88" s="275" t="s">
        <v>726</v>
      </c>
      <c r="EO88" s="275">
        <v>0</v>
      </c>
      <c r="EP88" s="275">
        <v>3</v>
      </c>
      <c r="EQ88" s="276">
        <v>0</v>
      </c>
      <c r="ER88" s="807">
        <v>2</v>
      </c>
      <c r="ES88" s="276">
        <v>1</v>
      </c>
      <c r="ET88" s="829">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1" t="s">
        <v>731</v>
      </c>
      <c r="EM89" s="319" t="s">
        <v>729</v>
      </c>
      <c r="EN89" s="275" t="s">
        <v>1898</v>
      </c>
      <c r="EO89" s="806">
        <v>70</v>
      </c>
      <c r="EP89" s="806">
        <v>100</v>
      </c>
      <c r="EQ89" s="806">
        <v>30</v>
      </c>
      <c r="ER89" s="878">
        <v>25</v>
      </c>
      <c r="ES89" s="812">
        <v>25</v>
      </c>
      <c r="ET89" s="833">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1" t="s">
        <v>735</v>
      </c>
      <c r="EM90" s="319" t="s">
        <v>733</v>
      </c>
      <c r="EN90" s="275" t="s">
        <v>1899</v>
      </c>
      <c r="EO90" s="806">
        <v>90</v>
      </c>
      <c r="EP90" s="806">
        <v>100</v>
      </c>
      <c r="EQ90" s="806">
        <v>10</v>
      </c>
      <c r="ER90" s="878">
        <v>90</v>
      </c>
      <c r="ES90" s="807">
        <v>0</v>
      </c>
      <c r="ET90" s="839">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1" t="s">
        <v>740</v>
      </c>
      <c r="EM91" s="319" t="s">
        <v>738</v>
      </c>
      <c r="EN91" s="275" t="s">
        <v>739</v>
      </c>
      <c r="EO91" s="275">
        <v>1</v>
      </c>
      <c r="EP91" s="275">
        <v>1</v>
      </c>
      <c r="EQ91" s="330">
        <v>1</v>
      </c>
      <c r="ER91" s="810">
        <v>1</v>
      </c>
      <c r="ES91" s="330">
        <v>1</v>
      </c>
      <c r="ET91" s="828">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1" t="s">
        <v>743</v>
      </c>
      <c r="EM92" s="319" t="s">
        <v>742</v>
      </c>
      <c r="EN92" s="275" t="s">
        <v>433</v>
      </c>
      <c r="EO92" s="275">
        <v>3</v>
      </c>
      <c r="EP92" s="275">
        <v>3</v>
      </c>
      <c r="EQ92" s="277">
        <v>3</v>
      </c>
      <c r="ER92" s="806">
        <v>3</v>
      </c>
      <c r="ES92" s="276">
        <v>3</v>
      </c>
      <c r="ET92" s="829">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1" t="s">
        <v>747</v>
      </c>
      <c r="EM93" s="319" t="s">
        <v>745</v>
      </c>
      <c r="EN93" s="275" t="s">
        <v>746</v>
      </c>
      <c r="EO93" s="275">
        <v>1</v>
      </c>
      <c r="EP93" s="275">
        <v>1</v>
      </c>
      <c r="EQ93" s="330">
        <v>1</v>
      </c>
      <c r="ER93" s="810">
        <v>1</v>
      </c>
      <c r="ES93" s="330">
        <v>1</v>
      </c>
      <c r="ET93" s="828">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1" t="s">
        <v>750</v>
      </c>
      <c r="EM94" s="319" t="s">
        <v>749</v>
      </c>
      <c r="EN94" s="275" t="s">
        <v>532</v>
      </c>
      <c r="EO94" s="275">
        <v>492</v>
      </c>
      <c r="EP94" s="275">
        <v>600</v>
      </c>
      <c r="EQ94" s="276">
        <v>519</v>
      </c>
      <c r="ER94" s="807">
        <v>546</v>
      </c>
      <c r="ES94" s="276">
        <v>573</v>
      </c>
      <c r="ET94" s="829">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1" t="s">
        <v>757</v>
      </c>
      <c r="EM95" s="319" t="s">
        <v>755</v>
      </c>
      <c r="EN95" s="275" t="s">
        <v>756</v>
      </c>
      <c r="EO95" s="275">
        <v>0</v>
      </c>
      <c r="EP95" s="275">
        <v>1</v>
      </c>
      <c r="EQ95" s="276">
        <v>0</v>
      </c>
      <c r="ER95" s="806">
        <v>0.6</v>
      </c>
      <c r="ES95" s="277">
        <v>0.4</v>
      </c>
      <c r="ET95" s="829">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1" t="s">
        <v>761</v>
      </c>
      <c r="EM96" s="319" t="s">
        <v>759</v>
      </c>
      <c r="EN96" s="275" t="s">
        <v>760</v>
      </c>
      <c r="EO96" s="275">
        <v>0</v>
      </c>
      <c r="EP96" s="275">
        <v>1</v>
      </c>
      <c r="EQ96" s="276">
        <v>0</v>
      </c>
      <c r="ER96" s="810">
        <v>0.25</v>
      </c>
      <c r="ES96" s="277">
        <v>0.5</v>
      </c>
      <c r="ET96" s="828">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1" t="s">
        <v>765</v>
      </c>
      <c r="EM97" s="319" t="s">
        <v>763</v>
      </c>
      <c r="EN97" s="275" t="s">
        <v>764</v>
      </c>
      <c r="EO97" s="275">
        <v>8</v>
      </c>
      <c r="EP97" s="275">
        <v>8</v>
      </c>
      <c r="EQ97" s="276">
        <v>2</v>
      </c>
      <c r="ER97" s="807">
        <v>2</v>
      </c>
      <c r="ES97" s="276">
        <v>2</v>
      </c>
      <c r="ET97" s="829">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1" t="s">
        <v>770</v>
      </c>
      <c r="EM98" s="319" t="s">
        <v>768</v>
      </c>
      <c r="EN98" s="275" t="s">
        <v>769</v>
      </c>
      <c r="EO98" s="275">
        <v>0</v>
      </c>
      <c r="EP98" s="275">
        <v>1</v>
      </c>
      <c r="EQ98" s="330">
        <v>0.25</v>
      </c>
      <c r="ER98" s="810">
        <v>0.25</v>
      </c>
      <c r="ES98" s="330">
        <v>0.25</v>
      </c>
      <c r="ET98" s="828">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1" t="s">
        <v>777</v>
      </c>
      <c r="EM99" s="319" t="s">
        <v>775</v>
      </c>
      <c r="EN99" s="275" t="s">
        <v>776</v>
      </c>
      <c r="EO99" s="275">
        <v>0</v>
      </c>
      <c r="EP99" s="275">
        <v>1</v>
      </c>
      <c r="EQ99" s="330">
        <v>0.25</v>
      </c>
      <c r="ER99" s="810">
        <v>0.25</v>
      </c>
      <c r="ES99" s="330">
        <v>0.25</v>
      </c>
      <c r="ET99" s="828">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1" t="s">
        <v>781</v>
      </c>
      <c r="EM100" s="319" t="s">
        <v>779</v>
      </c>
      <c r="EN100" s="275" t="s">
        <v>780</v>
      </c>
      <c r="EO100" s="275">
        <v>0</v>
      </c>
      <c r="EP100" s="275">
        <v>1</v>
      </c>
      <c r="EQ100" s="330">
        <v>0.25</v>
      </c>
      <c r="ER100" s="810">
        <v>0.25</v>
      </c>
      <c r="ES100" s="330">
        <v>0.25</v>
      </c>
      <c r="ET100" s="828">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1" t="s">
        <v>785</v>
      </c>
      <c r="EM101" s="319" t="s">
        <v>783</v>
      </c>
      <c r="EN101" s="275" t="s">
        <v>784</v>
      </c>
      <c r="EO101" s="275">
        <v>0</v>
      </c>
      <c r="EP101" s="330">
        <v>100</v>
      </c>
      <c r="EQ101" s="330">
        <v>25</v>
      </c>
      <c r="ER101" s="810">
        <v>25</v>
      </c>
      <c r="ES101" s="330">
        <v>25</v>
      </c>
      <c r="ET101" s="828">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1" t="s">
        <v>789</v>
      </c>
      <c r="EM102" s="319" t="s">
        <v>787</v>
      </c>
      <c r="EN102" s="275" t="s">
        <v>788</v>
      </c>
      <c r="EO102" s="275">
        <v>1</v>
      </c>
      <c r="EP102" s="275">
        <v>1</v>
      </c>
      <c r="EQ102" s="330">
        <v>1</v>
      </c>
      <c r="ER102" s="810">
        <v>1</v>
      </c>
      <c r="ES102" s="330">
        <v>1</v>
      </c>
      <c r="ET102" s="828">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1" t="s">
        <v>793</v>
      </c>
      <c r="EM103" s="319" t="s">
        <v>791</v>
      </c>
      <c r="EN103" s="275" t="s">
        <v>792</v>
      </c>
      <c r="EO103" s="275">
        <v>3</v>
      </c>
      <c r="EP103" s="275">
        <v>3</v>
      </c>
      <c r="EQ103" s="277">
        <v>3</v>
      </c>
      <c r="ER103" s="806">
        <v>3</v>
      </c>
      <c r="ES103" s="276">
        <v>3</v>
      </c>
      <c r="ET103" s="829">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1" t="s">
        <v>797</v>
      </c>
      <c r="EM104" s="319" t="s">
        <v>795</v>
      </c>
      <c r="EN104" s="275" t="s">
        <v>796</v>
      </c>
      <c r="EO104" s="275">
        <v>0</v>
      </c>
      <c r="EP104" s="330">
        <v>100</v>
      </c>
      <c r="EQ104" s="330">
        <v>25</v>
      </c>
      <c r="ER104" s="810">
        <v>25</v>
      </c>
      <c r="ES104" s="330">
        <v>25</v>
      </c>
      <c r="ET104" s="828">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1" t="s">
        <v>800</v>
      </c>
      <c r="EM105" s="319" t="s">
        <v>799</v>
      </c>
      <c r="EN105" s="275" t="s">
        <v>653</v>
      </c>
      <c r="EO105" s="275">
        <v>0</v>
      </c>
      <c r="EP105" s="275">
        <v>1</v>
      </c>
      <c r="EQ105" s="330">
        <v>0.25</v>
      </c>
      <c r="ER105" s="810">
        <v>0.25</v>
      </c>
      <c r="ES105" s="330">
        <v>0.25</v>
      </c>
      <c r="ET105" s="828">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1" t="s">
        <v>808</v>
      </c>
      <c r="EM106" s="319" t="s">
        <v>805</v>
      </c>
      <c r="EN106" s="275" t="s">
        <v>806</v>
      </c>
      <c r="EO106" s="275">
        <v>164</v>
      </c>
      <c r="EP106" s="275">
        <v>131</v>
      </c>
      <c r="EQ106" s="276">
        <v>164</v>
      </c>
      <c r="ER106" s="807">
        <v>154</v>
      </c>
      <c r="ES106" s="276">
        <v>144</v>
      </c>
      <c r="ET106" s="829">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1" t="s">
        <v>812</v>
      </c>
      <c r="EM107" s="319" t="s">
        <v>810</v>
      </c>
      <c r="EN107" s="275" t="s">
        <v>811</v>
      </c>
      <c r="EO107" s="275">
        <v>1</v>
      </c>
      <c r="EP107" s="275">
        <v>1</v>
      </c>
      <c r="EQ107" s="330">
        <v>1</v>
      </c>
      <c r="ER107" s="810">
        <v>1</v>
      </c>
      <c r="ES107" s="330">
        <v>1</v>
      </c>
      <c r="ET107" s="828">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1" t="s">
        <v>816</v>
      </c>
      <c r="EM108" s="319" t="s">
        <v>814</v>
      </c>
      <c r="EN108" s="275" t="s">
        <v>815</v>
      </c>
      <c r="EO108" s="275">
        <v>1</v>
      </c>
      <c r="EP108" s="275">
        <v>1</v>
      </c>
      <c r="EQ108" s="330">
        <v>1</v>
      </c>
      <c r="ER108" s="810">
        <v>1</v>
      </c>
      <c r="ES108" s="330">
        <v>1</v>
      </c>
      <c r="ET108" s="828">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1" t="s">
        <v>821</v>
      </c>
      <c r="EM109" s="319" t="s">
        <v>820</v>
      </c>
      <c r="EN109" s="275" t="s">
        <v>653</v>
      </c>
      <c r="EO109" s="275">
        <v>0</v>
      </c>
      <c r="EP109" s="275">
        <v>1</v>
      </c>
      <c r="EQ109" s="277">
        <v>0.2</v>
      </c>
      <c r="ER109" s="806">
        <v>0.3</v>
      </c>
      <c r="ES109" s="330">
        <v>0.25</v>
      </c>
      <c r="ET109" s="828">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1" t="s">
        <v>824</v>
      </c>
      <c r="EM110" s="319" t="s">
        <v>823</v>
      </c>
      <c r="EN110" s="275" t="s">
        <v>653</v>
      </c>
      <c r="EO110" s="275">
        <v>1</v>
      </c>
      <c r="EP110" s="275">
        <v>1</v>
      </c>
      <c r="EQ110" s="330">
        <v>1</v>
      </c>
      <c r="ER110" s="810">
        <v>1</v>
      </c>
      <c r="ES110" s="330">
        <v>1</v>
      </c>
      <c r="ET110" s="828">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1" t="s">
        <v>833</v>
      </c>
      <c r="EM111" s="319" t="s">
        <v>830</v>
      </c>
      <c r="EN111" s="275" t="s">
        <v>831</v>
      </c>
      <c r="EO111" s="275">
        <v>0</v>
      </c>
      <c r="EP111" s="275">
        <v>1</v>
      </c>
      <c r="EQ111" s="276">
        <v>1</v>
      </c>
      <c r="ER111" s="807">
        <v>1</v>
      </c>
      <c r="ES111" s="276">
        <v>1</v>
      </c>
      <c r="ET111" s="829">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1" t="s">
        <v>837</v>
      </c>
      <c r="EM112" s="319" t="s">
        <v>835</v>
      </c>
      <c r="EN112" s="275" t="s">
        <v>836</v>
      </c>
      <c r="EO112" s="275">
        <v>0</v>
      </c>
      <c r="EP112" s="275">
        <v>1</v>
      </c>
      <c r="EQ112" s="276">
        <v>0</v>
      </c>
      <c r="ER112" s="807">
        <v>1</v>
      </c>
      <c r="ES112" s="276">
        <v>1</v>
      </c>
      <c r="ET112" s="829">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1" t="s">
        <v>841</v>
      </c>
      <c r="EM113" s="319" t="s">
        <v>839</v>
      </c>
      <c r="EN113" s="275" t="s">
        <v>1900</v>
      </c>
      <c r="EO113" s="330">
        <v>25</v>
      </c>
      <c r="EP113" s="330">
        <v>30</v>
      </c>
      <c r="EQ113" s="330">
        <v>25</v>
      </c>
      <c r="ER113" s="810">
        <v>26</v>
      </c>
      <c r="ES113" s="330">
        <v>29</v>
      </c>
      <c r="ET113" s="832">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1" t="s">
        <v>845</v>
      </c>
      <c r="EM114" s="319" t="s">
        <v>843</v>
      </c>
      <c r="EN114" s="275" t="s">
        <v>1901</v>
      </c>
      <c r="EO114" s="277">
        <v>38</v>
      </c>
      <c r="EP114" s="277">
        <v>58</v>
      </c>
      <c r="EQ114" s="277">
        <v>40</v>
      </c>
      <c r="ER114" s="810">
        <v>45</v>
      </c>
      <c r="ES114" s="277">
        <v>50</v>
      </c>
      <c r="ET114" s="828">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1" t="s">
        <v>849</v>
      </c>
      <c r="EM115" s="319" t="s">
        <v>847</v>
      </c>
      <c r="EN115" s="275" t="s">
        <v>1902</v>
      </c>
      <c r="EO115" s="276">
        <v>2</v>
      </c>
      <c r="EP115" s="807">
        <v>10</v>
      </c>
      <c r="EQ115" s="807">
        <v>2</v>
      </c>
      <c r="ER115" s="807">
        <v>4</v>
      </c>
      <c r="ES115" s="807">
        <v>6</v>
      </c>
      <c r="ET115" s="839">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1" t="s">
        <v>853</v>
      </c>
      <c r="EM116" s="319" t="s">
        <v>851</v>
      </c>
      <c r="EN116" s="275" t="s">
        <v>852</v>
      </c>
      <c r="EO116" s="275">
        <v>2</v>
      </c>
      <c r="EP116" s="275">
        <v>3</v>
      </c>
      <c r="EQ116" s="276">
        <v>1</v>
      </c>
      <c r="ER116" s="807">
        <v>1</v>
      </c>
      <c r="ES116" s="277">
        <v>0.5</v>
      </c>
      <c r="ET116" s="832">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1" t="s">
        <v>857</v>
      </c>
      <c r="EM117" s="319" t="s">
        <v>855</v>
      </c>
      <c r="EN117" s="275" t="s">
        <v>1903</v>
      </c>
      <c r="EO117" s="276">
        <v>5</v>
      </c>
      <c r="EP117" s="807">
        <v>30</v>
      </c>
      <c r="EQ117" s="807">
        <v>5</v>
      </c>
      <c r="ER117" s="807">
        <v>15</v>
      </c>
      <c r="ES117" s="807">
        <v>25</v>
      </c>
      <c r="ET117" s="839">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1" t="s">
        <v>861</v>
      </c>
      <c r="EM118" s="319" t="s">
        <v>859</v>
      </c>
      <c r="EN118" s="275" t="s">
        <v>860</v>
      </c>
      <c r="EO118" s="275">
        <v>1</v>
      </c>
      <c r="EP118" s="808">
        <v>2</v>
      </c>
      <c r="EQ118" s="807">
        <v>0</v>
      </c>
      <c r="ER118" s="878">
        <v>0</v>
      </c>
      <c r="ES118" s="807">
        <v>1</v>
      </c>
      <c r="ET118" s="833">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1" t="s">
        <v>865</v>
      </c>
      <c r="EM119" s="319" t="s">
        <v>863</v>
      </c>
      <c r="EN119" s="275" t="s">
        <v>864</v>
      </c>
      <c r="EO119" s="276">
        <v>0</v>
      </c>
      <c r="EP119" s="807">
        <v>40</v>
      </c>
      <c r="EQ119" s="807">
        <v>5</v>
      </c>
      <c r="ER119" s="807">
        <v>15</v>
      </c>
      <c r="ES119" s="807">
        <v>30</v>
      </c>
      <c r="ET119" s="839">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1" t="s">
        <v>869</v>
      </c>
      <c r="EM120" s="319" t="s">
        <v>867</v>
      </c>
      <c r="EN120" s="275" t="s">
        <v>868</v>
      </c>
      <c r="EO120" s="276">
        <v>0</v>
      </c>
      <c r="EP120" s="807">
        <v>90</v>
      </c>
      <c r="EQ120" s="807">
        <v>0</v>
      </c>
      <c r="ER120" s="807">
        <v>5</v>
      </c>
      <c r="ES120" s="807">
        <v>40</v>
      </c>
      <c r="ET120" s="839">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1" t="s">
        <v>875</v>
      </c>
      <c r="EM121" s="319" t="s">
        <v>873</v>
      </c>
      <c r="EN121" s="275" t="s">
        <v>874</v>
      </c>
      <c r="EO121" s="275">
        <v>1</v>
      </c>
      <c r="EP121" s="277">
        <v>2</v>
      </c>
      <c r="EQ121" s="277">
        <v>0.5</v>
      </c>
      <c r="ER121" s="806">
        <v>0.5</v>
      </c>
      <c r="ES121" s="277">
        <v>0.5</v>
      </c>
      <c r="ET121" s="832">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1" t="s">
        <v>879</v>
      </c>
      <c r="EM122" s="319" t="s">
        <v>877</v>
      </c>
      <c r="EN122" s="275" t="s">
        <v>878</v>
      </c>
      <c r="EO122" s="275">
        <v>281</v>
      </c>
      <c r="EP122" s="275">
        <v>600</v>
      </c>
      <c r="EQ122" s="276">
        <v>150</v>
      </c>
      <c r="ER122" s="807">
        <v>150</v>
      </c>
      <c r="ES122" s="276">
        <v>150</v>
      </c>
      <c r="ET122" s="829">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1" t="s">
        <v>883</v>
      </c>
      <c r="EM123" s="319" t="s">
        <v>881</v>
      </c>
      <c r="EN123" s="275" t="s">
        <v>882</v>
      </c>
      <c r="EO123" s="387">
        <v>0</v>
      </c>
      <c r="EP123" s="387">
        <v>1</v>
      </c>
      <c r="EQ123" s="277">
        <v>0.2</v>
      </c>
      <c r="ER123" s="876">
        <v>0</v>
      </c>
      <c r="ES123" s="813">
        <v>0.4</v>
      </c>
      <c r="ET123" s="827">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1" t="s">
        <v>887</v>
      </c>
      <c r="EM124" s="319" t="s">
        <v>885</v>
      </c>
      <c r="EN124" s="275" t="s">
        <v>886</v>
      </c>
      <c r="EO124" s="387">
        <v>1</v>
      </c>
      <c r="EP124" s="387">
        <v>3</v>
      </c>
      <c r="EQ124" s="277">
        <v>0.5</v>
      </c>
      <c r="ER124" s="806">
        <v>0.5</v>
      </c>
      <c r="ES124" s="276">
        <v>1</v>
      </c>
      <c r="ET124" s="829">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1" t="s">
        <v>893</v>
      </c>
      <c r="EM125" s="319" t="s">
        <v>891</v>
      </c>
      <c r="EN125" s="275" t="s">
        <v>892</v>
      </c>
      <c r="EO125" s="277">
        <v>0</v>
      </c>
      <c r="EP125" s="277">
        <v>70</v>
      </c>
      <c r="EQ125" s="277">
        <v>10</v>
      </c>
      <c r="ER125" s="876">
        <v>0</v>
      </c>
      <c r="ES125" s="813">
        <v>30</v>
      </c>
      <c r="ET125" s="827">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1" t="s">
        <v>897</v>
      </c>
      <c r="EM126" s="319" t="s">
        <v>895</v>
      </c>
      <c r="EN126" s="275" t="s">
        <v>896</v>
      </c>
      <c r="EO126" s="275">
        <v>0</v>
      </c>
      <c r="EP126" s="275">
        <v>1</v>
      </c>
      <c r="EQ126" s="277">
        <v>0.2</v>
      </c>
      <c r="ER126" s="876">
        <v>0.2</v>
      </c>
      <c r="ES126" s="277">
        <v>0.3</v>
      </c>
      <c r="ET126" s="827">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1" t="s">
        <v>901</v>
      </c>
      <c r="EM127" s="319" t="s">
        <v>899</v>
      </c>
      <c r="EN127" s="275" t="s">
        <v>900</v>
      </c>
      <c r="EO127" s="275">
        <v>0</v>
      </c>
      <c r="EP127" s="275">
        <v>4</v>
      </c>
      <c r="EQ127" s="276">
        <v>1</v>
      </c>
      <c r="ER127" s="807">
        <v>1</v>
      </c>
      <c r="ES127" s="276">
        <v>1</v>
      </c>
      <c r="ET127" s="829">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1" t="s">
        <v>907</v>
      </c>
      <c r="EM128" s="319" t="s">
        <v>905</v>
      </c>
      <c r="EN128" s="275" t="s">
        <v>906</v>
      </c>
      <c r="EO128" s="275">
        <v>0</v>
      </c>
      <c r="EP128" s="275">
        <v>2</v>
      </c>
      <c r="EQ128" s="277">
        <v>0.5</v>
      </c>
      <c r="ER128" s="806">
        <v>0.5</v>
      </c>
      <c r="ES128" s="277">
        <v>0.5</v>
      </c>
      <c r="ET128" s="832">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1" t="s">
        <v>911</v>
      </c>
      <c r="EM129" s="319" t="s">
        <v>909</v>
      </c>
      <c r="EN129" s="275" t="s">
        <v>910</v>
      </c>
      <c r="EO129" s="275">
        <v>0</v>
      </c>
      <c r="EP129" s="275">
        <v>200</v>
      </c>
      <c r="EQ129" s="276">
        <v>50</v>
      </c>
      <c r="ER129" s="807">
        <v>50</v>
      </c>
      <c r="ES129" s="276">
        <v>50</v>
      </c>
      <c r="ET129" s="829">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1" t="s">
        <v>915</v>
      </c>
      <c r="EM130" s="319" t="s">
        <v>913</v>
      </c>
      <c r="EN130" s="275" t="s">
        <v>914</v>
      </c>
      <c r="EO130" s="275">
        <v>0</v>
      </c>
      <c r="EP130" s="275">
        <v>1</v>
      </c>
      <c r="EQ130" s="277">
        <v>0.2</v>
      </c>
      <c r="ER130" s="806">
        <v>0.3</v>
      </c>
      <c r="ES130" s="277">
        <v>0.3</v>
      </c>
      <c r="ET130" s="832">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1" t="s">
        <v>919</v>
      </c>
      <c r="EM131" s="319" t="s">
        <v>917</v>
      </c>
      <c r="EN131" s="275" t="s">
        <v>918</v>
      </c>
      <c r="EO131" s="275">
        <v>0</v>
      </c>
      <c r="EP131" s="275">
        <v>1</v>
      </c>
      <c r="EQ131" s="277">
        <v>0.2</v>
      </c>
      <c r="ER131" s="806">
        <v>0.3</v>
      </c>
      <c r="ES131" s="277">
        <v>0.3</v>
      </c>
      <c r="ET131" s="832">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1" t="s">
        <v>923</v>
      </c>
      <c r="EM132" s="319" t="s">
        <v>921</v>
      </c>
      <c r="EN132" s="275" t="s">
        <v>922</v>
      </c>
      <c r="EO132" s="275">
        <v>0</v>
      </c>
      <c r="EP132" s="275">
        <v>1</v>
      </c>
      <c r="EQ132" s="277">
        <v>0.2</v>
      </c>
      <c r="ER132" s="806">
        <v>0.3</v>
      </c>
      <c r="ES132" s="277">
        <v>0.3</v>
      </c>
      <c r="ET132" s="832">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1" t="s">
        <v>930</v>
      </c>
      <c r="EM133" s="319" t="s">
        <v>928</v>
      </c>
      <c r="EN133" s="275" t="s">
        <v>929</v>
      </c>
      <c r="EO133" s="275">
        <v>0</v>
      </c>
      <c r="EP133" s="275">
        <v>2</v>
      </c>
      <c r="EQ133" s="277">
        <v>0.5</v>
      </c>
      <c r="ER133" s="806">
        <v>0.5</v>
      </c>
      <c r="ES133" s="277">
        <v>0.5</v>
      </c>
      <c r="ET133" s="832">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1" t="s">
        <v>934</v>
      </c>
      <c r="EM134" s="319" t="s">
        <v>932</v>
      </c>
      <c r="EN134" s="275" t="s">
        <v>933</v>
      </c>
      <c r="EO134" s="275">
        <v>300</v>
      </c>
      <c r="EP134" s="275">
        <v>500</v>
      </c>
      <c r="EQ134" s="276">
        <v>125</v>
      </c>
      <c r="ER134" s="807">
        <v>125</v>
      </c>
      <c r="ES134" s="276">
        <v>125</v>
      </c>
      <c r="ET134" s="829">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1" t="s">
        <v>938</v>
      </c>
      <c r="EM135" s="319" t="s">
        <v>936</v>
      </c>
      <c r="EN135" s="275" t="s">
        <v>937</v>
      </c>
      <c r="EO135" s="275">
        <v>0</v>
      </c>
      <c r="EP135" s="387">
        <v>1</v>
      </c>
      <c r="EQ135" s="330">
        <v>0.25</v>
      </c>
      <c r="ER135" s="877">
        <v>0.05</v>
      </c>
      <c r="ES135" s="814">
        <v>0.35</v>
      </c>
      <c r="ET135" s="830">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1" t="s">
        <v>942</v>
      </c>
      <c r="EM136" s="319" t="s">
        <v>940</v>
      </c>
      <c r="EN136" s="275" t="s">
        <v>941</v>
      </c>
      <c r="EO136" s="275">
        <v>0</v>
      </c>
      <c r="EP136" s="275">
        <v>8</v>
      </c>
      <c r="EQ136" s="276">
        <v>2</v>
      </c>
      <c r="ER136" s="807">
        <v>2</v>
      </c>
      <c r="ES136" s="276">
        <v>2</v>
      </c>
      <c r="ET136" s="829">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1" t="s">
        <v>946</v>
      </c>
      <c r="EM137" s="319" t="s">
        <v>944</v>
      </c>
      <c r="EN137" s="275" t="s">
        <v>945</v>
      </c>
      <c r="EO137" s="275">
        <v>6</v>
      </c>
      <c r="EP137" s="275">
        <v>194</v>
      </c>
      <c r="EQ137" s="276">
        <v>48</v>
      </c>
      <c r="ER137" s="807">
        <v>48</v>
      </c>
      <c r="ES137" s="276">
        <v>48</v>
      </c>
      <c r="ET137" s="829">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1" t="s">
        <v>950</v>
      </c>
      <c r="EM138" s="319" t="s">
        <v>948</v>
      </c>
      <c r="EN138" s="275" t="s">
        <v>949</v>
      </c>
      <c r="EO138" s="275">
        <v>0</v>
      </c>
      <c r="EP138" s="387">
        <v>1</v>
      </c>
      <c r="EQ138" s="330">
        <v>0.25</v>
      </c>
      <c r="ER138" s="810">
        <v>0.25</v>
      </c>
      <c r="ES138" s="330">
        <v>0.25</v>
      </c>
      <c r="ET138" s="828">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1" t="s">
        <v>956</v>
      </c>
      <c r="EM139" s="319" t="s">
        <v>954</v>
      </c>
      <c r="EN139" s="275" t="s">
        <v>955</v>
      </c>
      <c r="EO139" s="275">
        <v>0</v>
      </c>
      <c r="EP139" s="275">
        <v>1</v>
      </c>
      <c r="EQ139" s="276">
        <v>0</v>
      </c>
      <c r="ER139" s="876">
        <v>0</v>
      </c>
      <c r="ES139" s="814">
        <v>0.5</v>
      </c>
      <c r="ET139" s="830">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1" t="s">
        <v>960</v>
      </c>
      <c r="EM140" s="319" t="s">
        <v>958</v>
      </c>
      <c r="EN140" s="275" t="s">
        <v>959</v>
      </c>
      <c r="EO140" s="275">
        <v>0</v>
      </c>
      <c r="EP140" s="275">
        <v>1</v>
      </c>
      <c r="EQ140" s="330">
        <v>0.25</v>
      </c>
      <c r="ER140" s="810">
        <v>0.25</v>
      </c>
      <c r="ES140" s="330">
        <v>0.25</v>
      </c>
      <c r="ET140" s="828">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1" t="s">
        <v>964</v>
      </c>
      <c r="EM141" s="319" t="s">
        <v>962</v>
      </c>
      <c r="EN141" s="275" t="s">
        <v>963</v>
      </c>
      <c r="EO141" s="275">
        <v>1</v>
      </c>
      <c r="EP141" s="275">
        <v>2</v>
      </c>
      <c r="EQ141" s="277">
        <v>0.5</v>
      </c>
      <c r="ER141" s="806">
        <v>0.5</v>
      </c>
      <c r="ES141" s="277">
        <v>0.5</v>
      </c>
      <c r="ET141" s="832">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1" t="s">
        <v>968</v>
      </c>
      <c r="EM142" s="319" t="s">
        <v>966</v>
      </c>
      <c r="EN142" s="275" t="s">
        <v>967</v>
      </c>
      <c r="EO142" s="275">
        <v>10</v>
      </c>
      <c r="EP142" s="275">
        <v>20</v>
      </c>
      <c r="EQ142" s="276">
        <v>6</v>
      </c>
      <c r="ER142" s="807">
        <v>6</v>
      </c>
      <c r="ES142" s="276">
        <v>4</v>
      </c>
      <c r="ET142" s="829">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1" t="s">
        <v>972</v>
      </c>
      <c r="EM143" s="319" t="s">
        <v>970</v>
      </c>
      <c r="EN143" s="275" t="s">
        <v>971</v>
      </c>
      <c r="EO143" s="276">
        <v>15</v>
      </c>
      <c r="EP143" s="276">
        <v>65</v>
      </c>
      <c r="EQ143" s="276">
        <v>0</v>
      </c>
      <c r="ER143" s="806">
        <v>30</v>
      </c>
      <c r="ES143" s="277">
        <v>30</v>
      </c>
      <c r="ET143" s="828">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1" t="s">
        <v>978</v>
      </c>
      <c r="EM144" s="319" t="s">
        <v>976</v>
      </c>
      <c r="EN144" s="275" t="s">
        <v>977</v>
      </c>
      <c r="EO144" s="387">
        <v>0</v>
      </c>
      <c r="EP144" s="387">
        <v>1</v>
      </c>
      <c r="EQ144" s="330">
        <v>0.25</v>
      </c>
      <c r="ER144" s="877">
        <v>0</v>
      </c>
      <c r="ES144" s="814">
        <v>0.35</v>
      </c>
      <c r="ET144" s="830">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1" t="s">
        <v>982</v>
      </c>
      <c r="EM145" s="319" t="s">
        <v>980</v>
      </c>
      <c r="EN145" s="275" t="s">
        <v>981</v>
      </c>
      <c r="EO145" s="387">
        <v>0</v>
      </c>
      <c r="EP145" s="387">
        <v>4</v>
      </c>
      <c r="EQ145" s="276">
        <v>1</v>
      </c>
      <c r="ER145" s="807">
        <v>1</v>
      </c>
      <c r="ES145" s="276">
        <v>1</v>
      </c>
      <c r="ET145" s="829">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1" t="s">
        <v>986</v>
      </c>
      <c r="EM146" s="319" t="s">
        <v>984</v>
      </c>
      <c r="EN146" s="275" t="s">
        <v>985</v>
      </c>
      <c r="EO146" s="387">
        <v>1</v>
      </c>
      <c r="EP146" s="387">
        <v>3</v>
      </c>
      <c r="EQ146" s="276">
        <v>1</v>
      </c>
      <c r="ER146" s="807">
        <v>1</v>
      </c>
      <c r="ES146" s="276">
        <v>1</v>
      </c>
      <c r="ET146" s="829">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1" t="s">
        <v>990</v>
      </c>
      <c r="EM147" s="319" t="s">
        <v>988</v>
      </c>
      <c r="EN147" s="275" t="s">
        <v>989</v>
      </c>
      <c r="EO147" s="387">
        <v>0</v>
      </c>
      <c r="EP147" s="387">
        <v>1</v>
      </c>
      <c r="EQ147" s="277">
        <v>0.2</v>
      </c>
      <c r="ER147" s="806">
        <v>0.2</v>
      </c>
      <c r="ES147" s="277">
        <v>0.3</v>
      </c>
      <c r="ET147" s="832">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7" t="s">
        <v>999</v>
      </c>
      <c r="EM148" s="319" t="s">
        <v>996</v>
      </c>
      <c r="EN148" s="275" t="s">
        <v>997</v>
      </c>
      <c r="EO148" s="808">
        <v>12</v>
      </c>
      <c r="EP148" s="808">
        <v>17</v>
      </c>
      <c r="EQ148" s="807">
        <v>0</v>
      </c>
      <c r="ER148" s="807">
        <v>3</v>
      </c>
      <c r="ES148" s="807">
        <v>2</v>
      </c>
      <c r="ET148" s="839">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7" t="s">
        <v>1003</v>
      </c>
      <c r="EM149" s="319" t="s">
        <v>1001</v>
      </c>
      <c r="EN149" s="275" t="s">
        <v>1002</v>
      </c>
      <c r="EO149" s="275">
        <v>0</v>
      </c>
      <c r="EP149" s="275">
        <v>3</v>
      </c>
      <c r="EQ149" s="277">
        <v>0.2</v>
      </c>
      <c r="ER149" s="879">
        <v>0.2</v>
      </c>
      <c r="ES149" s="842">
        <v>1.6</v>
      </c>
      <c r="ET149" s="829">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7" t="s">
        <v>1007</v>
      </c>
      <c r="EM150" s="319" t="s">
        <v>1005</v>
      </c>
      <c r="EN150" s="275" t="s">
        <v>1006</v>
      </c>
      <c r="EO150" s="387">
        <v>12</v>
      </c>
      <c r="EP150" s="387">
        <v>12</v>
      </c>
      <c r="EQ150" s="276">
        <v>12</v>
      </c>
      <c r="ER150" s="880">
        <v>4</v>
      </c>
      <c r="ES150" s="843">
        <v>4</v>
      </c>
      <c r="ET150" s="844">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7" t="s">
        <v>1011</v>
      </c>
      <c r="EM151" s="319" t="s">
        <v>1009</v>
      </c>
      <c r="EN151" s="275" t="s">
        <v>1010</v>
      </c>
      <c r="EO151" s="840">
        <v>26</v>
      </c>
      <c r="EP151" s="840">
        <v>28</v>
      </c>
      <c r="EQ151" s="807">
        <v>0</v>
      </c>
      <c r="ER151" s="879">
        <v>0.5</v>
      </c>
      <c r="ES151" s="842">
        <v>0.5</v>
      </c>
      <c r="ET151" s="844">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7" t="s">
        <v>1015</v>
      </c>
      <c r="EM152" s="319" t="s">
        <v>1013</v>
      </c>
      <c r="EN152" s="275" t="s">
        <v>1014</v>
      </c>
      <c r="EO152" s="387">
        <v>0</v>
      </c>
      <c r="EP152" s="387">
        <v>3</v>
      </c>
      <c r="EQ152" s="276">
        <v>0</v>
      </c>
      <c r="ER152" s="880">
        <v>0</v>
      </c>
      <c r="ES152" s="843">
        <v>2</v>
      </c>
      <c r="ET152" s="829">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7" t="s">
        <v>1019</v>
      </c>
      <c r="EM153" s="319" t="s">
        <v>1017</v>
      </c>
      <c r="EN153" s="275" t="s">
        <v>1018</v>
      </c>
      <c r="EO153" s="387">
        <v>26</v>
      </c>
      <c r="EP153" s="387">
        <v>26</v>
      </c>
      <c r="EQ153" s="277">
        <v>0.2</v>
      </c>
      <c r="ER153" s="806">
        <v>7.8</v>
      </c>
      <c r="ES153" s="276">
        <v>10</v>
      </c>
      <c r="ET153" s="829">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7" t="s">
        <v>1022</v>
      </c>
      <c r="EM154" s="319" t="s">
        <v>1021</v>
      </c>
      <c r="EN154" s="275" t="s">
        <v>1010</v>
      </c>
      <c r="EO154" s="654">
        <v>0.6</v>
      </c>
      <c r="EP154" s="387">
        <v>1</v>
      </c>
      <c r="EQ154" s="277">
        <v>0.5</v>
      </c>
      <c r="ER154" s="879">
        <v>0.4</v>
      </c>
      <c r="ES154" s="842">
        <v>0.1</v>
      </c>
      <c r="ET154" s="829">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7" t="s">
        <v>1025</v>
      </c>
      <c r="EM155" s="319" t="s">
        <v>1024</v>
      </c>
      <c r="EN155" s="275" t="s">
        <v>1018</v>
      </c>
      <c r="EO155" s="387">
        <v>1</v>
      </c>
      <c r="EP155" s="387">
        <v>1</v>
      </c>
      <c r="EQ155" s="276">
        <v>0</v>
      </c>
      <c r="ER155" s="880">
        <v>0</v>
      </c>
      <c r="ES155" s="842">
        <v>0.5</v>
      </c>
      <c r="ET155" s="845">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7" t="s">
        <v>1028</v>
      </c>
      <c r="EM156" s="319" t="s">
        <v>1027</v>
      </c>
      <c r="EN156" s="275" t="s">
        <v>1010</v>
      </c>
      <c r="EO156" s="387">
        <v>1</v>
      </c>
      <c r="EP156" s="387">
        <v>2</v>
      </c>
      <c r="EQ156" s="277">
        <v>0.4</v>
      </c>
      <c r="ER156" s="881">
        <v>0.08</v>
      </c>
      <c r="ES156" s="846">
        <v>0.6</v>
      </c>
      <c r="ET156" s="847">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7" t="s">
        <v>1031</v>
      </c>
      <c r="EM157" s="319" t="s">
        <v>1030</v>
      </c>
      <c r="EN157" s="275" t="s">
        <v>1018</v>
      </c>
      <c r="EO157" s="387">
        <v>3</v>
      </c>
      <c r="EP157" s="387">
        <v>3</v>
      </c>
      <c r="EQ157" s="277">
        <v>2</v>
      </c>
      <c r="ER157" s="880">
        <v>1</v>
      </c>
      <c r="ES157" s="843">
        <v>1</v>
      </c>
      <c r="ET157" s="844">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7" t="s">
        <v>1034</v>
      </c>
      <c r="EM158" s="319" t="s">
        <v>1033</v>
      </c>
      <c r="EN158" s="275" t="s">
        <v>1010</v>
      </c>
      <c r="EO158" s="840">
        <v>2</v>
      </c>
      <c r="EP158" s="840">
        <v>6</v>
      </c>
      <c r="EQ158" s="807">
        <v>1</v>
      </c>
      <c r="ER158" s="880">
        <v>1</v>
      </c>
      <c r="ES158" s="843">
        <v>2</v>
      </c>
      <c r="ET158" s="839">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7" t="s">
        <v>1037</v>
      </c>
      <c r="EM159" s="319" t="s">
        <v>1036</v>
      </c>
      <c r="EN159" s="275" t="s">
        <v>1018</v>
      </c>
      <c r="EO159" s="387">
        <v>6</v>
      </c>
      <c r="EP159" s="387">
        <v>7</v>
      </c>
      <c r="EQ159" s="277">
        <v>0.2</v>
      </c>
      <c r="ER159" s="879">
        <v>0.4</v>
      </c>
      <c r="ES159" s="842">
        <v>0.4</v>
      </c>
      <c r="ET159" s="844">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7" t="s">
        <v>1040</v>
      </c>
      <c r="EM160" s="319" t="s">
        <v>1039</v>
      </c>
      <c r="EN160" s="275" t="s">
        <v>1010</v>
      </c>
      <c r="EO160" s="387">
        <v>0</v>
      </c>
      <c r="EP160" s="387">
        <v>1</v>
      </c>
      <c r="EQ160" s="276">
        <v>0</v>
      </c>
      <c r="ER160" s="879">
        <v>0.7</v>
      </c>
      <c r="ES160" s="842">
        <v>0.3</v>
      </c>
      <c r="ET160" s="829">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7" t="s">
        <v>1043</v>
      </c>
      <c r="EM161" s="319" t="s">
        <v>1042</v>
      </c>
      <c r="EN161" s="275" t="s">
        <v>1018</v>
      </c>
      <c r="EO161" s="387">
        <v>1</v>
      </c>
      <c r="EP161" s="387">
        <v>1</v>
      </c>
      <c r="EQ161" s="276">
        <v>0</v>
      </c>
      <c r="ER161" s="807">
        <v>0</v>
      </c>
      <c r="ES161" s="276">
        <v>0</v>
      </c>
      <c r="ET161" s="829">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7" t="s">
        <v>1047</v>
      </c>
      <c r="EM162" s="319" t="s">
        <v>1046</v>
      </c>
      <c r="EN162" s="275" t="s">
        <v>1010</v>
      </c>
      <c r="EO162" s="387">
        <v>0</v>
      </c>
      <c r="EP162" s="387">
        <v>3</v>
      </c>
      <c r="EQ162" s="277">
        <v>0.5</v>
      </c>
      <c r="ER162" s="879">
        <v>0.5</v>
      </c>
      <c r="ES162" s="276">
        <v>1</v>
      </c>
      <c r="ET162" s="844">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7" t="s">
        <v>1050</v>
      </c>
      <c r="EM163" s="319" t="s">
        <v>1049</v>
      </c>
      <c r="EN163" s="275" t="s">
        <v>1018</v>
      </c>
      <c r="EO163" s="387">
        <v>19</v>
      </c>
      <c r="EP163" s="387">
        <v>22</v>
      </c>
      <c r="EQ163" s="276">
        <v>4</v>
      </c>
      <c r="ER163" s="880">
        <v>6</v>
      </c>
      <c r="ES163" s="843">
        <v>8</v>
      </c>
      <c r="ET163" s="829">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7" t="s">
        <v>1055</v>
      </c>
      <c r="EM164" s="319" t="s">
        <v>1053</v>
      </c>
      <c r="EN164" s="275" t="s">
        <v>1054</v>
      </c>
      <c r="EO164" s="387">
        <v>0</v>
      </c>
      <c r="EP164" s="387">
        <v>1</v>
      </c>
      <c r="EQ164" s="277">
        <v>0</v>
      </c>
      <c r="ER164" s="879">
        <v>0</v>
      </c>
      <c r="ES164" s="842">
        <v>0.8</v>
      </c>
      <c r="ET164" s="845">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7" t="s">
        <v>1058</v>
      </c>
      <c r="EM165" s="319" t="s">
        <v>65</v>
      </c>
      <c r="EN165" s="808" t="s">
        <v>1054</v>
      </c>
      <c r="EO165" s="840">
        <v>0</v>
      </c>
      <c r="EP165" s="809">
        <v>0.3</v>
      </c>
      <c r="EQ165" s="806">
        <v>0</v>
      </c>
      <c r="ER165" s="879">
        <v>0</v>
      </c>
      <c r="ES165" s="842">
        <v>0</v>
      </c>
      <c r="ET165" s="845">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7" t="s">
        <v>1062</v>
      </c>
      <c r="EM166" s="319" t="s">
        <v>1061</v>
      </c>
      <c r="EN166" s="275" t="s">
        <v>1054</v>
      </c>
      <c r="EO166" s="387">
        <v>0</v>
      </c>
      <c r="EP166" s="387">
        <v>1</v>
      </c>
      <c r="EQ166" s="330">
        <v>0.15</v>
      </c>
      <c r="ER166" s="881">
        <v>0.1</v>
      </c>
      <c r="ES166" s="846">
        <v>0.75</v>
      </c>
      <c r="ET166" s="845">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7" t="s">
        <v>1066</v>
      </c>
      <c r="EM167" s="319" t="s">
        <v>1065</v>
      </c>
      <c r="EN167" s="275" t="s">
        <v>1054</v>
      </c>
      <c r="EO167" s="387">
        <v>0</v>
      </c>
      <c r="EP167" s="387">
        <v>1</v>
      </c>
      <c r="EQ167" s="330">
        <v>0</v>
      </c>
      <c r="ER167" s="881">
        <v>0.05</v>
      </c>
      <c r="ES167" s="330">
        <v>0.4</v>
      </c>
      <c r="ET167" s="847">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7" t="s">
        <v>1070</v>
      </c>
      <c r="EM168" s="319" t="s">
        <v>1069</v>
      </c>
      <c r="EN168" s="275" t="s">
        <v>1054</v>
      </c>
      <c r="EO168" s="387">
        <v>0</v>
      </c>
      <c r="EP168" s="387">
        <v>1</v>
      </c>
      <c r="EQ168" s="806">
        <v>0</v>
      </c>
      <c r="ER168" s="879">
        <v>0</v>
      </c>
      <c r="ES168" s="842">
        <v>1</v>
      </c>
      <c r="ET168" s="845">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1" t="s">
        <v>1078</v>
      </c>
      <c r="EM169" s="319" t="s">
        <v>1076</v>
      </c>
      <c r="EN169" s="275" t="s">
        <v>1077</v>
      </c>
      <c r="EO169" s="275">
        <v>0.3</v>
      </c>
      <c r="EP169" s="275">
        <v>1</v>
      </c>
      <c r="EQ169" s="276">
        <v>0</v>
      </c>
      <c r="ER169" s="880">
        <v>0</v>
      </c>
      <c r="ES169" s="843">
        <v>1</v>
      </c>
      <c r="ET169" s="829">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1" t="s">
        <v>1082</v>
      </c>
      <c r="EM170" s="319" t="s">
        <v>1080</v>
      </c>
      <c r="EN170" s="275" t="s">
        <v>1081</v>
      </c>
      <c r="EO170" s="275">
        <v>6</v>
      </c>
      <c r="EP170" s="808">
        <v>8</v>
      </c>
      <c r="EQ170" s="806">
        <v>0</v>
      </c>
      <c r="ER170" s="879">
        <v>0</v>
      </c>
      <c r="ES170" s="842">
        <v>2</v>
      </c>
      <c r="ET170" s="834">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1" t="s">
        <v>1086</v>
      </c>
      <c r="EM171" s="319" t="s">
        <v>1084</v>
      </c>
      <c r="EN171" s="275" t="s">
        <v>1085</v>
      </c>
      <c r="EO171" s="387">
        <v>15</v>
      </c>
      <c r="EP171" s="840">
        <v>35</v>
      </c>
      <c r="EQ171" s="806">
        <v>0</v>
      </c>
      <c r="ER171" s="879">
        <v>14</v>
      </c>
      <c r="ES171" s="842">
        <v>14</v>
      </c>
      <c r="ET171" s="845">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1" t="s">
        <v>1090</v>
      </c>
      <c r="EM172" s="319" t="s">
        <v>1088</v>
      </c>
      <c r="EN172" s="275" t="s">
        <v>1089</v>
      </c>
      <c r="EO172" s="387">
        <v>140</v>
      </c>
      <c r="EP172" s="387">
        <v>140</v>
      </c>
      <c r="EQ172" s="276">
        <v>20</v>
      </c>
      <c r="ER172" s="807">
        <v>40</v>
      </c>
      <c r="ES172" s="276">
        <v>40</v>
      </c>
      <c r="ET172" s="829">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1" t="s">
        <v>1094</v>
      </c>
      <c r="EM173" s="319" t="s">
        <v>1092</v>
      </c>
      <c r="EN173" s="275" t="s">
        <v>1093</v>
      </c>
      <c r="EO173" s="840">
        <v>12</v>
      </c>
      <c r="EP173" s="840">
        <v>30</v>
      </c>
      <c r="EQ173" s="807">
        <v>2</v>
      </c>
      <c r="ER173" s="807">
        <v>6</v>
      </c>
      <c r="ES173" s="807">
        <v>5</v>
      </c>
      <c r="ET173" s="839">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1" t="s">
        <v>1098</v>
      </c>
      <c r="EM174" s="319" t="s">
        <v>1096</v>
      </c>
      <c r="EN174" s="275" t="s">
        <v>1097</v>
      </c>
      <c r="EO174" s="840">
        <v>4</v>
      </c>
      <c r="EP174" s="840">
        <v>9</v>
      </c>
      <c r="EQ174" s="807">
        <v>1</v>
      </c>
      <c r="ER174" s="880">
        <v>3</v>
      </c>
      <c r="ES174" s="843">
        <v>5</v>
      </c>
      <c r="ET174" s="844">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1" t="s">
        <v>1102</v>
      </c>
      <c r="EM175" s="319" t="s">
        <v>1100</v>
      </c>
      <c r="EN175" s="275" t="s">
        <v>1101</v>
      </c>
      <c r="EO175" s="387">
        <v>0</v>
      </c>
      <c r="EP175" s="387">
        <v>5</v>
      </c>
      <c r="EQ175" s="276">
        <v>0</v>
      </c>
      <c r="ER175" s="880">
        <v>5</v>
      </c>
      <c r="ES175" s="848">
        <v>0</v>
      </c>
      <c r="ET175" s="849">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1" t="s">
        <v>1106</v>
      </c>
      <c r="EM176" s="319" t="s">
        <v>1104</v>
      </c>
      <c r="EN176" s="275" t="s">
        <v>1105</v>
      </c>
      <c r="EO176" s="840">
        <v>64</v>
      </c>
      <c r="EP176" s="840">
        <v>89</v>
      </c>
      <c r="EQ176" s="807">
        <v>7</v>
      </c>
      <c r="ER176" s="880">
        <v>8</v>
      </c>
      <c r="ES176" s="843">
        <v>9</v>
      </c>
      <c r="ET176" s="844">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1" t="s">
        <v>1110</v>
      </c>
      <c r="EM177" s="319" t="s">
        <v>1108</v>
      </c>
      <c r="EN177" s="275" t="s">
        <v>1109</v>
      </c>
      <c r="EO177" s="840">
        <v>1</v>
      </c>
      <c r="EP177" s="840">
        <v>6</v>
      </c>
      <c r="EQ177" s="806">
        <v>0.5</v>
      </c>
      <c r="ER177" s="806">
        <v>1.5</v>
      </c>
      <c r="ES177" s="806">
        <v>1.5</v>
      </c>
      <c r="ET177" s="834">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1" t="s">
        <v>1114</v>
      </c>
      <c r="EM178" s="319" t="s">
        <v>1112</v>
      </c>
      <c r="EN178" s="275" t="s">
        <v>1113</v>
      </c>
      <c r="EO178" s="387">
        <v>0</v>
      </c>
      <c r="EP178" s="387">
        <v>1</v>
      </c>
      <c r="EQ178" s="276">
        <v>0</v>
      </c>
      <c r="ER178" s="806">
        <v>0.5</v>
      </c>
      <c r="ES178" s="277">
        <v>0.5</v>
      </c>
      <c r="ET178" s="829">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1" t="s">
        <v>1118</v>
      </c>
      <c r="EM179" s="319" t="s">
        <v>1116</v>
      </c>
      <c r="EN179" s="275" t="s">
        <v>1117</v>
      </c>
      <c r="EO179" s="387">
        <v>0</v>
      </c>
      <c r="EP179" s="387">
        <v>1</v>
      </c>
      <c r="EQ179" s="276">
        <v>0</v>
      </c>
      <c r="ER179" s="879">
        <v>0.1</v>
      </c>
      <c r="ES179" s="842">
        <v>0.9</v>
      </c>
      <c r="ET179" s="829">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1" t="s">
        <v>1121</v>
      </c>
      <c r="EM180" s="319" t="s">
        <v>1120</v>
      </c>
      <c r="EN180" s="275" t="s">
        <v>906</v>
      </c>
      <c r="EO180" s="387">
        <v>0</v>
      </c>
      <c r="EP180" s="387">
        <v>1</v>
      </c>
      <c r="EQ180" s="330">
        <v>0.02</v>
      </c>
      <c r="ER180" s="879">
        <v>0</v>
      </c>
      <c r="ES180" s="330">
        <v>0.08</v>
      </c>
      <c r="ET180" s="845">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1" t="s">
        <v>1125</v>
      </c>
      <c r="EM181" s="319" t="s">
        <v>1123</v>
      </c>
      <c r="EN181" s="275" t="s">
        <v>1124</v>
      </c>
      <c r="EO181" s="387">
        <v>0</v>
      </c>
      <c r="EP181" s="387">
        <v>1</v>
      </c>
      <c r="EQ181" s="276">
        <v>0</v>
      </c>
      <c r="ER181" s="881">
        <v>0</v>
      </c>
      <c r="ES181" s="330">
        <v>0.35</v>
      </c>
      <c r="ET181" s="847">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1" t="s">
        <v>1132</v>
      </c>
      <c r="EM182" s="319" t="s">
        <v>1130</v>
      </c>
      <c r="EN182" s="275" t="s">
        <v>1131</v>
      </c>
      <c r="EO182" s="275">
        <v>184</v>
      </c>
      <c r="EP182" s="275">
        <v>300</v>
      </c>
      <c r="EQ182" s="276">
        <v>0</v>
      </c>
      <c r="ER182" s="880">
        <v>58</v>
      </c>
      <c r="ES182" s="843">
        <v>58</v>
      </c>
      <c r="ET182" s="829">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1" t="s">
        <v>1136</v>
      </c>
      <c r="EM183" s="319" t="s">
        <v>1134</v>
      </c>
      <c r="EN183" s="275" t="s">
        <v>1135</v>
      </c>
      <c r="EO183" s="275">
        <v>1</v>
      </c>
      <c r="EP183" s="275">
        <v>1</v>
      </c>
      <c r="EQ183" s="330">
        <v>0.25</v>
      </c>
      <c r="ER183" s="810">
        <v>0.25</v>
      </c>
      <c r="ES183" s="330">
        <v>0.25</v>
      </c>
      <c r="ET183" s="828">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1" t="s">
        <v>1140</v>
      </c>
      <c r="EM184" s="319" t="s">
        <v>1138</v>
      </c>
      <c r="EN184" s="275" t="s">
        <v>1139</v>
      </c>
      <c r="EO184" s="649">
        <v>3610</v>
      </c>
      <c r="EP184" s="808">
        <v>3610</v>
      </c>
      <c r="EQ184" s="807">
        <v>3610</v>
      </c>
      <c r="ER184" s="807">
        <v>3610</v>
      </c>
      <c r="ES184" s="807">
        <v>3610</v>
      </c>
      <c r="ET184" s="839">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1" t="s">
        <v>1145</v>
      </c>
      <c r="EM185" s="319" t="s">
        <v>1144</v>
      </c>
      <c r="EN185" s="275" t="s">
        <v>305</v>
      </c>
      <c r="EO185" s="275">
        <v>0</v>
      </c>
      <c r="EP185" s="275">
        <v>1</v>
      </c>
      <c r="EQ185" s="330">
        <v>0.25</v>
      </c>
      <c r="ER185" s="881">
        <v>0</v>
      </c>
      <c r="ES185" s="846">
        <v>0</v>
      </c>
      <c r="ET185" s="847">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7" t="s">
        <v>1152</v>
      </c>
      <c r="EM186" s="319" t="s">
        <v>1149</v>
      </c>
      <c r="EN186" s="275" t="s">
        <v>1150</v>
      </c>
      <c r="EO186" s="275">
        <v>0</v>
      </c>
      <c r="EP186" s="275">
        <v>1</v>
      </c>
      <c r="EQ186" s="277">
        <v>0.5</v>
      </c>
      <c r="ER186" s="876">
        <v>0.3</v>
      </c>
      <c r="ES186" s="813">
        <v>0.2</v>
      </c>
      <c r="ET186" s="829">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7" t="s">
        <v>1156</v>
      </c>
      <c r="EM187" s="319" t="s">
        <v>1154</v>
      </c>
      <c r="EN187" s="275" t="s">
        <v>1155</v>
      </c>
      <c r="EO187" s="275">
        <v>0</v>
      </c>
      <c r="EP187" s="277">
        <v>100</v>
      </c>
      <c r="EQ187" s="277">
        <v>10</v>
      </c>
      <c r="ER187" s="806">
        <v>30</v>
      </c>
      <c r="ES187" s="277">
        <v>30</v>
      </c>
      <c r="ET187" s="832">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7" t="s">
        <v>1160</v>
      </c>
      <c r="EM188" s="319" t="s">
        <v>1158</v>
      </c>
      <c r="EN188" s="275" t="s">
        <v>1159</v>
      </c>
      <c r="EO188" s="387">
        <v>0</v>
      </c>
      <c r="EP188" s="387">
        <v>1</v>
      </c>
      <c r="EQ188" s="276">
        <v>0</v>
      </c>
      <c r="ER188" s="876">
        <v>0.3</v>
      </c>
      <c r="ES188" s="813">
        <v>0.4</v>
      </c>
      <c r="ET188" s="827">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7" t="s">
        <v>1164</v>
      </c>
      <c r="EM189" s="319" t="s">
        <v>1162</v>
      </c>
      <c r="EN189" s="275" t="s">
        <v>1163</v>
      </c>
      <c r="EO189" s="387">
        <v>0</v>
      </c>
      <c r="EP189" s="387">
        <v>2</v>
      </c>
      <c r="EQ189" s="277">
        <v>0</v>
      </c>
      <c r="ER189" s="876">
        <v>0.5</v>
      </c>
      <c r="ES189" s="277">
        <v>1</v>
      </c>
      <c r="ET189" s="827">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7" t="s">
        <v>1168</v>
      </c>
      <c r="EM190" s="319" t="s">
        <v>1166</v>
      </c>
      <c r="EN190" s="275" t="s">
        <v>1167</v>
      </c>
      <c r="EO190" s="387">
        <v>0</v>
      </c>
      <c r="EP190" s="387">
        <v>1</v>
      </c>
      <c r="EQ190" s="330">
        <v>0.25</v>
      </c>
      <c r="ER190" s="810">
        <v>0.25</v>
      </c>
      <c r="ES190" s="330">
        <v>0.25</v>
      </c>
      <c r="ET190" s="828">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7" t="s">
        <v>1172</v>
      </c>
      <c r="EM191" s="319" t="s">
        <v>1170</v>
      </c>
      <c r="EN191" s="275" t="s">
        <v>1171</v>
      </c>
      <c r="EO191" s="840">
        <v>435</v>
      </c>
      <c r="EP191" s="840">
        <v>450</v>
      </c>
      <c r="EQ191" s="807">
        <v>1</v>
      </c>
      <c r="ER191" s="878">
        <v>3</v>
      </c>
      <c r="ES191" s="812">
        <v>9</v>
      </c>
      <c r="ET191" s="839">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1" t="s">
        <v>1178</v>
      </c>
      <c r="EM192" s="319" t="s">
        <v>1176</v>
      </c>
      <c r="EN192" s="275" t="s">
        <v>1177</v>
      </c>
      <c r="EO192" s="275">
        <v>0</v>
      </c>
      <c r="EP192" s="275">
        <v>1</v>
      </c>
      <c r="EQ192" s="276">
        <v>1</v>
      </c>
      <c r="ER192" s="807">
        <v>1</v>
      </c>
      <c r="ES192" s="276">
        <v>1</v>
      </c>
      <c r="ET192" s="829">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1" t="s">
        <v>1182</v>
      </c>
      <c r="EM193" s="319" t="s">
        <v>1180</v>
      </c>
      <c r="EN193" s="275" t="s">
        <v>1181</v>
      </c>
      <c r="EO193" s="275">
        <v>0</v>
      </c>
      <c r="EP193" s="275">
        <v>1</v>
      </c>
      <c r="EQ193" s="276">
        <v>1</v>
      </c>
      <c r="ER193" s="807">
        <v>1</v>
      </c>
      <c r="ES193" s="276">
        <v>1</v>
      </c>
      <c r="ET193" s="829">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1" t="s">
        <v>1186</v>
      </c>
      <c r="EM194" s="319" t="s">
        <v>1184</v>
      </c>
      <c r="EN194" s="275" t="s">
        <v>1185</v>
      </c>
      <c r="EO194" s="387">
        <v>2</v>
      </c>
      <c r="EP194" s="387">
        <v>2</v>
      </c>
      <c r="EQ194" s="807">
        <v>0</v>
      </c>
      <c r="ER194" s="878">
        <v>0</v>
      </c>
      <c r="ES194" s="807">
        <v>1</v>
      </c>
      <c r="ET194" s="833">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1" t="s">
        <v>1193</v>
      </c>
      <c r="EM195" s="319" t="s">
        <v>1191</v>
      </c>
      <c r="EN195" s="275" t="s">
        <v>1192</v>
      </c>
      <c r="EO195" s="275">
        <v>800</v>
      </c>
      <c r="EP195" s="808">
        <v>2800</v>
      </c>
      <c r="EQ195" s="807">
        <v>100</v>
      </c>
      <c r="ER195" s="876">
        <v>1</v>
      </c>
      <c r="ES195" s="812">
        <v>1</v>
      </c>
      <c r="ET195" s="812">
        <v>1898</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1" t="s">
        <v>1198</v>
      </c>
      <c r="EM196" s="319" t="s">
        <v>1196</v>
      </c>
      <c r="EN196" s="275" t="s">
        <v>1197</v>
      </c>
      <c r="EO196" s="275">
        <v>0</v>
      </c>
      <c r="EP196" s="275">
        <v>400</v>
      </c>
      <c r="EQ196" s="276">
        <v>0</v>
      </c>
      <c r="ER196" s="878">
        <v>0</v>
      </c>
      <c r="ES196" s="812">
        <v>0</v>
      </c>
      <c r="ET196" s="812">
        <v>400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1" t="s">
        <v>1202</v>
      </c>
      <c r="EM197" s="319" t="s">
        <v>1200</v>
      </c>
      <c r="EN197" s="275" t="s">
        <v>1201</v>
      </c>
      <c r="EO197" s="275">
        <v>0</v>
      </c>
      <c r="EP197" s="275">
        <v>100</v>
      </c>
      <c r="EQ197" s="276">
        <v>0</v>
      </c>
      <c r="ER197" s="878">
        <v>0</v>
      </c>
      <c r="ES197" s="812">
        <v>0</v>
      </c>
      <c r="ET197" s="812">
        <v>100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1" t="s">
        <v>1207</v>
      </c>
      <c r="EM198" s="319" t="s">
        <v>1205</v>
      </c>
      <c r="EN198" s="275" t="s">
        <v>1206</v>
      </c>
      <c r="EO198" s="275">
        <v>0</v>
      </c>
      <c r="EP198" s="275">
        <v>1</v>
      </c>
      <c r="EQ198" s="330">
        <v>0</v>
      </c>
      <c r="ER198" s="877">
        <v>0</v>
      </c>
      <c r="ES198" s="814">
        <v>0.3</v>
      </c>
      <c r="ET198" s="814">
        <v>0.7</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1" t="s">
        <v>1211</v>
      </c>
      <c r="EM199" s="319" t="s">
        <v>1209</v>
      </c>
      <c r="EN199" s="275" t="s">
        <v>1904</v>
      </c>
      <c r="EO199" s="277">
        <v>30</v>
      </c>
      <c r="EP199" s="806">
        <v>100</v>
      </c>
      <c r="EQ199" s="806">
        <v>0</v>
      </c>
      <c r="ER199" s="877">
        <v>80</v>
      </c>
      <c r="ES199" s="812">
        <v>20</v>
      </c>
      <c r="ET199" s="830">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1" t="s">
        <v>1215</v>
      </c>
      <c r="EM200" s="319" t="s">
        <v>1213</v>
      </c>
      <c r="EN200" s="275" t="s">
        <v>1214</v>
      </c>
      <c r="EO200" s="275">
        <v>0</v>
      </c>
      <c r="EP200" s="275">
        <v>1</v>
      </c>
      <c r="EQ200" s="330">
        <v>0.51</v>
      </c>
      <c r="ER200" s="810">
        <v>0.16</v>
      </c>
      <c r="ES200" s="330">
        <v>0.16</v>
      </c>
      <c r="ET200" s="828">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6" t="s">
        <v>1222</v>
      </c>
      <c r="EM201" s="319" t="s">
        <v>1220</v>
      </c>
      <c r="EN201" s="275" t="s">
        <v>282</v>
      </c>
      <c r="EO201" s="275">
        <v>0</v>
      </c>
      <c r="EP201" s="275">
        <v>1</v>
      </c>
      <c r="EQ201" s="330">
        <v>0.25</v>
      </c>
      <c r="ER201" s="877">
        <v>0.13</v>
      </c>
      <c r="ES201" s="814">
        <v>0.37</v>
      </c>
      <c r="ET201" s="828">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6" t="s">
        <v>1226</v>
      </c>
      <c r="EM202" s="319" t="s">
        <v>1224</v>
      </c>
      <c r="EN202" s="275" t="s">
        <v>1225</v>
      </c>
      <c r="EO202" s="275">
        <v>2</v>
      </c>
      <c r="EP202" s="275">
        <v>2</v>
      </c>
      <c r="EQ202" s="277">
        <v>0</v>
      </c>
      <c r="ER202" s="810">
        <v>0.75</v>
      </c>
      <c r="ES202" s="330">
        <v>0.75</v>
      </c>
      <c r="ET202" s="832">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6" t="s">
        <v>1230</v>
      </c>
      <c r="EM203" s="319" t="s">
        <v>1228</v>
      </c>
      <c r="EN203" s="275" t="s">
        <v>1229</v>
      </c>
      <c r="EO203" s="689">
        <v>0.25</v>
      </c>
      <c r="EP203" s="387">
        <v>1</v>
      </c>
      <c r="EQ203" s="276">
        <v>0</v>
      </c>
      <c r="ER203" s="877">
        <v>0</v>
      </c>
      <c r="ES203" s="277">
        <v>0.5</v>
      </c>
      <c r="ET203" s="830">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6" t="s">
        <v>1234</v>
      </c>
      <c r="EM204" s="319" t="s">
        <v>1232</v>
      </c>
      <c r="EN204" s="275" t="s">
        <v>1233</v>
      </c>
      <c r="EO204" s="387">
        <v>20</v>
      </c>
      <c r="EP204" s="387">
        <v>20</v>
      </c>
      <c r="EQ204" s="276">
        <v>4</v>
      </c>
      <c r="ER204" s="807">
        <v>6</v>
      </c>
      <c r="ES204" s="812">
        <v>6</v>
      </c>
      <c r="ET204" s="833">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6" t="s">
        <v>1238</v>
      </c>
      <c r="EM205" s="319" t="s">
        <v>1236</v>
      </c>
      <c r="EN205" s="275" t="s">
        <v>1237</v>
      </c>
      <c r="EO205" s="387">
        <v>1</v>
      </c>
      <c r="EP205" s="387">
        <v>1</v>
      </c>
      <c r="EQ205" s="276">
        <v>0</v>
      </c>
      <c r="ER205" s="877">
        <v>0.25</v>
      </c>
      <c r="ES205" s="814">
        <v>0.38</v>
      </c>
      <c r="ET205" s="830">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1" t="s">
        <v>1244</v>
      </c>
      <c r="EM206" s="319" t="s">
        <v>1242</v>
      </c>
      <c r="EN206" s="275" t="s">
        <v>1243</v>
      </c>
      <c r="EO206" s="275">
        <v>0</v>
      </c>
      <c r="EP206" s="275">
        <v>1</v>
      </c>
      <c r="EQ206" s="276">
        <v>0</v>
      </c>
      <c r="ER206" s="876">
        <v>0</v>
      </c>
      <c r="ES206" s="813">
        <v>0.5</v>
      </c>
      <c r="ET206" s="827">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1" t="s">
        <v>1247</v>
      </c>
      <c r="EM207" s="319" t="s">
        <v>1246</v>
      </c>
      <c r="EN207" s="275" t="s">
        <v>874</v>
      </c>
      <c r="EO207" s="275">
        <v>1</v>
      </c>
      <c r="EP207" s="275">
        <v>1</v>
      </c>
      <c r="EQ207" s="277">
        <v>0.2</v>
      </c>
      <c r="ER207" s="806">
        <v>0.3</v>
      </c>
      <c r="ES207" s="277">
        <v>0.3</v>
      </c>
      <c r="ET207" s="832">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1" t="s">
        <v>1251</v>
      </c>
      <c r="EM208" s="319" t="s">
        <v>1249</v>
      </c>
      <c r="EN208" s="275" t="s">
        <v>1250</v>
      </c>
      <c r="EO208" s="387">
        <v>24</v>
      </c>
      <c r="EP208" s="387">
        <v>80</v>
      </c>
      <c r="EQ208" s="276">
        <v>0</v>
      </c>
      <c r="ER208" s="878">
        <v>4</v>
      </c>
      <c r="ES208" s="812">
        <v>26</v>
      </c>
      <c r="ET208" s="833">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1" t="s">
        <v>1255</v>
      </c>
      <c r="EM209" s="319" t="s">
        <v>1253</v>
      </c>
      <c r="EN209" s="275" t="s">
        <v>1254</v>
      </c>
      <c r="EO209" s="840">
        <v>51</v>
      </c>
      <c r="EP209" s="840">
        <v>65</v>
      </c>
      <c r="EQ209" s="807">
        <v>0</v>
      </c>
      <c r="ER209" s="878">
        <v>3</v>
      </c>
      <c r="ES209" s="807">
        <v>6</v>
      </c>
      <c r="ET209" s="833">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1" t="s">
        <v>1259</v>
      </c>
      <c r="EM210" s="319" t="s">
        <v>1257</v>
      </c>
      <c r="EN210" s="275" t="s">
        <v>1258</v>
      </c>
      <c r="EO210" s="387">
        <v>0</v>
      </c>
      <c r="EP210" s="387">
        <v>1</v>
      </c>
      <c r="EQ210" s="276">
        <v>0</v>
      </c>
      <c r="ER210" s="806">
        <v>0.2</v>
      </c>
      <c r="ES210" s="277">
        <v>0.5</v>
      </c>
      <c r="ET210" s="832">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1" t="s">
        <v>1265</v>
      </c>
      <c r="EM211" s="319" t="s">
        <v>1263</v>
      </c>
      <c r="EN211" s="275" t="s">
        <v>1264</v>
      </c>
      <c r="EO211" s="275">
        <v>1</v>
      </c>
      <c r="EP211" s="275">
        <v>1</v>
      </c>
      <c r="EQ211" s="276">
        <v>0</v>
      </c>
      <c r="ER211" s="877">
        <v>0.25</v>
      </c>
      <c r="ES211" s="813">
        <v>0.5</v>
      </c>
      <c r="ET211" s="830">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1" t="s">
        <v>1269</v>
      </c>
      <c r="EM212" s="319" t="s">
        <v>1267</v>
      </c>
      <c r="EN212" s="275" t="s">
        <v>1268</v>
      </c>
      <c r="EO212" s="275">
        <v>0</v>
      </c>
      <c r="EP212" s="275">
        <v>1</v>
      </c>
      <c r="EQ212" s="277">
        <v>0.1</v>
      </c>
      <c r="ER212" s="877">
        <v>0.9</v>
      </c>
      <c r="ES212" s="330">
        <v>0</v>
      </c>
      <c r="ET212" s="832">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1" t="s">
        <v>1273</v>
      </c>
      <c r="EM213" s="319" t="s">
        <v>1267</v>
      </c>
      <c r="EN213" s="275" t="s">
        <v>1272</v>
      </c>
      <c r="EO213" s="275">
        <v>0</v>
      </c>
      <c r="EP213" s="808">
        <v>1</v>
      </c>
      <c r="EQ213" s="810">
        <v>0</v>
      </c>
      <c r="ER213" s="877">
        <v>0.3</v>
      </c>
      <c r="ES213" s="810">
        <v>0.35</v>
      </c>
      <c r="ET213" s="850">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1" t="s">
        <v>1277</v>
      </c>
      <c r="EM214" s="815" t="s">
        <v>1275</v>
      </c>
      <c r="EN214" s="274" t="s">
        <v>1276</v>
      </c>
      <c r="EO214" s="274">
        <v>2</v>
      </c>
      <c r="EP214" s="274">
        <v>2</v>
      </c>
      <c r="EQ214" s="491">
        <v>0</v>
      </c>
      <c r="ER214" s="807">
        <v>0</v>
      </c>
      <c r="ES214" s="812">
        <v>1</v>
      </c>
      <c r="ET214" s="833">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1" t="s">
        <v>1281</v>
      </c>
      <c r="EM215" s="319" t="s">
        <v>1279</v>
      </c>
      <c r="EN215" s="275" t="s">
        <v>1280</v>
      </c>
      <c r="EO215" s="275">
        <v>6</v>
      </c>
      <c r="EP215" s="275">
        <v>8</v>
      </c>
      <c r="EQ215" s="276">
        <v>2</v>
      </c>
      <c r="ER215" s="807">
        <v>2</v>
      </c>
      <c r="ES215" s="276">
        <v>2</v>
      </c>
      <c r="ET215" s="829">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1" t="s">
        <v>1284</v>
      </c>
      <c r="EM216" s="319" t="s">
        <v>1283</v>
      </c>
      <c r="EN216" s="275" t="s">
        <v>305</v>
      </c>
      <c r="EO216" s="275">
        <v>1</v>
      </c>
      <c r="EP216" s="275">
        <v>1</v>
      </c>
      <c r="EQ216" s="330">
        <v>0.25</v>
      </c>
      <c r="ER216" s="810">
        <v>0.25</v>
      </c>
      <c r="ES216" s="330">
        <v>0.25</v>
      </c>
      <c r="ET216" s="828">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1" t="s">
        <v>1288</v>
      </c>
      <c r="EM217" s="319" t="s">
        <v>1286</v>
      </c>
      <c r="EN217" s="275" t="s">
        <v>1287</v>
      </c>
      <c r="EO217" s="275">
        <v>0.05</v>
      </c>
      <c r="EP217" s="808">
        <v>0.7</v>
      </c>
      <c r="EQ217" s="806">
        <v>0.1</v>
      </c>
      <c r="ER217" s="877">
        <v>0.2</v>
      </c>
      <c r="ES217" s="813">
        <v>0.2</v>
      </c>
      <c r="ET217" s="827">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6" t="s">
        <v>1294</v>
      </c>
      <c r="EM218" s="319" t="s">
        <v>1292</v>
      </c>
      <c r="EN218" s="275" t="s">
        <v>1293</v>
      </c>
      <c r="EO218" s="275">
        <v>0</v>
      </c>
      <c r="EP218" s="275">
        <v>1</v>
      </c>
      <c r="EQ218" s="330">
        <v>0</v>
      </c>
      <c r="ER218" s="877">
        <v>0</v>
      </c>
      <c r="ES218" s="277">
        <v>0.5</v>
      </c>
      <c r="ET218" s="827">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6" t="s">
        <v>1298</v>
      </c>
      <c r="EM219" s="319" t="s">
        <v>1296</v>
      </c>
      <c r="EN219" s="275" t="s">
        <v>1297</v>
      </c>
      <c r="EO219" s="275">
        <v>35</v>
      </c>
      <c r="EP219" s="275">
        <v>40</v>
      </c>
      <c r="EQ219" s="276">
        <v>10</v>
      </c>
      <c r="ER219" s="807">
        <v>10</v>
      </c>
      <c r="ES219" s="276">
        <v>10</v>
      </c>
      <c r="ET219" s="829">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6" t="s">
        <v>1301</v>
      </c>
      <c r="EM220" s="319" t="s">
        <v>1300</v>
      </c>
      <c r="EN220" s="275" t="s">
        <v>170</v>
      </c>
      <c r="EO220" s="275">
        <v>0</v>
      </c>
      <c r="EP220" s="275">
        <v>4</v>
      </c>
      <c r="EQ220" s="276">
        <v>1</v>
      </c>
      <c r="ER220" s="807">
        <v>1</v>
      </c>
      <c r="ES220" s="276">
        <v>1</v>
      </c>
      <c r="ET220" s="829">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6" t="s">
        <v>1307</v>
      </c>
      <c r="EM221" s="815" t="s">
        <v>1305</v>
      </c>
      <c r="EN221" s="274" t="s">
        <v>1306</v>
      </c>
      <c r="EO221" s="275">
        <v>1</v>
      </c>
      <c r="EP221" s="275">
        <v>1</v>
      </c>
      <c r="EQ221" s="330">
        <v>0.25</v>
      </c>
      <c r="ER221" s="810">
        <v>0.75</v>
      </c>
      <c r="ES221" s="276">
        <v>0</v>
      </c>
      <c r="ET221" s="829">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6" t="s">
        <v>1310</v>
      </c>
      <c r="EM222" s="815" t="s">
        <v>1305</v>
      </c>
      <c r="EN222" s="274" t="s">
        <v>1309</v>
      </c>
      <c r="EO222" s="275">
        <v>1</v>
      </c>
      <c r="EP222" s="275">
        <v>1</v>
      </c>
      <c r="EQ222" s="330">
        <v>0.25</v>
      </c>
      <c r="ER222" s="810">
        <v>0.25</v>
      </c>
      <c r="ES222" s="330">
        <v>0.25</v>
      </c>
      <c r="ET222" s="828">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6" t="s">
        <v>1314</v>
      </c>
      <c r="EM223" s="319" t="s">
        <v>1312</v>
      </c>
      <c r="EN223" s="275" t="s">
        <v>1313</v>
      </c>
      <c r="EO223" s="275">
        <v>3</v>
      </c>
      <c r="EP223" s="275">
        <v>3</v>
      </c>
      <c r="EQ223" s="276">
        <v>0</v>
      </c>
      <c r="ER223" s="807">
        <v>1</v>
      </c>
      <c r="ES223" s="276">
        <v>1</v>
      </c>
      <c r="ET223" s="829">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6" t="s">
        <v>1318</v>
      </c>
      <c r="EM224" s="815" t="s">
        <v>1316</v>
      </c>
      <c r="EN224" s="274" t="s">
        <v>1317</v>
      </c>
      <c r="EO224" s="275">
        <v>0.3</v>
      </c>
      <c r="EP224" s="275">
        <v>1</v>
      </c>
      <c r="EQ224" s="277">
        <v>0.2</v>
      </c>
      <c r="ER224" s="876">
        <v>0.2</v>
      </c>
      <c r="ES224" s="814">
        <v>0.3</v>
      </c>
      <c r="ET224" s="830">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6" t="s">
        <v>1322</v>
      </c>
      <c r="EM225" s="815" t="s">
        <v>1316</v>
      </c>
      <c r="EN225" s="274" t="s">
        <v>1321</v>
      </c>
      <c r="EO225" s="275">
        <v>0</v>
      </c>
      <c r="EP225" s="275">
        <v>1</v>
      </c>
      <c r="EQ225" s="330">
        <v>0</v>
      </c>
      <c r="ER225" s="877">
        <v>0</v>
      </c>
      <c r="ES225" s="814">
        <v>0.5</v>
      </c>
      <c r="ET225" s="830">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6" t="s">
        <v>1326</v>
      </c>
      <c r="EM226" s="319" t="s">
        <v>1324</v>
      </c>
      <c r="EN226" s="275" t="s">
        <v>1325</v>
      </c>
      <c r="EO226" s="275">
        <v>1</v>
      </c>
      <c r="EP226" s="275">
        <v>1</v>
      </c>
      <c r="EQ226" s="330">
        <v>0.25</v>
      </c>
      <c r="ER226" s="810">
        <v>0.25</v>
      </c>
      <c r="ES226" s="330">
        <v>0.25</v>
      </c>
      <c r="ET226" s="828">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6" t="s">
        <v>1330</v>
      </c>
      <c r="EM227" s="319" t="s">
        <v>1328</v>
      </c>
      <c r="EN227" s="275" t="s">
        <v>1329</v>
      </c>
      <c r="EO227" s="275">
        <v>0.25</v>
      </c>
      <c r="EP227" s="275">
        <v>1</v>
      </c>
      <c r="EQ227" s="277">
        <v>0.2</v>
      </c>
      <c r="ER227" s="806">
        <v>0.3</v>
      </c>
      <c r="ES227" s="330">
        <v>0.25</v>
      </c>
      <c r="ET227" s="828">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6" t="s">
        <v>1334</v>
      </c>
      <c r="EM228" s="319" t="s">
        <v>1332</v>
      </c>
      <c r="EN228" s="275" t="s">
        <v>1333</v>
      </c>
      <c r="EO228" s="275">
        <v>1</v>
      </c>
      <c r="EP228" s="275">
        <v>4</v>
      </c>
      <c r="EQ228" s="276">
        <v>0</v>
      </c>
      <c r="ER228" s="878">
        <v>1</v>
      </c>
      <c r="ES228" s="812">
        <v>3</v>
      </c>
      <c r="ET228" s="833">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1" t="s">
        <v>1341</v>
      </c>
      <c r="EM229" s="319" t="s">
        <v>1339</v>
      </c>
      <c r="EN229" s="275" t="s">
        <v>1340</v>
      </c>
      <c r="EO229" s="275">
        <v>0</v>
      </c>
      <c r="EP229" s="275">
        <v>23</v>
      </c>
      <c r="EQ229" s="276">
        <v>4</v>
      </c>
      <c r="ER229" s="878">
        <v>10</v>
      </c>
      <c r="ES229" s="812">
        <v>6</v>
      </c>
      <c r="ET229" s="833">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6" t="s">
        <v>1350</v>
      </c>
      <c r="EM230" s="319" t="s">
        <v>1348</v>
      </c>
      <c r="EN230" s="275" t="s">
        <v>1349</v>
      </c>
      <c r="EO230" s="275">
        <v>3</v>
      </c>
      <c r="EP230" s="275">
        <v>3</v>
      </c>
      <c r="EQ230" s="277">
        <v>0.2</v>
      </c>
      <c r="ER230" s="876">
        <v>0.2</v>
      </c>
      <c r="ES230" s="813">
        <v>1.4</v>
      </c>
      <c r="ET230" s="827">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6" t="s">
        <v>1355</v>
      </c>
      <c r="EM231" s="319" t="s">
        <v>1353</v>
      </c>
      <c r="EN231" s="275" t="s">
        <v>1354</v>
      </c>
      <c r="EO231" s="275">
        <v>0</v>
      </c>
      <c r="EP231" s="276">
        <v>80</v>
      </c>
      <c r="EQ231" s="276">
        <v>0</v>
      </c>
      <c r="ER231" s="876">
        <v>0</v>
      </c>
      <c r="ES231" s="277">
        <v>20</v>
      </c>
      <c r="ET231" s="827">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6" t="s">
        <v>1358</v>
      </c>
      <c r="EM232" s="319" t="s">
        <v>1357</v>
      </c>
      <c r="EN232" s="275" t="s">
        <v>305</v>
      </c>
      <c r="EO232" s="387">
        <v>1</v>
      </c>
      <c r="EP232" s="387">
        <v>1</v>
      </c>
      <c r="EQ232" s="277">
        <v>0.5</v>
      </c>
      <c r="ER232" s="876">
        <v>0.2</v>
      </c>
      <c r="ES232" s="813">
        <v>0.2</v>
      </c>
      <c r="ET232" s="827">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6" t="s">
        <v>1362</v>
      </c>
      <c r="EM233" s="815" t="s">
        <v>1360</v>
      </c>
      <c r="EN233" s="274" t="s">
        <v>1361</v>
      </c>
      <c r="EO233" s="387">
        <v>0</v>
      </c>
      <c r="EP233" s="387">
        <v>1</v>
      </c>
      <c r="EQ233" s="276">
        <v>0</v>
      </c>
      <c r="ER233" s="876">
        <v>0.4</v>
      </c>
      <c r="ES233" s="813">
        <v>0.6</v>
      </c>
      <c r="ET233" s="829">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6" t="s">
        <v>1366</v>
      </c>
      <c r="EM234" s="815" t="s">
        <v>1360</v>
      </c>
      <c r="EN234" s="274" t="s">
        <v>1365</v>
      </c>
      <c r="EO234" s="387">
        <v>0</v>
      </c>
      <c r="EP234" s="387">
        <v>1</v>
      </c>
      <c r="EQ234" s="277">
        <v>0.1</v>
      </c>
      <c r="ER234" s="806">
        <v>0.9</v>
      </c>
      <c r="ES234" s="276">
        <v>0</v>
      </c>
      <c r="ET234" s="829">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6" t="s">
        <v>1370</v>
      </c>
      <c r="EM235" s="815" t="s">
        <v>1360</v>
      </c>
      <c r="EN235" s="274" t="s">
        <v>1369</v>
      </c>
      <c r="EO235" s="387">
        <v>0</v>
      </c>
      <c r="EP235" s="387">
        <v>1</v>
      </c>
      <c r="EQ235" s="276">
        <v>0</v>
      </c>
      <c r="ER235" s="807">
        <v>1</v>
      </c>
      <c r="ES235" s="276">
        <v>0</v>
      </c>
      <c r="ET235" s="829">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6" t="s">
        <v>1374</v>
      </c>
      <c r="EM236" s="815" t="s">
        <v>1372</v>
      </c>
      <c r="EN236" s="274" t="s">
        <v>1373</v>
      </c>
      <c r="EO236" s="387">
        <v>0</v>
      </c>
      <c r="EP236" s="809">
        <v>0.3</v>
      </c>
      <c r="EQ236" s="810">
        <v>0.05</v>
      </c>
      <c r="ER236" s="810">
        <v>0.05</v>
      </c>
      <c r="ES236" s="806">
        <v>0.1</v>
      </c>
      <c r="ET236" s="834">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6" t="s">
        <v>1378</v>
      </c>
      <c r="EM237" s="815" t="s">
        <v>1376</v>
      </c>
      <c r="EN237" s="274" t="s">
        <v>1377</v>
      </c>
      <c r="EO237" s="387">
        <v>0</v>
      </c>
      <c r="EP237" s="387">
        <v>1</v>
      </c>
      <c r="EQ237" s="277">
        <v>0.3</v>
      </c>
      <c r="ER237" s="876">
        <v>0</v>
      </c>
      <c r="ES237" s="813">
        <v>0.3</v>
      </c>
      <c r="ET237" s="827">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6" t="s">
        <v>1382</v>
      </c>
      <c r="EM238" s="815" t="s">
        <v>1376</v>
      </c>
      <c r="EN238" s="274" t="s">
        <v>1381</v>
      </c>
      <c r="EO238" s="387">
        <v>0</v>
      </c>
      <c r="EP238" s="387">
        <v>1</v>
      </c>
      <c r="EQ238" s="276">
        <v>0</v>
      </c>
      <c r="ER238" s="878">
        <v>0</v>
      </c>
      <c r="ES238" s="276">
        <v>0</v>
      </c>
      <c r="ET238" s="833">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6" t="s">
        <v>1386</v>
      </c>
      <c r="EM239" s="319" t="s">
        <v>1384</v>
      </c>
      <c r="EN239" s="275" t="s">
        <v>1385</v>
      </c>
      <c r="EO239" s="387">
        <v>1</v>
      </c>
      <c r="EP239" s="840">
        <v>4</v>
      </c>
      <c r="EQ239" s="276">
        <v>1</v>
      </c>
      <c r="ER239" s="807">
        <v>1</v>
      </c>
      <c r="ES239" s="276">
        <v>1</v>
      </c>
      <c r="ET239" s="829">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1" t="s">
        <v>1393</v>
      </c>
      <c r="EM240" s="319" t="s">
        <v>1391</v>
      </c>
      <c r="EN240" s="275" t="s">
        <v>1392</v>
      </c>
      <c r="EO240" s="275">
        <v>0</v>
      </c>
      <c r="EP240" s="275">
        <v>5</v>
      </c>
      <c r="EQ240" s="276">
        <v>1</v>
      </c>
      <c r="ER240" s="878">
        <v>3</v>
      </c>
      <c r="ES240" s="813">
        <v>0.9</v>
      </c>
      <c r="ET240" s="827">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1" t="s">
        <v>1397</v>
      </c>
      <c r="EM241" s="815" t="s">
        <v>1395</v>
      </c>
      <c r="EN241" s="274" t="s">
        <v>1396</v>
      </c>
      <c r="EO241" s="275">
        <v>0</v>
      </c>
      <c r="EP241" s="275">
        <v>1</v>
      </c>
      <c r="EQ241" s="276">
        <v>0</v>
      </c>
      <c r="ER241" s="876">
        <v>0.5</v>
      </c>
      <c r="ES241" s="813">
        <v>0.5</v>
      </c>
      <c r="ET241" s="829">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1" t="s">
        <v>1400</v>
      </c>
      <c r="EM242" s="815" t="s">
        <v>1395</v>
      </c>
      <c r="EN242" s="808" t="s">
        <v>1399</v>
      </c>
      <c r="EO242" s="808">
        <v>5</v>
      </c>
      <c r="EP242" s="808">
        <v>1</v>
      </c>
      <c r="EQ242" s="807">
        <v>0</v>
      </c>
      <c r="ER242" s="876">
        <v>0.2</v>
      </c>
      <c r="ES242" s="813">
        <v>0.8</v>
      </c>
      <c r="ET242" s="839">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1" t="s">
        <v>1404</v>
      </c>
      <c r="EM243" s="319" t="s">
        <v>1402</v>
      </c>
      <c r="EN243" s="275" t="s">
        <v>1403</v>
      </c>
      <c r="EO243" s="689">
        <v>0.01</v>
      </c>
      <c r="EP243" s="654">
        <v>0.5</v>
      </c>
      <c r="EQ243" s="276">
        <v>0</v>
      </c>
      <c r="ER243" s="806">
        <v>0.2</v>
      </c>
      <c r="ES243" s="277">
        <v>0.2</v>
      </c>
      <c r="ET243" s="832">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1" t="s">
        <v>1407</v>
      </c>
      <c r="EM244" s="815" t="s">
        <v>1406</v>
      </c>
      <c r="EN244" s="274" t="s">
        <v>1377</v>
      </c>
      <c r="EO244" s="387">
        <v>0</v>
      </c>
      <c r="EP244" s="387">
        <v>1</v>
      </c>
      <c r="EQ244" s="277">
        <v>0.3</v>
      </c>
      <c r="ER244" s="876">
        <v>0.1</v>
      </c>
      <c r="ES244" s="813">
        <v>0.6</v>
      </c>
      <c r="ET244" s="829">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1" t="s">
        <v>1409</v>
      </c>
      <c r="EM245" s="815" t="s">
        <v>1406</v>
      </c>
      <c r="EN245" s="274" t="s">
        <v>1381</v>
      </c>
      <c r="EO245" s="387">
        <v>0</v>
      </c>
      <c r="EP245" s="387">
        <v>1</v>
      </c>
      <c r="EQ245" s="277">
        <v>0.1</v>
      </c>
      <c r="ER245" s="876">
        <v>0</v>
      </c>
      <c r="ES245" s="813">
        <v>0.2</v>
      </c>
      <c r="ET245" s="827">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1" t="s">
        <v>1413</v>
      </c>
      <c r="EM246" s="815" t="s">
        <v>1411</v>
      </c>
      <c r="EN246" s="274" t="s">
        <v>1412</v>
      </c>
      <c r="EO246" s="654">
        <v>0.4</v>
      </c>
      <c r="EP246" s="387">
        <v>1</v>
      </c>
      <c r="EQ246" s="277">
        <v>0.8</v>
      </c>
      <c r="ER246" s="806">
        <v>0.2</v>
      </c>
      <c r="ES246" s="276">
        <v>0</v>
      </c>
      <c r="ET246" s="829">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1" t="s">
        <v>1417</v>
      </c>
      <c r="EM247" s="815" t="s">
        <v>1411</v>
      </c>
      <c r="EN247" s="274" t="s">
        <v>1416</v>
      </c>
      <c r="EO247" s="387">
        <v>0</v>
      </c>
      <c r="EP247" s="387">
        <v>1</v>
      </c>
      <c r="EQ247" s="276">
        <v>0</v>
      </c>
      <c r="ER247" s="876">
        <v>0.2</v>
      </c>
      <c r="ES247" s="813">
        <v>0.6</v>
      </c>
      <c r="ET247" s="827">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1" t="s">
        <v>1420</v>
      </c>
      <c r="EM248" s="319" t="s">
        <v>1419</v>
      </c>
      <c r="EN248" s="275" t="s">
        <v>1385</v>
      </c>
      <c r="EO248" s="387">
        <v>0</v>
      </c>
      <c r="EP248" s="387">
        <v>4</v>
      </c>
      <c r="EQ248" s="276">
        <v>1</v>
      </c>
      <c r="ER248" s="807">
        <v>1</v>
      </c>
      <c r="ES248" s="276">
        <v>1</v>
      </c>
      <c r="ET248" s="829">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1" t="s">
        <v>1426</v>
      </c>
      <c r="EM249" s="319" t="s">
        <v>1425</v>
      </c>
      <c r="EN249" s="275" t="s">
        <v>1385</v>
      </c>
      <c r="EO249" s="275">
        <v>0</v>
      </c>
      <c r="EP249" s="275">
        <v>4</v>
      </c>
      <c r="EQ249" s="276">
        <v>1</v>
      </c>
      <c r="ER249" s="807">
        <v>1</v>
      </c>
      <c r="ES249" s="276">
        <v>1</v>
      </c>
      <c r="ET249" s="829">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1" t="s">
        <v>1430</v>
      </c>
      <c r="EM250" s="319" t="s">
        <v>1428</v>
      </c>
      <c r="EN250" s="275" t="s">
        <v>1429</v>
      </c>
      <c r="EO250" s="275">
        <v>7</v>
      </c>
      <c r="EP250" s="275">
        <v>3</v>
      </c>
      <c r="EQ250" s="277">
        <v>0.5</v>
      </c>
      <c r="ER250" s="878">
        <v>1</v>
      </c>
      <c r="ES250" s="276">
        <v>1</v>
      </c>
      <c r="ET250" s="827">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1" t="s">
        <v>1434</v>
      </c>
      <c r="EM251" s="319" t="s">
        <v>1432</v>
      </c>
      <c r="EN251" s="275" t="s">
        <v>1433</v>
      </c>
      <c r="EO251" s="275">
        <v>0</v>
      </c>
      <c r="EP251" s="275">
        <v>2</v>
      </c>
      <c r="EQ251" s="276">
        <v>0</v>
      </c>
      <c r="ER251" s="807">
        <v>1</v>
      </c>
      <c r="ES251" s="276">
        <v>1</v>
      </c>
      <c r="ET251" s="829">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7" t="s">
        <v>1440</v>
      </c>
      <c r="EM252" s="815" t="s">
        <v>1438</v>
      </c>
      <c r="EN252" s="274" t="s">
        <v>1439</v>
      </c>
      <c r="EO252" s="275">
        <v>0</v>
      </c>
      <c r="EP252" s="275">
        <v>1</v>
      </c>
      <c r="EQ252" s="276">
        <v>1</v>
      </c>
      <c r="ER252" s="807">
        <v>0</v>
      </c>
      <c r="ES252" s="276">
        <v>0</v>
      </c>
      <c r="ET252" s="829">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7" t="s">
        <v>1443</v>
      </c>
      <c r="EM253" s="815" t="s">
        <v>1438</v>
      </c>
      <c r="EN253" s="274" t="s">
        <v>1442</v>
      </c>
      <c r="EO253" s="275">
        <v>0</v>
      </c>
      <c r="EP253" s="275">
        <v>1</v>
      </c>
      <c r="EQ253" s="276">
        <v>0</v>
      </c>
      <c r="ER253" s="878">
        <v>0</v>
      </c>
      <c r="ES253" s="813">
        <v>0.4</v>
      </c>
      <c r="ET253" s="827">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7" t="s">
        <v>1447</v>
      </c>
      <c r="EM254" s="815" t="s">
        <v>1445</v>
      </c>
      <c r="EN254" s="274" t="s">
        <v>1446</v>
      </c>
      <c r="EO254" s="275">
        <v>0</v>
      </c>
      <c r="EP254" s="275">
        <v>1</v>
      </c>
      <c r="EQ254" s="277">
        <v>0.2</v>
      </c>
      <c r="ER254" s="876">
        <v>0.3</v>
      </c>
      <c r="ES254" s="813">
        <v>0.5</v>
      </c>
      <c r="ET254" s="829">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7" t="s">
        <v>1450</v>
      </c>
      <c r="EM255" s="815" t="s">
        <v>1445</v>
      </c>
      <c r="EN255" s="274" t="s">
        <v>1449</v>
      </c>
      <c r="EO255" s="275">
        <v>0</v>
      </c>
      <c r="EP255" s="275">
        <v>1</v>
      </c>
      <c r="EQ255" s="276">
        <v>0</v>
      </c>
      <c r="ER255" s="878">
        <v>0</v>
      </c>
      <c r="ES255" s="813">
        <v>0.4</v>
      </c>
      <c r="ET255" s="827">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7" t="s">
        <v>1459</v>
      </c>
      <c r="EM256" s="319" t="s">
        <v>1456</v>
      </c>
      <c r="EN256" s="275" t="s">
        <v>1457</v>
      </c>
      <c r="EO256" s="275">
        <v>10</v>
      </c>
      <c r="EP256" s="275">
        <v>100</v>
      </c>
      <c r="EQ256" s="276">
        <v>25</v>
      </c>
      <c r="ER256" s="807">
        <v>25</v>
      </c>
      <c r="ES256" s="276">
        <v>25</v>
      </c>
      <c r="ET256" s="829">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7" t="s">
        <v>1463</v>
      </c>
      <c r="EM257" s="319" t="s">
        <v>1461</v>
      </c>
      <c r="EN257" s="275" t="s">
        <v>1462</v>
      </c>
      <c r="EO257" s="330">
        <v>17</v>
      </c>
      <c r="EP257" s="810">
        <v>100</v>
      </c>
      <c r="EQ257" s="810">
        <v>25</v>
      </c>
      <c r="ER257" s="810">
        <v>25</v>
      </c>
      <c r="ES257" s="810">
        <v>25</v>
      </c>
      <c r="ET257" s="850">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7" t="s">
        <v>1467</v>
      </c>
      <c r="EM258" s="319" t="s">
        <v>1465</v>
      </c>
      <c r="EN258" s="275" t="s">
        <v>1466</v>
      </c>
      <c r="EO258" s="387">
        <v>1</v>
      </c>
      <c r="EP258" s="387">
        <v>2</v>
      </c>
      <c r="EQ258" s="277">
        <v>0.6</v>
      </c>
      <c r="ER258" s="806">
        <v>0.8</v>
      </c>
      <c r="ES258" s="277">
        <v>0.6</v>
      </c>
      <c r="ET258" s="829">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7" t="s">
        <v>1471</v>
      </c>
      <c r="EM259" s="319" t="s">
        <v>1469</v>
      </c>
      <c r="EN259" s="275" t="s">
        <v>1470</v>
      </c>
      <c r="EO259" s="387">
        <v>2</v>
      </c>
      <c r="EP259" s="387">
        <v>2</v>
      </c>
      <c r="EQ259" s="277">
        <v>0.5</v>
      </c>
      <c r="ER259" s="806">
        <v>0.5</v>
      </c>
      <c r="ES259" s="277">
        <v>0.5</v>
      </c>
      <c r="ET259" s="832">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7" t="s">
        <v>1475</v>
      </c>
      <c r="EM260" s="319" t="s">
        <v>1473</v>
      </c>
      <c r="EN260" s="275" t="s">
        <v>1474</v>
      </c>
      <c r="EO260" s="387">
        <v>0</v>
      </c>
      <c r="EP260" s="387">
        <v>1</v>
      </c>
      <c r="EQ260" s="330">
        <v>0.25</v>
      </c>
      <c r="ER260" s="810">
        <v>0.25</v>
      </c>
      <c r="ES260" s="330">
        <v>0.25</v>
      </c>
      <c r="ET260" s="828">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7" t="s">
        <v>1479</v>
      </c>
      <c r="EM261" s="319" t="s">
        <v>1477</v>
      </c>
      <c r="EN261" s="275" t="s">
        <v>1478</v>
      </c>
      <c r="EO261" s="387">
        <v>0</v>
      </c>
      <c r="EP261" s="387">
        <v>2</v>
      </c>
      <c r="EQ261" s="276">
        <v>0</v>
      </c>
      <c r="ER261" s="878">
        <v>0</v>
      </c>
      <c r="ES261" s="813">
        <v>1</v>
      </c>
      <c r="ET261" s="813">
        <v>1</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7" t="s">
        <v>1483</v>
      </c>
      <c r="EM262" s="319" t="s">
        <v>1481</v>
      </c>
      <c r="EN262" s="275" t="s">
        <v>1482</v>
      </c>
      <c r="EO262" s="387">
        <v>9</v>
      </c>
      <c r="EP262" s="387">
        <v>11</v>
      </c>
      <c r="EQ262" s="330">
        <v>2.75</v>
      </c>
      <c r="ER262" s="810">
        <v>2.75</v>
      </c>
      <c r="ES262" s="330">
        <v>2.75</v>
      </c>
      <c r="ET262" s="828">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1" t="s">
        <v>1489</v>
      </c>
      <c r="EM263" s="319" t="s">
        <v>1487</v>
      </c>
      <c r="EN263" s="275" t="s">
        <v>1488</v>
      </c>
      <c r="EO263" s="275">
        <v>0</v>
      </c>
      <c r="EP263" s="275">
        <v>1</v>
      </c>
      <c r="EQ263" s="330">
        <v>0.25</v>
      </c>
      <c r="ER263" s="810">
        <v>0.25</v>
      </c>
      <c r="ES263" s="330">
        <v>0.25</v>
      </c>
      <c r="ET263" s="828">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1" t="s">
        <v>1493</v>
      </c>
      <c r="EM264" s="319" t="s">
        <v>1491</v>
      </c>
      <c r="EN264" s="275" t="s">
        <v>1492</v>
      </c>
      <c r="EO264" s="275">
        <v>1</v>
      </c>
      <c r="EP264" s="275">
        <v>1</v>
      </c>
      <c r="EQ264" s="330">
        <v>0.25</v>
      </c>
      <c r="ER264" s="810">
        <v>0.25</v>
      </c>
      <c r="ES264" s="330">
        <v>0.25</v>
      </c>
      <c r="ET264" s="828">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1" t="s">
        <v>1497</v>
      </c>
      <c r="EM265" s="319" t="s">
        <v>1495</v>
      </c>
      <c r="EN265" s="275" t="s">
        <v>1496</v>
      </c>
      <c r="EO265" s="387">
        <v>1</v>
      </c>
      <c r="EP265" s="387">
        <v>1</v>
      </c>
      <c r="EQ265" s="276">
        <v>1</v>
      </c>
      <c r="ER265" s="807">
        <v>0</v>
      </c>
      <c r="ES265" s="276">
        <v>0</v>
      </c>
      <c r="ET265" s="829">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1" t="s">
        <v>1501</v>
      </c>
      <c r="EM266" s="319" t="s">
        <v>1499</v>
      </c>
      <c r="EN266" s="275" t="s">
        <v>1500</v>
      </c>
      <c r="EO266" s="387">
        <v>1</v>
      </c>
      <c r="EP266" s="387">
        <v>1</v>
      </c>
      <c r="EQ266" s="276">
        <v>0</v>
      </c>
      <c r="ER266" s="807">
        <v>1</v>
      </c>
      <c r="ES266" s="276">
        <v>0</v>
      </c>
      <c r="ET266" s="829">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1" t="s">
        <v>1505</v>
      </c>
      <c r="EM267" s="319" t="s">
        <v>1503</v>
      </c>
      <c r="EN267" s="275" t="s">
        <v>1504</v>
      </c>
      <c r="EO267" s="387">
        <v>0</v>
      </c>
      <c r="EP267" s="387">
        <v>1</v>
      </c>
      <c r="EQ267" s="276">
        <v>0</v>
      </c>
      <c r="ER267" s="807">
        <v>0</v>
      </c>
      <c r="ES267" s="277">
        <v>0.5</v>
      </c>
      <c r="ET267" s="832">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1" t="s">
        <v>1509</v>
      </c>
      <c r="EM268" s="319" t="s">
        <v>1507</v>
      </c>
      <c r="EN268" s="275" t="s">
        <v>1508</v>
      </c>
      <c r="EO268" s="387">
        <v>0</v>
      </c>
      <c r="EP268" s="387">
        <v>1</v>
      </c>
      <c r="EQ268" s="277">
        <v>0.3</v>
      </c>
      <c r="ER268" s="806">
        <v>0</v>
      </c>
      <c r="ES268" s="277">
        <v>0.3</v>
      </c>
      <c r="ET268" s="832">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6" t="s">
        <v>1514</v>
      </c>
      <c r="EM269" s="319" t="s">
        <v>1513</v>
      </c>
      <c r="EN269" s="275" t="s">
        <v>1488</v>
      </c>
      <c r="EO269" s="275">
        <v>0</v>
      </c>
      <c r="EP269" s="275">
        <v>1</v>
      </c>
      <c r="EQ269" s="330">
        <v>0.25</v>
      </c>
      <c r="ER269" s="810">
        <v>0.25</v>
      </c>
      <c r="ES269" s="330">
        <v>0.25</v>
      </c>
      <c r="ET269" s="828">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1" t="s">
        <v>1518</v>
      </c>
      <c r="EM270" s="319" t="s">
        <v>1516</v>
      </c>
      <c r="EN270" s="275" t="s">
        <v>1517</v>
      </c>
      <c r="EO270" s="275">
        <v>5</v>
      </c>
      <c r="EP270" s="275">
        <v>10</v>
      </c>
      <c r="EQ270" s="276">
        <v>0</v>
      </c>
      <c r="ER270" s="807">
        <v>5</v>
      </c>
      <c r="ES270" s="812">
        <v>3</v>
      </c>
      <c r="ET270" s="833">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1" t="s">
        <v>1522</v>
      </c>
      <c r="EM271" s="319" t="s">
        <v>1520</v>
      </c>
      <c r="EN271" s="275" t="s">
        <v>1521</v>
      </c>
      <c r="EO271" s="275">
        <v>1</v>
      </c>
      <c r="EP271" s="275">
        <v>2</v>
      </c>
      <c r="EQ271" s="277">
        <v>0.3</v>
      </c>
      <c r="ER271" s="806">
        <v>0.3</v>
      </c>
      <c r="ES271" s="277">
        <v>1.1000000000000001</v>
      </c>
      <c r="ET271" s="832">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7" t="s">
        <v>1528</v>
      </c>
      <c r="EM272" s="319" t="s">
        <v>1526</v>
      </c>
      <c r="EN272" s="275" t="s">
        <v>1527</v>
      </c>
      <c r="EO272" s="275">
        <v>0</v>
      </c>
      <c r="EP272" s="275">
        <v>1</v>
      </c>
      <c r="EQ272" s="330">
        <v>0.25</v>
      </c>
      <c r="ER272" s="810">
        <v>0.25</v>
      </c>
      <c r="ES272" s="330">
        <v>0.25</v>
      </c>
      <c r="ET272" s="828">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7" t="s">
        <v>1532</v>
      </c>
      <c r="EM273" s="319" t="s">
        <v>1530</v>
      </c>
      <c r="EN273" s="275" t="s">
        <v>1531</v>
      </c>
      <c r="EO273" s="275">
        <v>1</v>
      </c>
      <c r="EP273" s="275">
        <v>3</v>
      </c>
      <c r="EQ273" s="276">
        <v>0</v>
      </c>
      <c r="ER273" s="807">
        <v>1</v>
      </c>
      <c r="ES273" s="276">
        <v>1</v>
      </c>
      <c r="ET273" s="829">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7" t="s">
        <v>1535</v>
      </c>
      <c r="EM274" s="319" t="s">
        <v>1534</v>
      </c>
      <c r="EN274" s="275" t="s">
        <v>1488</v>
      </c>
      <c r="EO274" s="275">
        <v>0</v>
      </c>
      <c r="EP274" s="275">
        <v>1</v>
      </c>
      <c r="EQ274" s="276">
        <v>0</v>
      </c>
      <c r="ER274" s="806">
        <v>0.5</v>
      </c>
      <c r="ES274" s="277">
        <v>0</v>
      </c>
      <c r="ET274" s="832">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1" t="s">
        <v>1542</v>
      </c>
      <c r="EM275" s="319" t="s">
        <v>1540</v>
      </c>
      <c r="EN275" s="275" t="s">
        <v>1541</v>
      </c>
      <c r="EO275" s="275">
        <v>0</v>
      </c>
      <c r="EP275" s="275">
        <v>1</v>
      </c>
      <c r="EQ275" s="276">
        <v>0</v>
      </c>
      <c r="ER275" s="878">
        <v>0</v>
      </c>
      <c r="ES275" s="812">
        <v>1</v>
      </c>
      <c r="ET275" s="829">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1" t="s">
        <v>1546</v>
      </c>
      <c r="EM276" s="319" t="s">
        <v>1544</v>
      </c>
      <c r="EN276" s="275" t="s">
        <v>1545</v>
      </c>
      <c r="EO276" s="275">
        <v>1</v>
      </c>
      <c r="EP276" s="275">
        <v>1</v>
      </c>
      <c r="EQ276" s="330">
        <v>0.25</v>
      </c>
      <c r="ER276" s="810">
        <v>0.75</v>
      </c>
      <c r="ES276" s="276">
        <v>0</v>
      </c>
      <c r="ET276" s="829">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1" t="s">
        <v>1549</v>
      </c>
      <c r="EM277" s="319" t="s">
        <v>1548</v>
      </c>
      <c r="EN277" s="275" t="s">
        <v>1539</v>
      </c>
      <c r="EO277" s="275">
        <v>2</v>
      </c>
      <c r="EP277" s="275">
        <v>4</v>
      </c>
      <c r="EQ277" s="276">
        <v>1</v>
      </c>
      <c r="ER277" s="807">
        <v>1</v>
      </c>
      <c r="ES277" s="276">
        <v>1</v>
      </c>
      <c r="ET277" s="829">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1" t="s">
        <v>1553</v>
      </c>
      <c r="EM278" s="319" t="s">
        <v>1551</v>
      </c>
      <c r="EN278" s="275" t="s">
        <v>1552</v>
      </c>
      <c r="EO278" s="275">
        <v>0</v>
      </c>
      <c r="EP278" s="275">
        <v>1</v>
      </c>
      <c r="EQ278" s="276">
        <v>0</v>
      </c>
      <c r="ER278" s="810">
        <v>0.56999999999999995</v>
      </c>
      <c r="ES278" s="277">
        <v>0.2</v>
      </c>
      <c r="ET278" s="828">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1" t="s">
        <v>1557</v>
      </c>
      <c r="EM279" s="319" t="s">
        <v>1555</v>
      </c>
      <c r="EN279" s="275" t="s">
        <v>1556</v>
      </c>
      <c r="EO279" s="275">
        <v>0</v>
      </c>
      <c r="EP279" s="491">
        <v>50</v>
      </c>
      <c r="EQ279" s="807">
        <v>0</v>
      </c>
      <c r="ER279" s="810">
        <v>10</v>
      </c>
      <c r="ES279" s="810">
        <v>20</v>
      </c>
      <c r="ET279" s="850">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1" t="s">
        <v>1561</v>
      </c>
      <c r="EM280" s="319" t="s">
        <v>1559</v>
      </c>
      <c r="EN280" s="275" t="s">
        <v>1560</v>
      </c>
      <c r="EO280" s="275">
        <v>0</v>
      </c>
      <c r="EP280" s="330">
        <v>100</v>
      </c>
      <c r="EQ280" s="330">
        <v>17</v>
      </c>
      <c r="ER280" s="806">
        <v>50</v>
      </c>
      <c r="ES280" s="330">
        <v>17</v>
      </c>
      <c r="ET280" s="828">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1" t="s">
        <v>1568</v>
      </c>
      <c r="EM281" s="319" t="s">
        <v>1566</v>
      </c>
      <c r="EN281" s="275" t="s">
        <v>1567</v>
      </c>
      <c r="EO281" s="275">
        <v>32</v>
      </c>
      <c r="EP281" s="275">
        <v>32</v>
      </c>
      <c r="EQ281" s="276">
        <v>32</v>
      </c>
      <c r="ER281" s="807">
        <v>32</v>
      </c>
      <c r="ES281" s="276">
        <v>32</v>
      </c>
      <c r="ET281" s="829">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1" t="s">
        <v>1572</v>
      </c>
      <c r="EM282" s="319" t="s">
        <v>1570</v>
      </c>
      <c r="EN282" s="275" t="s">
        <v>1571</v>
      </c>
      <c r="EO282" s="649">
        <v>4</v>
      </c>
      <c r="EP282" s="808">
        <v>5</v>
      </c>
      <c r="EQ282" s="807">
        <v>1</v>
      </c>
      <c r="ER282" s="807">
        <v>1</v>
      </c>
      <c r="ES282" s="807">
        <v>2</v>
      </c>
      <c r="ET282" s="839">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7" t="s">
        <v>1579</v>
      </c>
      <c r="EM283" s="319" t="s">
        <v>1576</v>
      </c>
      <c r="EN283" s="275" t="s">
        <v>1577</v>
      </c>
      <c r="EO283" s="275">
        <v>1</v>
      </c>
      <c r="EP283" s="275">
        <v>1</v>
      </c>
      <c r="EQ283" s="277">
        <v>0.5</v>
      </c>
      <c r="ER283" s="876">
        <v>0</v>
      </c>
      <c r="ES283" s="276">
        <v>0</v>
      </c>
      <c r="ET283" s="827">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7" t="s">
        <v>1582</v>
      </c>
      <c r="EM284" s="319" t="s">
        <v>1576</v>
      </c>
      <c r="EN284" s="275" t="s">
        <v>1581</v>
      </c>
      <c r="EO284" s="275">
        <v>1</v>
      </c>
      <c r="EP284" s="808">
        <v>1</v>
      </c>
      <c r="EQ284" s="807">
        <v>0</v>
      </c>
      <c r="ER284" s="878">
        <v>0</v>
      </c>
      <c r="ES284" s="807">
        <v>0</v>
      </c>
      <c r="ET284" s="833">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7" t="s">
        <v>1586</v>
      </c>
      <c r="EM285" s="815" t="s">
        <v>1584</v>
      </c>
      <c r="EN285" s="274" t="s">
        <v>1585</v>
      </c>
      <c r="EO285" s="654">
        <v>0.5</v>
      </c>
      <c r="EP285" s="387">
        <v>1</v>
      </c>
      <c r="EQ285" s="276">
        <v>0</v>
      </c>
      <c r="ER285" s="806">
        <v>0.5</v>
      </c>
      <c r="ES285" s="330">
        <v>0.25</v>
      </c>
      <c r="ET285" s="828">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7" t="s">
        <v>1589</v>
      </c>
      <c r="EM286" s="815" t="s">
        <v>1584</v>
      </c>
      <c r="EN286" s="274" t="s">
        <v>1588</v>
      </c>
      <c r="EO286" s="275">
        <v>0.7</v>
      </c>
      <c r="EP286" s="275">
        <v>1</v>
      </c>
      <c r="EQ286" s="277">
        <v>0.5</v>
      </c>
      <c r="ER286" s="877">
        <v>0.25</v>
      </c>
      <c r="ES286" s="814">
        <v>0.25</v>
      </c>
      <c r="ET286" s="829">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7" t="s">
        <v>1592</v>
      </c>
      <c r="EM287" s="319" t="s">
        <v>1591</v>
      </c>
      <c r="EN287" s="275" t="s">
        <v>1531</v>
      </c>
      <c r="EO287" s="654">
        <v>0.5</v>
      </c>
      <c r="EP287" s="387">
        <v>1</v>
      </c>
      <c r="EQ287" s="330">
        <v>0.25</v>
      </c>
      <c r="ER287" s="810">
        <v>0.25</v>
      </c>
      <c r="ES287" s="330">
        <v>0.25</v>
      </c>
      <c r="ET287" s="828">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7" t="s">
        <v>1596</v>
      </c>
      <c r="EM288" s="815" t="s">
        <v>1594</v>
      </c>
      <c r="EN288" s="274" t="s">
        <v>1595</v>
      </c>
      <c r="EO288" s="387">
        <v>1</v>
      </c>
      <c r="EP288" s="387">
        <v>4</v>
      </c>
      <c r="EQ288" s="276">
        <v>1</v>
      </c>
      <c r="ER288" s="807">
        <v>1</v>
      </c>
      <c r="ES288" s="276">
        <v>1</v>
      </c>
      <c r="ET288" s="829">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7" t="s">
        <v>1599</v>
      </c>
      <c r="EM289" s="815" t="s">
        <v>1594</v>
      </c>
      <c r="EN289" s="274" t="s">
        <v>1598</v>
      </c>
      <c r="EO289" s="387">
        <v>1</v>
      </c>
      <c r="EP289" s="387">
        <v>4</v>
      </c>
      <c r="EQ289" s="276">
        <v>1</v>
      </c>
      <c r="ER289" s="807">
        <v>1</v>
      </c>
      <c r="ES289" s="276">
        <v>1</v>
      </c>
      <c r="ET289" s="829">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7" t="s">
        <v>1603</v>
      </c>
      <c r="EM290" s="815" t="s">
        <v>1601</v>
      </c>
      <c r="EN290" s="274" t="s">
        <v>1602</v>
      </c>
      <c r="EO290" s="387">
        <v>1</v>
      </c>
      <c r="EP290" s="387">
        <v>4</v>
      </c>
      <c r="EQ290" s="276">
        <v>1</v>
      </c>
      <c r="ER290" s="807">
        <v>1</v>
      </c>
      <c r="ES290" s="276">
        <v>1</v>
      </c>
      <c r="ET290" s="829">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7" t="s">
        <v>1606</v>
      </c>
      <c r="EM291" s="815" t="s">
        <v>1601</v>
      </c>
      <c r="EN291" s="274" t="s">
        <v>1605</v>
      </c>
      <c r="EO291" s="387">
        <v>1</v>
      </c>
      <c r="EP291" s="387">
        <v>4</v>
      </c>
      <c r="EQ291" s="276">
        <v>1</v>
      </c>
      <c r="ER291" s="807">
        <v>1</v>
      </c>
      <c r="ES291" s="276">
        <v>1</v>
      </c>
      <c r="ET291" s="829">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7" t="s">
        <v>1610</v>
      </c>
      <c r="EM292" s="815" t="s">
        <v>1608</v>
      </c>
      <c r="EN292" s="274" t="s">
        <v>1609</v>
      </c>
      <c r="EO292" s="654">
        <v>0.5</v>
      </c>
      <c r="EP292" s="387">
        <v>1</v>
      </c>
      <c r="EQ292" s="330">
        <v>0.25</v>
      </c>
      <c r="ER292" s="810">
        <v>0.25</v>
      </c>
      <c r="ES292" s="330">
        <v>0.25</v>
      </c>
      <c r="ET292" s="828">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7" t="s">
        <v>1614</v>
      </c>
      <c r="EM293" s="815" t="s">
        <v>1612</v>
      </c>
      <c r="EN293" s="274" t="s">
        <v>1613</v>
      </c>
      <c r="EO293" s="654">
        <v>0.5</v>
      </c>
      <c r="EP293" s="387">
        <v>1</v>
      </c>
      <c r="EQ293" s="330">
        <v>0.25</v>
      </c>
      <c r="ER293" s="810">
        <v>0.25</v>
      </c>
      <c r="ES293" s="330">
        <v>0.25</v>
      </c>
      <c r="ET293" s="828">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7" t="s">
        <v>1618</v>
      </c>
      <c r="EM294" s="319" t="s">
        <v>1616</v>
      </c>
      <c r="EN294" s="275" t="s">
        <v>1617</v>
      </c>
      <c r="EO294" s="387">
        <v>0</v>
      </c>
      <c r="EP294" s="387">
        <v>1</v>
      </c>
      <c r="EQ294" s="276">
        <v>0</v>
      </c>
      <c r="ER294" s="807">
        <v>1</v>
      </c>
      <c r="ES294" s="276">
        <v>0</v>
      </c>
      <c r="ET294" s="829">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7" t="s">
        <v>1624</v>
      </c>
      <c r="EM295" s="319" t="s">
        <v>1622</v>
      </c>
      <c r="EN295" s="275" t="s">
        <v>1621</v>
      </c>
      <c r="EO295" s="275">
        <v>0</v>
      </c>
      <c r="EP295" s="275">
        <v>1</v>
      </c>
      <c r="EQ295" s="330">
        <v>0.25</v>
      </c>
      <c r="ER295" s="810">
        <v>0.25</v>
      </c>
      <c r="ES295" s="330">
        <v>0.25</v>
      </c>
      <c r="ET295" s="828">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7" t="s">
        <v>1628</v>
      </c>
      <c r="EM296" s="319" t="s">
        <v>1626</v>
      </c>
      <c r="EN296" s="275" t="s">
        <v>1627</v>
      </c>
      <c r="EO296" s="387">
        <v>0</v>
      </c>
      <c r="EP296" s="387">
        <v>1</v>
      </c>
      <c r="EQ296" s="330">
        <v>0.25</v>
      </c>
      <c r="ER296" s="810">
        <v>0.25</v>
      </c>
      <c r="ES296" s="330">
        <v>0.25</v>
      </c>
      <c r="ET296" s="828">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1" t="s">
        <v>1634</v>
      </c>
      <c r="EM297" s="319" t="s">
        <v>1632</v>
      </c>
      <c r="EN297" s="275" t="s">
        <v>1633</v>
      </c>
      <c r="EO297" s="275">
        <v>1</v>
      </c>
      <c r="EP297" s="275">
        <v>1</v>
      </c>
      <c r="EQ297" s="330">
        <v>1</v>
      </c>
      <c r="ER297" s="810">
        <v>1</v>
      </c>
      <c r="ES297" s="330">
        <v>1</v>
      </c>
      <c r="ET297" s="828">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1" t="s">
        <v>1638</v>
      </c>
      <c r="EM298" s="319" t="s">
        <v>1636</v>
      </c>
      <c r="EN298" s="275" t="s">
        <v>1637</v>
      </c>
      <c r="EO298" s="275">
        <v>198</v>
      </c>
      <c r="EP298" s="275">
        <v>230</v>
      </c>
      <c r="EQ298" s="276">
        <v>50</v>
      </c>
      <c r="ER298" s="807">
        <v>60</v>
      </c>
      <c r="ES298" s="276">
        <v>60</v>
      </c>
      <c r="ET298" s="829">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7" t="s">
        <v>1646</v>
      </c>
      <c r="EM299" s="319" t="s">
        <v>1643</v>
      </c>
      <c r="EN299" s="275" t="s">
        <v>1644</v>
      </c>
      <c r="EO299" s="275">
        <v>1</v>
      </c>
      <c r="EP299" s="275">
        <v>1</v>
      </c>
      <c r="EQ299" s="276">
        <v>1</v>
      </c>
      <c r="ER299" s="807">
        <v>0</v>
      </c>
      <c r="ES299" s="276">
        <v>0</v>
      </c>
      <c r="ET299" s="829">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7" t="s">
        <v>1650</v>
      </c>
      <c r="EM300" s="319" t="s">
        <v>1648</v>
      </c>
      <c r="EN300" s="275" t="s">
        <v>1649</v>
      </c>
      <c r="EO300" s="275">
        <v>0</v>
      </c>
      <c r="EP300" s="275">
        <v>1</v>
      </c>
      <c r="EQ300" s="330">
        <v>0.25</v>
      </c>
      <c r="ER300" s="810">
        <v>0.25</v>
      </c>
      <c r="ES300" s="330">
        <v>0.25</v>
      </c>
      <c r="ET300" s="828">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7" t="s">
        <v>1654</v>
      </c>
      <c r="EM301" s="319" t="s">
        <v>1652</v>
      </c>
      <c r="EN301" s="275" t="s">
        <v>1653</v>
      </c>
      <c r="EO301" s="275">
        <v>3500</v>
      </c>
      <c r="EP301" s="275">
        <v>1500</v>
      </c>
      <c r="EQ301" s="807">
        <v>3000</v>
      </c>
      <c r="ER301" s="807">
        <v>2500</v>
      </c>
      <c r="ES301" s="807">
        <v>2000</v>
      </c>
      <c r="ET301" s="839">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7" t="s">
        <v>1658</v>
      </c>
      <c r="EM302" s="319" t="s">
        <v>1656</v>
      </c>
      <c r="EN302" s="275" t="s">
        <v>1657</v>
      </c>
      <c r="EO302" s="275">
        <v>1</v>
      </c>
      <c r="EP302" s="275">
        <v>1</v>
      </c>
      <c r="EQ302" s="330">
        <v>0.25</v>
      </c>
      <c r="ER302" s="810">
        <v>0.25</v>
      </c>
      <c r="ES302" s="330">
        <v>0.25</v>
      </c>
      <c r="ET302" s="828">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7" t="s">
        <v>1662</v>
      </c>
      <c r="EM303" s="319" t="s">
        <v>1660</v>
      </c>
      <c r="EN303" s="275" t="s">
        <v>1661</v>
      </c>
      <c r="EO303" s="275">
        <v>0</v>
      </c>
      <c r="EP303" s="275">
        <v>1</v>
      </c>
      <c r="EQ303" s="330">
        <v>0.25</v>
      </c>
      <c r="ER303" s="810">
        <v>0.25</v>
      </c>
      <c r="ES303" s="330">
        <v>0.25</v>
      </c>
      <c r="ET303" s="828">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1" t="s">
        <v>1666</v>
      </c>
      <c r="EM304" s="852" t="s">
        <v>1664</v>
      </c>
      <c r="EN304" s="853" t="s">
        <v>1665</v>
      </c>
      <c r="EO304" s="854">
        <v>2</v>
      </c>
      <c r="EP304" s="854">
        <v>3</v>
      </c>
      <c r="EQ304" s="855">
        <v>0.75</v>
      </c>
      <c r="ER304" s="882">
        <v>0.75</v>
      </c>
      <c r="ES304" s="855">
        <v>0.75</v>
      </c>
      <c r="ET304" s="85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Nk0tn0SuFQrQLybdvmgG1kJTJvtW1Q25Ot4MjATM+3A9GYCTPyTy7lGAQUoaWH8zBmtMjFSKy16lt4oRtzVoLg==" saltValue="BeqJWnKuqjm+gowU3im6B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A11" sqref="A11"/>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2" t="s">
        <v>1715</v>
      </c>
      <c r="B3" s="863" t="s">
        <v>1716</v>
      </c>
      <c r="C3" s="864" t="s">
        <v>1717</v>
      </c>
      <c r="E3" s="211" t="str">
        <f>+CONCATENATE(C3," - ",B3)</f>
        <v>WALFRANDO ADOLFO FORERO BEJARANO - ALCALDE MUNICPAL</v>
      </c>
    </row>
    <row r="4" spans="1:5" ht="30" x14ac:dyDescent="0.25">
      <c r="A4" s="862" t="s">
        <v>1718</v>
      </c>
      <c r="B4" s="863" t="s">
        <v>1719</v>
      </c>
      <c r="C4" s="864" t="s">
        <v>1720</v>
      </c>
      <c r="E4" s="211" t="str">
        <f t="shared" ref="E4:E44" si="0">+CONCATENATE(C4," - ",B4)</f>
        <v>MARLA PATRICIA BARBOSA PALLARES - JEFE OFICINA JURÍDICA Y DE CONTRATACIÓN</v>
      </c>
    </row>
    <row r="5" spans="1:5" ht="30" x14ac:dyDescent="0.25">
      <c r="A5" s="862" t="s">
        <v>1721</v>
      </c>
      <c r="B5" s="863" t="s">
        <v>1722</v>
      </c>
      <c r="C5" s="864" t="s">
        <v>1723</v>
      </c>
      <c r="E5" s="211" t="str">
        <f t="shared" si="0"/>
        <v>LILIANA FERNANDA LÓPEZ RIVEROS - JEFE DE CONTROL INTERNO</v>
      </c>
    </row>
    <row r="6" spans="1:5" ht="30" x14ac:dyDescent="0.25">
      <c r="A6" s="862" t="s">
        <v>1724</v>
      </c>
      <c r="B6" s="863" t="s">
        <v>1725</v>
      </c>
      <c r="C6" s="864" t="s">
        <v>1726</v>
      </c>
      <c r="E6" s="211" t="str">
        <f t="shared" si="0"/>
        <v>LUIS ARMANDO SUÁREZ MORENO - SECRETARIO DE GOBIERNO</v>
      </c>
    </row>
    <row r="7" spans="1:5" ht="42.75" x14ac:dyDescent="0.25">
      <c r="A7" s="862" t="s">
        <v>1727</v>
      </c>
      <c r="B7" s="863" t="s">
        <v>1728</v>
      </c>
      <c r="C7" s="864" t="s">
        <v>1729</v>
      </c>
      <c r="E7" s="211" t="str">
        <f t="shared" si="0"/>
        <v>MARTHA LUCÍA FARIAS VILLARRAGA - SECRETARIA DE DESARROLLO ADMINISTRATIVO</v>
      </c>
    </row>
    <row r="8" spans="1:5" ht="42.75" x14ac:dyDescent="0.25">
      <c r="A8" s="862" t="s">
        <v>1916</v>
      </c>
      <c r="B8" s="863" t="s">
        <v>1915</v>
      </c>
      <c r="C8" s="864" t="s">
        <v>1730</v>
      </c>
      <c r="E8" s="211" t="str">
        <f t="shared" si="0"/>
        <v>LUZ EMILCE MAMBUSCAY LÓPEZ - SECRETARIA DESARROLLO ECONÓMICO</v>
      </c>
    </row>
    <row r="9" spans="1:5" ht="42.75" x14ac:dyDescent="0.25">
      <c r="A9" s="862" t="s">
        <v>1731</v>
      </c>
      <c r="B9" s="863" t="s">
        <v>1732</v>
      </c>
      <c r="C9" s="864" t="s">
        <v>1733</v>
      </c>
      <c r="E9" s="211" t="str">
        <f t="shared" si="0"/>
        <v>LINETH MAGALY VÁSQUEZ ROCHA - SECRETARIA DE DESARROLLO E INTEGRACIÓN SOCIAL</v>
      </c>
    </row>
    <row r="10" spans="1:5" ht="30" x14ac:dyDescent="0.25">
      <c r="A10" s="862" t="s">
        <v>1734</v>
      </c>
      <c r="B10" s="863" t="s">
        <v>1914</v>
      </c>
      <c r="C10" s="864" t="s">
        <v>1913</v>
      </c>
      <c r="E10" s="211" t="str">
        <f t="shared" si="0"/>
        <v>CARLOS JULIÁN NAVAS MARTÍNEZ - SECRETARIO DEL AMBIENTE</v>
      </c>
    </row>
    <row r="11" spans="1:5" ht="30" x14ac:dyDescent="0.25">
      <c r="A11" s="862" t="s">
        <v>1735</v>
      </c>
      <c r="B11" s="863" t="s">
        <v>1736</v>
      </c>
      <c r="C11" s="864" t="s">
        <v>1933</v>
      </c>
      <c r="E11" s="211" t="str">
        <f t="shared" si="0"/>
        <v>ZULMA MARCELA SANTOS SANTOS - SECRETARIO DE PLANEACIÓN</v>
      </c>
    </row>
    <row r="12" spans="1:5" x14ac:dyDescent="0.25">
      <c r="A12" s="862" t="s">
        <v>1737</v>
      </c>
      <c r="B12" s="863" t="s">
        <v>1738</v>
      </c>
      <c r="C12" s="864" t="s">
        <v>1739</v>
      </c>
      <c r="E12" s="211" t="str">
        <f t="shared" si="0"/>
        <v>WILMAN CONTRERAS MATEUS - SECRETARIO DE SALUD</v>
      </c>
    </row>
    <row r="13" spans="1:5" ht="30" x14ac:dyDescent="0.25">
      <c r="A13" s="865" t="s">
        <v>1740</v>
      </c>
      <c r="B13" s="863" t="s">
        <v>1741</v>
      </c>
      <c r="C13" s="864" t="s">
        <v>1742</v>
      </c>
      <c r="E13" s="211" t="str">
        <f t="shared" si="0"/>
        <v>SANDRA PATRICIA GARAVITO MORENO - SECRETARIA DE EDUCACIÓN</v>
      </c>
    </row>
    <row r="14" spans="1:5" ht="30" x14ac:dyDescent="0.25">
      <c r="A14" s="862" t="s">
        <v>1743</v>
      </c>
      <c r="B14" s="863" t="s">
        <v>1744</v>
      </c>
      <c r="C14" s="864" t="s">
        <v>1745</v>
      </c>
      <c r="E14" s="211" t="str">
        <f t="shared" si="0"/>
        <v>RAFAEL ANTONIO RIVERA GÓMEZ - SECRETARIO DE INFRAESTRUCTURA</v>
      </c>
    </row>
    <row r="15" spans="1:5" ht="30" x14ac:dyDescent="0.25">
      <c r="A15" s="862" t="s">
        <v>1746</v>
      </c>
      <c r="B15" s="863" t="s">
        <v>1747</v>
      </c>
      <c r="C15" s="864" t="s">
        <v>1748</v>
      </c>
      <c r="E15" s="211" t="str">
        <f t="shared" si="0"/>
        <v>MIGUEL ALEJANDRO RICO SUAREZ - SECRETARIO DE HACIENDA</v>
      </c>
    </row>
    <row r="16" spans="1:5" ht="42.75" x14ac:dyDescent="0.25">
      <c r="A16" s="862" t="s">
        <v>1749</v>
      </c>
      <c r="B16" s="863" t="s">
        <v>1750</v>
      </c>
      <c r="C16" s="864" t="s">
        <v>1751</v>
      </c>
      <c r="E16" s="211" t="str">
        <f t="shared" si="0"/>
        <v>JOHNNY FERNEY PÉREZ QUINCHE - SECRETARIO DE CULTURA Y PATRIMONIO</v>
      </c>
    </row>
    <row r="17" spans="1:5" ht="30" x14ac:dyDescent="0.25">
      <c r="A17" s="862" t="s">
        <v>1752</v>
      </c>
      <c r="B17" s="863" t="s">
        <v>1753</v>
      </c>
      <c r="C17" s="864" t="s">
        <v>1754</v>
      </c>
      <c r="E17" s="211" t="str">
        <f t="shared" si="0"/>
        <v>ANGELA PATRICIA NAVARRO LÓPEZ - JEFE DE COMUNICACIONES</v>
      </c>
    </row>
    <row r="18" spans="1:5" ht="57" x14ac:dyDescent="0.25">
      <c r="A18" s="862" t="s">
        <v>1755</v>
      </c>
      <c r="B18" s="863" t="s">
        <v>1756</v>
      </c>
      <c r="C18" s="864" t="s">
        <v>1757</v>
      </c>
      <c r="E18" s="211" t="str">
        <f t="shared" si="0"/>
        <v>HENRY HERNAN PRIETO VALBUENA - DIRECTOR EJECUTIVO INSTITUTO DE RECREACIÓN Y DEPORTE</v>
      </c>
    </row>
    <row r="19" spans="1:5" ht="30" x14ac:dyDescent="0.25">
      <c r="A19" s="862" t="s">
        <v>1758</v>
      </c>
      <c r="B19" s="863" t="s">
        <v>1759</v>
      </c>
      <c r="C19" s="864" t="s">
        <v>1760</v>
      </c>
      <c r="E19" s="211" t="str">
        <f t="shared" si="0"/>
        <v xml:space="preserve">FRANCISCO ALIRIO RODRÍGUEZ SANTOS - GERENTE EMPRESA DE SERVICIOS PÚBLICOS </v>
      </c>
    </row>
    <row r="20" spans="1:5" ht="15.75" x14ac:dyDescent="0.25">
      <c r="A20" s="866"/>
      <c r="B20" s="867"/>
      <c r="C20" s="868"/>
      <c r="E20" s="211" t="str">
        <f t="shared" si="0"/>
        <v xml:space="preserve"> - </v>
      </c>
    </row>
    <row r="21" spans="1:5" ht="15.75" x14ac:dyDescent="0.25">
      <c r="A21" s="866"/>
      <c r="B21" s="867"/>
      <c r="C21" s="868"/>
      <c r="E21" s="211" t="str">
        <f t="shared" si="0"/>
        <v xml:space="preserve"> - </v>
      </c>
    </row>
    <row r="22" spans="1:5" ht="15.75" x14ac:dyDescent="0.25">
      <c r="A22" s="866"/>
      <c r="B22" s="867"/>
      <c r="C22" s="868"/>
      <c r="E22" s="211" t="str">
        <f t="shared" si="0"/>
        <v xml:space="preserve"> - </v>
      </c>
    </row>
    <row r="23" spans="1:5" ht="15.75" x14ac:dyDescent="0.25">
      <c r="A23" s="866"/>
      <c r="B23" s="867"/>
      <c r="C23" s="868"/>
      <c r="E23" s="211" t="str">
        <f t="shared" si="0"/>
        <v xml:space="preserve"> - </v>
      </c>
    </row>
    <row r="24" spans="1:5" ht="15.75" x14ac:dyDescent="0.25">
      <c r="A24" s="866"/>
      <c r="B24" s="867"/>
      <c r="C24" s="868"/>
      <c r="E24" s="211" t="str">
        <f t="shared" si="0"/>
        <v xml:space="preserve"> - </v>
      </c>
    </row>
    <row r="25" spans="1:5" ht="15.75" x14ac:dyDescent="0.25">
      <c r="A25" s="866"/>
      <c r="B25" s="867"/>
      <c r="C25" s="868"/>
      <c r="E25" s="211" t="str">
        <f t="shared" si="0"/>
        <v xml:space="preserve"> - </v>
      </c>
    </row>
    <row r="26" spans="1:5" ht="15.75" x14ac:dyDescent="0.25">
      <c r="A26" s="866"/>
      <c r="B26" s="867"/>
      <c r="C26" s="868"/>
      <c r="E26" s="211" t="str">
        <f t="shared" si="0"/>
        <v xml:space="preserve"> - </v>
      </c>
    </row>
    <row r="27" spans="1:5" ht="15.75" x14ac:dyDescent="0.25">
      <c r="A27" s="866"/>
      <c r="B27" s="867"/>
      <c r="C27" s="868"/>
      <c r="E27" s="211" t="str">
        <f t="shared" si="0"/>
        <v xml:space="preserve"> - </v>
      </c>
    </row>
    <row r="28" spans="1:5" ht="15.75" x14ac:dyDescent="0.25">
      <c r="A28" s="866"/>
      <c r="B28" s="867"/>
      <c r="C28" s="868"/>
      <c r="E28" s="211" t="str">
        <f t="shared" si="0"/>
        <v xml:space="preserve"> - </v>
      </c>
    </row>
    <row r="29" spans="1:5" ht="15.75" x14ac:dyDescent="0.25">
      <c r="A29" s="866"/>
      <c r="B29" s="867"/>
      <c r="C29" s="868"/>
      <c r="E29" s="211" t="str">
        <f t="shared" si="0"/>
        <v xml:space="preserve"> - </v>
      </c>
    </row>
    <row r="30" spans="1:5" x14ac:dyDescent="0.25">
      <c r="A30" s="869"/>
      <c r="B30" s="870"/>
      <c r="C30" s="871"/>
      <c r="E30" s="211" t="str">
        <f t="shared" si="0"/>
        <v xml:space="preserve"> - </v>
      </c>
    </row>
    <row r="31" spans="1:5" x14ac:dyDescent="0.25">
      <c r="A31" s="869"/>
      <c r="B31" s="870"/>
      <c r="C31" s="871"/>
      <c r="E31" s="211" t="str">
        <f t="shared" si="0"/>
        <v xml:space="preserve"> - </v>
      </c>
    </row>
    <row r="32" spans="1:5" x14ac:dyDescent="0.25">
      <c r="A32" s="869"/>
      <c r="B32" s="870"/>
      <c r="C32" s="871"/>
      <c r="E32" s="211" t="str">
        <f t="shared" si="0"/>
        <v xml:space="preserve"> - </v>
      </c>
    </row>
    <row r="33" spans="1:5" x14ac:dyDescent="0.25">
      <c r="A33" s="869"/>
      <c r="B33" s="870"/>
      <c r="C33" s="871"/>
      <c r="E33" s="211" t="str">
        <f t="shared" si="0"/>
        <v xml:space="preserve"> - </v>
      </c>
    </row>
    <row r="34" spans="1:5" x14ac:dyDescent="0.25">
      <c r="A34" s="869"/>
      <c r="B34" s="870"/>
      <c r="C34" s="871"/>
      <c r="E34" s="211" t="str">
        <f t="shared" si="0"/>
        <v xml:space="preserve"> - </v>
      </c>
    </row>
    <row r="35" spans="1:5" x14ac:dyDescent="0.25">
      <c r="A35" s="869"/>
      <c r="B35" s="870"/>
      <c r="C35" s="871"/>
      <c r="E35" s="211" t="str">
        <f t="shared" si="0"/>
        <v xml:space="preserve"> - </v>
      </c>
    </row>
    <row r="36" spans="1:5" x14ac:dyDescent="0.25">
      <c r="A36" s="869"/>
      <c r="B36" s="870"/>
      <c r="C36" s="871"/>
      <c r="E36" s="211" t="str">
        <f t="shared" si="0"/>
        <v xml:space="preserve"> - </v>
      </c>
    </row>
    <row r="37" spans="1:5" x14ac:dyDescent="0.25">
      <c r="A37" s="869"/>
      <c r="B37" s="870"/>
      <c r="C37" s="871"/>
      <c r="E37" s="211" t="str">
        <f t="shared" si="0"/>
        <v xml:space="preserve"> - </v>
      </c>
    </row>
    <row r="38" spans="1:5" x14ac:dyDescent="0.25">
      <c r="A38" s="869"/>
      <c r="B38" s="870"/>
      <c r="C38" s="871"/>
      <c r="E38" s="211" t="str">
        <f t="shared" si="0"/>
        <v xml:space="preserve"> - </v>
      </c>
    </row>
    <row r="39" spans="1:5" x14ac:dyDescent="0.25">
      <c r="A39" s="869"/>
      <c r="B39" s="870"/>
      <c r="C39" s="871"/>
      <c r="E39" s="211" t="str">
        <f t="shared" si="0"/>
        <v xml:space="preserve"> - </v>
      </c>
    </row>
    <row r="40" spans="1:5" x14ac:dyDescent="0.25">
      <c r="A40" s="869"/>
      <c r="B40" s="870"/>
      <c r="C40" s="871"/>
      <c r="E40" s="211" t="str">
        <f t="shared" si="0"/>
        <v xml:space="preserve"> - </v>
      </c>
    </row>
    <row r="41" spans="1:5" x14ac:dyDescent="0.25">
      <c r="A41" s="869"/>
      <c r="B41" s="870"/>
      <c r="C41" s="871"/>
      <c r="E41" s="211" t="str">
        <f t="shared" si="0"/>
        <v xml:space="preserve"> - </v>
      </c>
    </row>
    <row r="42" spans="1:5" x14ac:dyDescent="0.25">
      <c r="A42" s="869"/>
      <c r="B42" s="870"/>
      <c r="C42" s="871"/>
      <c r="E42" s="211" t="str">
        <f t="shared" si="0"/>
        <v xml:space="preserve"> - </v>
      </c>
    </row>
    <row r="43" spans="1:5" x14ac:dyDescent="0.25">
      <c r="A43" s="869"/>
      <c r="B43" s="870"/>
      <c r="C43" s="871"/>
      <c r="E43" s="211" t="str">
        <f t="shared" si="0"/>
        <v xml:space="preserve"> - </v>
      </c>
    </row>
    <row r="44" spans="1:5" ht="15.75" thickBot="1" x14ac:dyDescent="0.3">
      <c r="A44" s="872"/>
      <c r="B44" s="873"/>
      <c r="C44" s="874"/>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6" t="s">
        <v>1956</v>
      </c>
      <c r="B1" s="1066"/>
      <c r="C1" s="1066"/>
      <c r="D1" s="1066"/>
      <c r="E1" s="1066"/>
      <c r="F1" s="1066"/>
      <c r="G1" s="1066"/>
      <c r="H1" s="1066"/>
      <c r="I1" s="1066"/>
      <c r="J1" s="1066"/>
      <c r="K1" s="1066"/>
      <c r="L1" s="1066"/>
      <c r="M1" s="1066"/>
      <c r="N1" s="1066"/>
      <c r="O1" s="1066"/>
      <c r="P1" s="1066"/>
    </row>
    <row r="2" spans="1:18" s="68" customFormat="1" ht="48" customHeight="1" x14ac:dyDescent="0.2">
      <c r="A2" s="67" t="s">
        <v>1764</v>
      </c>
      <c r="B2" s="1067" t="s">
        <v>1765</v>
      </c>
      <c r="C2" s="1068"/>
      <c r="D2" s="1068"/>
      <c r="E2" s="1068"/>
      <c r="F2" s="1068"/>
      <c r="G2" s="1068"/>
      <c r="H2" s="1069"/>
      <c r="I2" s="1067" t="s">
        <v>1766</v>
      </c>
      <c r="J2" s="1068"/>
      <c r="K2" s="1069"/>
      <c r="L2" s="1070" t="s">
        <v>1767</v>
      </c>
      <c r="M2" s="1070"/>
      <c r="N2" s="1070"/>
      <c r="O2" s="1070"/>
      <c r="P2" s="1071"/>
    </row>
    <row r="3" spans="1:18" ht="51" x14ac:dyDescent="0.2">
      <c r="A3" s="69" t="s">
        <v>1768</v>
      </c>
      <c r="B3" s="70" t="s">
        <v>1769</v>
      </c>
      <c r="C3" s="71" t="s">
        <v>1770</v>
      </c>
      <c r="D3" s="71" t="s">
        <v>1919</v>
      </c>
      <c r="E3" s="71" t="s">
        <v>1918</v>
      </c>
      <c r="F3" s="71" t="s">
        <v>1920</v>
      </c>
      <c r="G3" s="71" t="s">
        <v>1921</v>
      </c>
      <c r="H3" s="1072" t="s">
        <v>1693</v>
      </c>
      <c r="I3" s="70" t="s">
        <v>1771</v>
      </c>
      <c r="J3" s="71" t="s">
        <v>1772</v>
      </c>
      <c r="K3" s="1072"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72"/>
      <c r="I4" s="75" t="s">
        <v>1694</v>
      </c>
      <c r="J4" s="76" t="s">
        <v>1695</v>
      </c>
      <c r="K4" s="1072"/>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1">
        <v>786</v>
      </c>
      <c r="O5" s="85"/>
      <c r="P5" s="86"/>
    </row>
    <row r="6" spans="1:18" x14ac:dyDescent="0.2">
      <c r="H6" s="87"/>
    </row>
    <row r="10" spans="1:18" ht="15" x14ac:dyDescent="0.25">
      <c r="A10" s="875" t="s">
        <v>1957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E3.P_E.MR1-VIVIENDA</Descripci_x00f3_n>
  </documentManagement>
</p:properties>
</file>

<file path=customXml/itemProps1.xml><?xml version="1.0" encoding="utf-8"?>
<ds:datastoreItem xmlns:ds="http://schemas.openxmlformats.org/officeDocument/2006/customXml" ds:itemID="{3D13A7EA-A2CD-4694-8102-97DC17A1941E}"/>
</file>

<file path=customXml/itemProps2.xml><?xml version="1.0" encoding="utf-8"?>
<ds:datastoreItem xmlns:ds="http://schemas.openxmlformats.org/officeDocument/2006/customXml" ds:itemID="{52CD1C6D-DE45-4D6F-9966-7BB1A57275A2}"/>
</file>

<file path=customXml/itemProps3.xml><?xml version="1.0" encoding="utf-8"?>
<ds:datastoreItem xmlns:ds="http://schemas.openxmlformats.org/officeDocument/2006/customXml" ds:itemID="{FE1B9B4D-08D6-40ED-9A7A-D3E1D1FC15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E3.P_E.MR1-VIVIENDA</dc:title>
  <dc:creator>FARID</dc:creator>
  <cp:lastModifiedBy>Adriana Mora</cp:lastModifiedBy>
  <dcterms:created xsi:type="dcterms:W3CDTF">2017-01-16T16:29:25Z</dcterms:created>
  <dcterms:modified xsi:type="dcterms:W3CDTF">2020-01-31T15:45:03Z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