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I  AIRE, RUIDO Y CONTAMINACIÓN VISUAL\"/>
    </mc:Choice>
  </mc:AlternateContent>
  <xr:revisionPtr revIDLastSave="0" documentId="13_ncr:1_{F685ADB6-CB8D-405F-9566-C5A46A76DA41}"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K21" i="6" l="1"/>
  <c r="AK30" i="6"/>
  <c r="AK12" i="6"/>
  <c r="AH9" i="6"/>
  <c r="AI9" i="6"/>
  <c r="AU198" i="6" l="1"/>
  <c r="AR198" i="6"/>
  <c r="AK198" i="6"/>
  <c r="AU197" i="6"/>
  <c r="AR197" i="6"/>
  <c r="AK197" i="6"/>
  <c r="AU196" i="6"/>
  <c r="AR196" i="6"/>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92" i="6" l="1"/>
  <c r="AR75" i="6"/>
  <c r="AR39" i="6"/>
  <c r="AU129" i="6"/>
  <c r="AR174" i="6"/>
  <c r="AU183" i="6"/>
  <c r="AR84" i="6"/>
  <c r="AU120" i="6"/>
  <c r="AR156" i="6"/>
  <c r="AU192" i="6"/>
  <c r="AR192" i="6"/>
  <c r="AR66" i="6"/>
  <c r="AU111" i="6"/>
  <c r="AR147" i="6"/>
  <c r="AR57" i="6"/>
  <c r="AR138" i="6"/>
  <c r="AR183" i="6"/>
  <c r="AR129" i="6"/>
  <c r="AR120" i="6"/>
  <c r="AR102" i="6"/>
  <c r="AR111" i="6"/>
  <c r="AR93" i="6"/>
  <c r="AK183" i="6"/>
  <c r="AK174" i="6"/>
  <c r="AR48" i="6"/>
  <c r="AU48" i="6"/>
  <c r="AK120" i="6"/>
  <c r="AK129" i="6"/>
  <c r="AR165" i="6"/>
  <c r="AU165" i="6"/>
  <c r="AK39" i="6"/>
  <c r="AU39" i="6"/>
  <c r="AK138" i="6"/>
  <c r="AU138" i="6"/>
  <c r="AK147" i="6"/>
  <c r="AU147" i="6"/>
  <c r="AK156" i="6"/>
  <c r="AU156" i="6"/>
  <c r="AK57" i="6"/>
  <c r="AU57" i="6"/>
  <c r="AK66" i="6"/>
  <c r="AU66" i="6"/>
  <c r="AK75" i="6"/>
  <c r="AU75" i="6"/>
  <c r="AK84" i="6"/>
  <c r="AU84" i="6"/>
  <c r="AK93" i="6"/>
  <c r="AU93" i="6"/>
  <c r="AK102" i="6"/>
  <c r="AU102" i="6"/>
  <c r="AU174"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G230" i="5"/>
  <c r="AN182" i="5"/>
  <c r="AG95" i="5"/>
  <c r="AN95" i="5" s="1"/>
  <c r="AG9" i="5"/>
  <c r="AN9" i="5" s="1"/>
  <c r="AG125" i="5"/>
  <c r="AG133" i="5"/>
  <c r="AN211" i="5"/>
  <c r="AH9" i="5"/>
  <c r="AO9" i="5" s="1"/>
  <c r="AV9" i="5" s="1"/>
  <c r="BB9" i="5" s="1"/>
  <c r="AH109" i="5"/>
  <c r="AO109" i="5" s="1"/>
  <c r="AV109" i="5" s="1"/>
  <c r="BB109" i="5" s="1"/>
  <c r="AG109" i="5"/>
  <c r="AN109" i="5" s="1"/>
  <c r="AH133" i="5"/>
  <c r="AO133" i="5" s="1"/>
  <c r="AG69" i="5"/>
  <c r="AN69" i="5" s="1"/>
  <c r="AI69" i="5"/>
  <c r="AP69" i="5" s="1"/>
  <c r="AW69" i="5" s="1"/>
  <c r="AG99" i="5"/>
  <c r="AN99" i="5" s="1"/>
  <c r="AN111" i="5"/>
  <c r="AN139" i="5"/>
  <c r="AO139" i="5"/>
  <c r="AU139" i="5" s="1"/>
  <c r="BB186" i="5"/>
  <c r="AH186" i="5"/>
  <c r="AO186" i="5" s="1"/>
  <c r="AU186" i="5" s="1"/>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U109" i="5"/>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BB69" i="5"/>
  <c r="AU9" i="5"/>
  <c r="BC9" i="5" s="1"/>
  <c r="AU211" i="5"/>
  <c r="BC211" i="5" s="1"/>
  <c r="AU69" i="5"/>
  <c r="BC109" i="5"/>
  <c r="AV139" i="5"/>
  <c r="BB139" i="5" s="1"/>
  <c r="BC139" i="5" s="1"/>
  <c r="AN186" i="5"/>
  <c r="BC186" i="5" s="1"/>
  <c r="BC201" i="5"/>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82" i="5"/>
  <c r="BC36"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Z21" i="6" l="1"/>
  <c r="X12" i="6"/>
  <c r="Z30" i="6"/>
  <c r="AD30" i="6"/>
  <c r="AB30" i="6"/>
  <c r="V30" i="6" l="1"/>
  <c r="AB12" i="6"/>
  <c r="T21" i="6"/>
  <c r="AD21" i="6"/>
  <c r="V21" i="6"/>
  <c r="X30" i="6"/>
  <c r="Z12" i="6"/>
  <c r="Z9" i="6" s="1"/>
  <c r="T30" i="6"/>
  <c r="V12" i="6"/>
  <c r="AB21" i="6"/>
  <c r="AD12" i="6"/>
  <c r="T12" i="6"/>
  <c r="X21" i="6"/>
  <c r="AD9" i="6" l="1"/>
  <c r="V9" i="6"/>
  <c r="X9" i="6"/>
  <c r="R12" i="6"/>
  <c r="AJ13" i="6"/>
  <c r="AJ12" i="6" s="1"/>
  <c r="R21" i="6"/>
  <c r="AJ22" i="6"/>
  <c r="AJ21" i="6" s="1"/>
  <c r="T9" i="6"/>
  <c r="R30" i="6"/>
  <c r="AJ31" i="6"/>
  <c r="AJ30" i="6" s="1"/>
  <c r="AB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<sst xmlns="http://schemas.openxmlformats.org/spreadsheetml/2006/main" count="10518" uniqueCount="1955">
  <si>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</si>
  <si>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</si>
  <si>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</si>
  <si>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</si>
  <si>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</si>
  <si>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</si>
  <si>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</si>
  <si>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</si>
  <si>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</si>
  <si>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</si>
  <si>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</si>
  <si>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</si>
  <si>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</si>
  <si>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</si>
  <si>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</si>
  <si>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</si>
  <si>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</si>
  <si>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</si>
  <si>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</si>
  <si>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</si>
  <si>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</si>
  <si>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</si>
  <si>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</si>
  <si>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</si>
  <si>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</si>
  <si>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</si>
  <si>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</si>
  <si>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</si>
  <si>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</si>
  <si>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</si>
  <si>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</si>
  <si>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</si>
  <si>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</si>
  <si>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</si>
  <si>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</si>
  <si>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</si>
  <si>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</si>
  <si>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</si>
  <si>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</si>
  <si>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</si>
  <si>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</si>
  <si>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</si>
  <si>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</si>
  <si>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</si>
  <si>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</si>
  <si>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</si>
  <si>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</si>
  <si>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</si>
  <si>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</si>
  <si>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</si>
  <si>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</si>
  <si>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</si>
  <si>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</si>
  <si>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</si>
  <si>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</si>
  <si>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</si>
  <si>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</si>
  <si>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</si>
  <si>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</si>
  <si>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</si>
  <si>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</si>
  <si>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</si>
  <si>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</si>
  <si>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</si>
  <si>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</si>
  <si>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</si>
  <si>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</si>
  <si>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</si>
  <si>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</si>
  <si>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</si>
  <si>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</si>
  <si>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</si>
  <si>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</si>
  <si>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</si>
  <si>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</si>
  <si>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</si>
  <si>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</si>
  <si>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</si>
  <si>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</si>
  <si>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</si>
  <si>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</si>
  <si>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</si>
  <si>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</si>
  <si>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</si>
  <si>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</si>
  <si>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</si>
  <si>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</si>
  <si>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</si>
  <si>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</si>
  <si>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</si>
  <si>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</si>
  <si>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</si>
  <si>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</si>
  <si>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</si>
  <si>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</si>
  <si>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</si>
  <si>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</si>
  <si>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</si>
  <si>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</si>
  <si>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</si>
  <si>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</si>
  <si>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</si>
  <si>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</si>
  <si>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</si>
  <si>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</si>
  <si>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</si>
  <si>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</si>
  <si>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</si>
  <si>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</si>
  <si>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</si>
  <si>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</si>
  <si>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</si>
  <si>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</si>
  <si>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</si>
  <si>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</si>
  <si>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</si>
  <si>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</si>
  <si>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</si>
  <si>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</si>
  <si>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</si>
  <si>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</si>
  <si>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</si>
  <si>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</si>
  <si>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</si>
  <si>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</si>
  <si>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</si>
  <si>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</si>
  <si>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</si>
  <si>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</si>
  <si>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</si>
  <si>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</si>
  <si>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</si>
  <si>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</si>
  <si>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</si>
  <si>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</si>
  <si>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</si>
  <si>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</si>
  <si>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</si>
  <si>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</si>
  <si>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</si>
  <si>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</si>
  <si>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</si>
  <si>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</si>
  <si>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</si>
  <si>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</si>
  <si>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</si>
  <si>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</si>
  <si>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</si>
  <si>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</si>
  <si>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</si>
  <si>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</si>
  <si>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</si>
  <si>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</si>
  <si>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</si>
  <si>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</si>
  <si>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</si>
  <si>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</si>
  <si>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</si>
  <si>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</si>
  <si>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</si>
  <si>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</si>
  <si>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</si>
  <si>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</si>
  <si>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</si>
  <si>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</si>
  <si>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</si>
  <si>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</si>
  <si>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</si>
  <si>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</si>
  <si>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</si>
  <si>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</si>
  <si>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</si>
  <si>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</si>
  <si>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</si>
  <si>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</si>
  <si>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</si>
  <si>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</si>
  <si>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</si>
  <si>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</si>
  <si>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</si>
  <si>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</si>
  <si>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</si>
  <si>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</si>
  <si>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</si>
  <si>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</si>
  <si>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</si>
  <si>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</si>
  <si>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</si>
  <si>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</si>
  <si>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</si>
  <si>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</si>
  <si>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</si>
  <si>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</si>
  <si>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</si>
  <si>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</si>
  <si>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</si>
  <si>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</si>
  <si>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</si>
  <si>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</si>
  <si>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</si>
  <si>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</si>
  <si>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</si>
  <si>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</si>
  <si>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</si>
  <si>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</si>
  <si>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</si>
  <si>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</si>
  <si>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</si>
  <si>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</si>
  <si>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</si>
  <si>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</si>
  <si>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</si>
  <si>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</si>
  <si>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</si>
  <si>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</si>
  <si>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</si>
  <si>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</si>
  <si>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</si>
  <si>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</si>
  <si>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</si>
  <si>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</si>
  <si>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</si>
  <si>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</si>
  <si>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</si>
  <si>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</si>
  <si>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</si>
  <si>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</si>
  <si>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</si>
  <si>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</si>
  <si>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</si>
  <si>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</si>
  <si>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</si>
  <si>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</si>
  <si>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</si>
  <si>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</si>
  <si>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</si>
  <si>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</si>
  <si>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</si>
  <si>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</si>
  <si>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</si>
  <si>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</si>
  <si>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</si>
  <si>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</si>
  <si>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</si>
  <si>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</si>
  <si>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</si>
  <si>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</si>
  <si>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</si>
  <si>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</si>
  <si>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</si>
  <si>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</si>
  <si>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</si>
  <si>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</si>
  <si>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</si>
  <si>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</si>
  <si>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</si>
  <si>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</si>
  <si>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</si>
  <si>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</si>
  <si>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</si>
  <si>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</si>
  <si>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</si>
  <si>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</si>
  <si>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</si>
  <si>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</si>
  <si>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</si>
  <si>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</si>
  <si>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</si>
  <si>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</si>
  <si>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</si>
  <si>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</si>
  <si>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</si>
  <si>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</si>
  <si>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</si>
  <si>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</si>
  <si>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</si>
  <si>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</si>
  <si>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</si>
  <si>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</si>
  <si>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</si>
  <si>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</si>
  <si>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</si>
  <si>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</si>
  <si>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</si>
  <si>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</si>
  <si>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</si>
  <si>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</si>
  <si>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</si>
  <si>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</si>
  <si>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</si>
  <si>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</si>
  <si>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</si>
  <si>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</si>
  <si>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</si>
  <si>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</si>
  <si>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</si>
  <si>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</si>
  <si>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</si>
  <si>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</si>
  <si>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</si>
  <si>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</si>
  <si>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</si>
  <si>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</si>
  <si>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</si>
  <si>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</si>
  <si>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</si>
  <si>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</si>
  <si>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</si>
  <si>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</si>
  <si>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</si>
  <si>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</si>
  <si>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</si>
  <si>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</si>
  <si>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</si>
  <si>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</si>
  <si>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</si>
  <si>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</si>
  <si>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</si>
  <si>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</si>
  <si>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</si>
  <si>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</si>
  <si>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</si>
  <si>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</si>
  <si>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</si>
  <si>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</si>
  <si>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</si>
  <si>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</si>
  <si>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</si>
  <si>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</si>
  <si>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</si>
  <si>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</si>
  <si>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</si>
  <si>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</si>
  <si>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</si>
  <si>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</si>
  <si>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</si>
  <si>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</si>
  <si>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</si>
  <si>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</si>
  <si>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</si>
  <si>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</si>
  <si>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</si>
  <si>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</si>
  <si>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</si>
  <si>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</si>
  <si>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</si>
  <si>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</si>
  <si>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</si>
  <si>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</si>
  <si>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</si>
  <si>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</si>
  <si>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</si>
  <si>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</si>
  <si>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</si>
  <si>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</si>
  <si>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</si>
  <si>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</si>
  <si>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</si>
  <si>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</si>
  <si>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</si>
  <si>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</si>
  <si>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</si>
  <si>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</si>
  <si>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</si>
  <si>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</si>
  <si>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</si>
  <si>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</si>
  <si>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</si>
  <si>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</si>
  <si>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</si>
  <si>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</si>
  <si>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</si>
  <si>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</si>
  <si>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</si>
  <si>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</si>
  <si>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</si>
  <si>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</si>
  <si>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</si>
  <si>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</si>
  <si>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</si>
  <si>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</si>
  <si>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</si>
  <si>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</si>
  <si>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</si>
  <si>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</si>
  <si>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</si>
  <si>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</si>
  <si>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</si>
  <si>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</si>
  <si>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</si>
  <si>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</si>
  <si>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</si>
  <si>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</si>
  <si>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</si>
  <si>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</si>
  <si>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</si>
  <si>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</si>
  <si>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</si>
  <si>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</si>
  <si>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</si>
  <si>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</si>
  <si>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</si>
  <si>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</si>
  <si>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</si>
  <si>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</si>
  <si>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</si>
  <si>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</si>
  <si>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</si>
  <si>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</si>
  <si>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</si>
  <si>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</si>
  <si>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</si>
  <si>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</si>
  <si>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</si>
  <si>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</si>
  <si>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</si>
  <si>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</si>
  <si>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</si>
  <si>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</si>
  <si>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</si>
  <si>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</si>
  <si>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</si>
  <si>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</si>
  <si>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</si>
  <si>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</si>
  <si>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</si>
  <si>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</si>
  <si>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</si>
  <si>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</si>
  <si>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</si>
  <si>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</si>
  <si>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</si>
  <si>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</si>
  <si>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</si>
  <si>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</si>
  <si>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</si>
  <si>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</si>
  <si>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</si>
  <si>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</si>
  <si>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</si>
  <si>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</si>
  <si>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</si>
  <si>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</si>
  <si>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</si>
  <si>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</si>
  <si>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</si>
  <si>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</si>
  <si>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</si>
  <si>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</si>
  <si>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</si>
  <si>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</si>
  <si>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</si>
  <si>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</si>
  <si>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</si>
  <si>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</si>
  <si>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</si>
  <si>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</si>
  <si>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</si>
  <si>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</si>
  <si>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</si>
  <si>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</si>
  <si>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</si>
  <si>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</si>
  <si>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</si>
  <si>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</si>
  <si>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</si>
  <si>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</si>
  <si>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</si>
  <si>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</si>
  <si>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</si>
  <si>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</si>
  <si>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</si>
  <si>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</si>
  <si>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</si>
  <si>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</si>
  <si>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</si>
  <si>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</si>
  <si>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</si>
  <si>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</si>
  <si>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</si>
  <si>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</si>
  <si>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</si>
  <si>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</si>
  <si>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</si>
  <si>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</si>
  <si>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</si>
  <si>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</si>
  <si>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</si>
  <si>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</si>
  <si>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</si>
  <si>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</si>
  <si>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</si>
  <si>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</si>
  <si>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</si>
  <si>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</si>
  <si>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</si>
  <si>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</si>
  <si>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</si>
  <si>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</si>
  <si>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</si>
  <si>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</si>
  <si>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</si>
  <si>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</si>
  <si>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</si>
  <si>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</si>
  <si>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</si>
  <si>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</si>
  <si>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</si>
  <si>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</si>
  <si>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</si>
  <si>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</si>
  <si>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</si>
  <si>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</si>
  <si>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</si>
  <si>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</si>
  <si>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</si>
  <si>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</si>
  <si>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</si>
  <si>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</si>
  <si>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</si>
  <si>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</si>
  <si>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</si>
  <si>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</si>
  <si>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</si>
  <si>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</si>
  <si>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</si>
  <si>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</si>
  <si>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</si>
  <si>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</si>
  <si>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</si>
  <si>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</si>
  <si>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</si>
  <si>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</si>
  <si>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</si>
  <si>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</si>
  <si>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</si>
  <si>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</si>
  <si>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</si>
  <si>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</si>
  <si>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</si>
  <si>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</si>
  <si>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</si>
  <si>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</si>
  <si>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</si>
  <si>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</si>
  <si>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</si>
  <si>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</si>
  <si>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</si>
  <si>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</si>
  <si>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</si>
  <si>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</si>
  <si>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</si>
  <si>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</si>
  <si>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</si>
  <si>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</si>
  <si>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</si>
  <si>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</si>
  <si>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</si>
  <si>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</si>
  <si>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</si>
  <si>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</si>
  <si>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</si>
  <si>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</si>
  <si>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</si>
  <si>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</si>
  <si>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</si>
  <si>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</si>
  <si>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</si>
  <si>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</si>
  <si>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</si>
  <si>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</si>
  <si>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</si>
  <si>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</si>
  <si>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</si>
  <si>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</si>
  <si>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</si>
  <si>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</si>
  <si>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</si>
  <si>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</si>
  <si>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</si>
  <si>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</si>
  <si>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</si>
  <si>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</si>
  <si>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</si>
  <si>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</si>
  <si>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</si>
  <si>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</si>
  <si>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</si>
  <si>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</si>
  <si>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</si>
  <si>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</si>
  <si>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</si>
  <si>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</si>
  <si>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</si>
  <si>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</si>
  <si>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</si>
  <si>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</si>
  <si>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</si>
  <si>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</si>
  <si>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</si>
  <si>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</si>
  <si>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</si>
  <si>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</si>
  <si>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</si>
  <si>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</si>
  <si>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</si>
  <si>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</si>
  <si>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</si>
  <si>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</si>
  <si>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</si>
  <si>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</si>
  <si>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</si>
  <si>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</si>
  <si>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</si>
  <si>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</si>
  <si>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</si>
  <si>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</si>
  <si>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</si>
  <si>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</si>
  <si>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</si>
  <si>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</si>
  <si>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</si>
  <si>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</si>
  <si>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</si>
  <si>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</si>
  <si>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</si>
  <si>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</si>
  <si>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</si>
  <si>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</si>
  <si>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</si>
  <si>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</si>
  <si>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</si>
  <si>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</si>
  <si>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</si>
  <si>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</si>
  <si>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</si>
  <si>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</si>
  <si>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</si>
  <si>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</si>
  <si>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</si>
  <si>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</si>
  <si>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</si>
  <si>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</si>
  <si>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</si>
  <si>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</si>
  <si>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</si>
  <si>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</si>
  <si>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</si>
  <si>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</si>
  <si>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</si>
  <si>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</si>
  <si>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</si>
  <si>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</si>
  <si>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</si>
  <si>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</si>
  <si>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</si>
  <si>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</si>
  <si>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</si>
  <si>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</si>
  <si>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</si>
  <si>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</si>
  <si>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</si>
  <si>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</si>
  <si>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</si>
  <si>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</si>
  <si>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</si>
  <si>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</si>
  <si>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</si>
  <si>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</si>
  <si>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</si>
  <si>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</si>
  <si>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</si>
  <si>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</si>
  <si>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</si>
  <si>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</si>
  <si>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</si>
  <si>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</si>
  <si>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</si>
  <si>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</si>
  <si>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</si>
  <si>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</si>
  <si>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</si>
  <si>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</si>
  <si>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</si>
  <si>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</si>
  <si>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</si>
  <si>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</si>
  <si>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</si>
  <si>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</si>
  <si>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</si>
  <si>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</si>
  <si>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</si>
  <si>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</si>
  <si>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</si>
  <si>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</si>
  <si>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</si>
  <si>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</si>
  <si>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</si>
  <si>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</si>
  <si>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</si>
  <si>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</si>
  <si>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</si>
  <si>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</si>
  <si>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</si>
  <si>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</si>
  <si>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</si>
  <si>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</si>
  <si>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</si>
  <si>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</si>
  <si>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</si>
  <si>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</si>
  <si>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</si>
  <si>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</si>
  <si>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</si>
  <si>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</si>
  <si>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</si>
  <si>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</si>
  <si>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</si>
  <si>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</si>
  <si>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</si>
  <si>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</si>
  <si>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</si>
  <si>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</si>
  <si>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</si>
  <si>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</si>
  <si>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</si>
  <si>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</si>
  <si>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</si>
  <si>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</si>
  <si>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</si>
  <si>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</si>
  <si>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</si>
  <si>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</si>
  <si>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</si>
  <si>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</si>
  <si>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</si>
  <si>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</si>
  <si>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</si>
  <si>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</si>
  <si>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</si>
  <si>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</si>
  <si>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</si>
  <si>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</si>
  <si>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</si>
  <si>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</si>
  <si>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</si>
  <si>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</si>
  <si>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</si>
  <si>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</si>
  <si>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</si>
  <si>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</si>
  <si>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</si>
  <si>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</si>
  <si>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</si>
  <si>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</si>
  <si>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</si>
  <si>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</si>
  <si>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</si>
  <si>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</si>
  <si>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</si>
  <si>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</si>
  <si>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</si>
  <si>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</si>
  <si>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</si>
  <si>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</si>
  <si>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</si>
  <si>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</si>
  <si>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</si>
  <si>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</si>
  <si>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</si>
  <si>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</si>
  <si>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</si>
  <si>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</si>
  <si>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</si>
  <si>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</si>
  <si>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</si>
  <si>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</si>
  <si>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</si>
  <si>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</si>
  <si>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</si>
  <si>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</si>
  <si>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</si>
  <si>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</si>
  <si>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</si>
  <si>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</si>
  <si>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</si>
  <si>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</si>
  <si>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</si>
  <si>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</si>
  <si>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</si>
  <si>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</si>
  <si>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</si>
  <si>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</si>
  <si>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</si>
  <si>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</si>
  <si>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</si>
  <si>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</si>
  <si>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</si>
  <si>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</si>
  <si>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</si>
  <si>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</si>
  <si>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</si>
  <si>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</si>
  <si>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</si>
  <si>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</si>
  <si>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</si>
  <si>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</si>
  <si>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</si>
  <si>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</si>
  <si>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</si>
  <si>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</si>
  <si>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</si>
  <si>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</si>
  <si>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</si>
  <si>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</si>
  <si>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</si>
  <si>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</si>
  <si>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</si>
  <si>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</si>
  <si>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</si>
  <si>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</si>
  <si>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</si>
  <si>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</si>
  <si>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</si>
  <si>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</si>
  <si>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</si>
  <si>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</si>
  <si>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</si>
  <si>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</si>
  <si>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</si>
  <si>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</si>
  <si>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</si>
  <si>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</si>
  <si>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</si>
  <si>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</si>
  <si>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</si>
  <si>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</si>
  <si>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</si>
  <si>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</si>
  <si>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</si>
  <si>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</si>
  <si>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</si>
  <si>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</si>
  <si>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</si>
  <si>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</si>
  <si>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</si>
  <si>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</si>
  <si>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</si>
  <si>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</si>
  <si>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</si>
  <si>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</si>
  <si>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</si>
  <si>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</si>
  <si>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</si>
  <si>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</si>
  <si>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</si>
  <si>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</si>
  <si>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</si>
  <si>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</si>
  <si>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</si>
  <si>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</si>
  <si>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</si>
  <si>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</si>
  <si>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</si>
  <si>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</si>
  <si>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</si>
  <si>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</si>
  <si>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</si>
  <si>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</si>
  <si>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</si>
  <si>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</si>
  <si>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</si>
  <si>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</si>
  <si>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</si>
  <si>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</si>
  <si>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</si>
  <si>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</si>
  <si>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</si>
  <si>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</si>
  <si>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</si>
  <si>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</si>
  <si>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</si>
  <si>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</si>
  <si>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</si>
  <si>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</si>
  <si>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</si>
  <si>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</si>
  <si>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</si>
  <si>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</si>
  <si>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</si>
  <si>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</si>
  <si>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</si>
  <si>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</si>
  <si>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</si>
  <si>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</si>
  <si>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</si>
  <si>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</si>
  <si>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</si>
  <si>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</si>
  <si>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</si>
  <si>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</si>
  <si>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</si>
  <si>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</si>
  <si>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</si>
  <si>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</si>
  <si>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</si>
  <si>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</si>
  <si>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</si>
  <si>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</si>
  <si>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</si>
  <si>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</si>
  <si>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</si>
  <si>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</si>
  <si>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</si>
  <si>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</si>
  <si>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</si>
  <si>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</si>
  <si>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</si>
  <si>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</si>
  <si>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</si>
  <si>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</si>
  <si>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</si>
  <si>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</si>
  <si>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</si>
  <si>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</si>
  <si>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</si>
  <si>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</si>
  <si>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</si>
  <si>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</si>
  <si>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</si>
  <si>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</si>
  <si>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</si>
  <si>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</si>
  <si>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</si>
  <si>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</si>
  <si>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</si>
  <si>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</si>
  <si>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</si>
  <si>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</si>
  <si>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</si>
  <si>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</si>
  <si>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</si>
  <si>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</si>
  <si>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</si>
  <si>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</si>
  <si>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</si>
  <si>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</si>
  <si>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</si>
  <si>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</si>
  <si>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</si>
  <si>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</si>
  <si>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</si>
  <si>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</si>
  <si>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</si>
  <si>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</si>
  <si>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</si>
  <si>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</si>
  <si>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</si>
  <si>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</si>
  <si>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</si>
  <si>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</si>
  <si>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</si>
  <si>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</si>
  <si>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</si>
  <si>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</si>
  <si>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</si>
  <si>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</si>
  <si>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</si>
  <si>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</si>
  <si>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</si>
  <si>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</si>
  <si>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</si>
  <si>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</si>
  <si>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</si>
  <si>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</si>
  <si>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</si>
  <si>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</si>
  <si>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</si>
  <si>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</si>
  <si>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</si>
  <si>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</si>
  <si>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</si>
  <si>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</si>
  <si>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</si>
  <si>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</si>
  <si>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</si>
  <si>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</si>
  <si>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</si>
  <si>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</si>
  <si>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</si>
  <si>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</si>
  <si>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</si>
  <si>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</si>
  <si>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</si>
  <si>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</si>
  <si>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</si>
  <si>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</si>
  <si>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</si>
  <si>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</si>
  <si>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</si>
  <si>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</si>
  <si>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</si>
  <si>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</si>
  <si>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</si>
  <si>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</si>
  <si>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</si>
  <si>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</si>
  <si>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</si>
  <si>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</si>
  <si>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</si>
  <si>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</si>
  <si>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</si>
  <si>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</si>
  <si>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</si>
  <si>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</si>
  <si>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</si>
  <si>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</si>
  <si>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</si>
  <si>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</si>
  <si>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</si>
  <si>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</si>
  <si>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</si>
  <si>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</si>
  <si>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</si>
  <si>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</si>
  <si>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</si>
  <si>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</si>
  <si>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</si>
  <si>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</si>
  <si>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</si>
  <si>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</si>
  <si>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</si>
  <si>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</si>
  <si>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</si>
  <si>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</si>
  <si>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</si>
  <si>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</si>
  <si>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</si>
  <si>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</si>
  <si>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</si>
  <si>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</si>
  <si>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</si>
  <si>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</si>
  <si>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</si>
  <si>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</si>
  <si>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</si>
  <si>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</si>
  <si>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</si>
  <si>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</si>
  <si>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</si>
  <si>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</si>
  <si>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</si>
  <si>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</si>
  <si>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</si>
  <si>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</si>
  <si>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</si>
  <si>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</si>
  <si>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</si>
  <si>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</si>
  <si>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</si>
  <si>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</si>
  <si>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</si>
  <si>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</si>
  <si>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</si>
  <si>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</si>
  <si>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</si>
  <si>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</si>
  <si>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</si>
  <si>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</si>
  <si>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</si>
  <si>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</si>
  <si>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</si>
  <si>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</si>
  <si>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</si>
  <si>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</si>
  <si>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</si>
  <si>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</si>
  <si>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</si>
  <si>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</si>
  <si>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</si>
  <si>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</si>
  <si>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</si>
  <si>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</si>
  <si>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</si>
  <si>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</si>
  <si>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</si>
  <si>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</si>
  <si>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</si>
  <si>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</si>
  <si>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</si>
  <si>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</si>
  <si>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</si>
  <si>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</si>
  <si>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</si>
  <si>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</si>
  <si>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</si>
  <si>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</si>
  <si>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</si>
  <si>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</si>
  <si>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</si>
  <si>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</si>
  <si>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</si>
  <si>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</si>
  <si>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</si>
  <si>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</si>
  <si>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</si>
  <si>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</si>
  <si>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</si>
  <si>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</si>
  <si>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</si>
  <si>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</si>
  <si>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</si>
  <si>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</si>
  <si>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</si>
  <si>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</si>
  <si>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</si>
  <si>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</si>
  <si>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</si>
  <si>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</si>
  <si>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</si>
  <si>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</si>
  <si>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</si>
  <si>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</si>
  <si>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</si>
  <si>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</si>
  <si>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</si>
  <si>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</si>
  <si>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</si>
  <si>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</si>
  <si>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</si>
  <si>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</si>
  <si>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</si>
  <si>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</si>
  <si>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</si>
  <si>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</si>
  <si>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</si>
  <si>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</si>
  <si>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</si>
  <si>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</si>
  <si>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</si>
  <si>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</si>
  <si>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</si>
  <si>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</si>
  <si>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</si>
  <si>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</si>
  <si>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</si>
  <si>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</si>
  <si>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</si>
  <si>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</si>
  <si>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</si>
  <si>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</si>
  <si>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</si>
  <si>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</si>
  <si>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</si>
  <si>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</si>
  <si>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</si>
  <si>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</si>
  <si>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</si>
  <si>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</si>
  <si>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</si>
  <si>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</si>
  <si>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</si>
  <si>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</si>
  <si>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</si>
  <si>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</si>
  <si>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</si>
  <si>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</si>
  <si>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</si>
  <si>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</si>
  <si>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</si>
  <si>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</si>
  <si>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</si>
  <si>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</si>
  <si>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</si>
  <si>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</si>
  <si>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</si>
  <si>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</si>
  <si>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</si>
  <si>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</si>
  <si>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</si>
  <si>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</si>
  <si>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</si>
  <si>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</si>
  <si>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</si>
  <si>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</si>
  <si>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</si>
  <si>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</si>
  <si>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</si>
  <si>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</si>
  <si>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</si>
  <si>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</si>
  <si>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</si>
  <si>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</si>
  <si>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</si>
  <si>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</si>
  <si>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</si>
  <si>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</si>
  <si>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</si>
  <si>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</si>
  <si>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</si>
  <si>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</si>
  <si>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</si>
  <si>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</si>
  <si>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</si>
  <si>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</si>
  <si>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</si>
  <si>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</si>
  <si>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</si>
  <si>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</si>
  <si>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</si>
  <si>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</si>
  <si>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</si>
  <si>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</si>
  <si>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</si>
  <si>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</si>
  <si>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</si>
  <si>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</si>
  <si>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</si>
  <si>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</si>
  <si>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</si>
  <si>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</si>
  <si>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</si>
  <si>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</si>
  <si>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</si>
  <si>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</si>
  <si>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</si>
  <si>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</si>
  <si>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</si>
  <si>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</si>
  <si>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</si>
  <si>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</si>
  <si>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</si>
  <si>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</si>
  <si>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</si>
  <si>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</si>
  <si>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</si>
  <si>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</si>
  <si>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</si>
  <si>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</si>
  <si>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</si>
  <si>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</si>
  <si>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</si>
  <si>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</si>
  <si>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</si>
  <si>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</si>
  <si>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</si>
  <si>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</si>
  <si>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</si>
  <si>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</si>
  <si>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</si>
  <si>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</si>
  <si>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</si>
  <si>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</si>
  <si>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</si>
  <si>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</si>
  <si>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</si>
  <si>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</si>
  <si>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</si>
  <si>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</si>
  <si>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</si>
  <si>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</si>
  <si>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</si>
  <si>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</si>
  <si>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</si>
  <si>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</si>
  <si>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</si>
  <si>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</si>
  <si>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</si>
  <si>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</si>
  <si>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</si>
  <si>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</si>
  <si>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</si>
  <si>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</si>
  <si>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</si>
  <si>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</si>
  <si>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</si>
  <si>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</si>
  <si>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</si>
  <si>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</si>
  <si>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</si>
  <si>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</si>
  <si>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</si>
  <si>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</si>
  <si>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</si>
  <si>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</si>
  <si>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</si>
  <si>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</si>
  <si>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</si>
  <si>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</si>
  <si>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</si>
  <si>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</si>
  <si>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</si>
  <si>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</si>
  <si>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</si>
  <si>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</si>
  <si>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</si>
  <si>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</si>
  <si>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</si>
  <si>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</si>
  <si>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</si>
  <si>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</si>
  <si>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</si>
  <si>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</si>
  <si>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</si>
  <si>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</si>
  <si>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</si>
  <si>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</si>
  <si>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</si>
  <si>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</si>
  <si>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</si>
  <si>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</si>
  <si>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</si>
  <si>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</si>
  <si>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</si>
  <si>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</si>
  <si>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</si>
  <si>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</si>
  <si>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</si>
  <si>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</si>
  <si>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</si>
  <si>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</si>
  <si>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</si>
  <si>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</si>
  <si>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</si>
  <si>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</si>
  <si>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</si>
  <si>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</si>
  <si>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</si>
  <si>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</si>
  <si>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</si>
  <si>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</si>
  <si>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</si>
  <si>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</si>
  <si>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</si>
  <si>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</si>
  <si>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</si>
  <si>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</si>
  <si>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</si>
  <si>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</si>
  <si>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</si>
  <si>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</si>
  <si>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</si>
  <si>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</si>
  <si>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</si>
  <si>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</si>
  <si>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</si>
  <si>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</si>
  <si>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</si>
  <si>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</si>
  <si>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</si>
  <si>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</si>
  <si>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</si>
  <si>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</si>
  <si>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</si>
  <si>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</si>
  <si>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</si>
  <si>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</si>
  <si>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</si>
  <si>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</si>
  <si>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</si>
  <si>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</si>
  <si>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</si>
  <si>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</si>
  <si>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</si>
  <si>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</si>
  <si>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</si>
  <si>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</si>
  <si>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</si>
  <si>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</si>
  <si>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</si>
  <si>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</si>
  <si>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</si>
  <si>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</si>
  <si>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</si>
  <si>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</si>
  <si>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</si>
  <si>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</si>
  <si>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</si>
  <si>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</si>
  <si>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</si>
  <si>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</si>
  <si>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</si>
  <si>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</si>
  <si>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</si>
  <si>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</si>
  <si>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</si>
  <si>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</si>
  <si>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</si>
  <si>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</si>
  <si>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</si>
  <si>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</si>
  <si>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</si>
  <si>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</si>
  <si>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</si>
  <si>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</si>
  <si>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</si>
  <si>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</si>
  <si>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</si>
  <si>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</si>
  <si>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</si>
  <si>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</si>
  <si>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</si>
  <si>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</si>
  <si>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</si>
  <si>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</si>
  <si>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</si>
  <si>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</si>
  <si>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</si>
  <si>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</si>
  <si>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</si>
  <si>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</si>
  <si>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</si>
  <si>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</si>
  <si>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</si>
  <si>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</si>
  <si>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</si>
  <si>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</si>
  <si>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</si>
  <si>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</si>
  <si>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</si>
  <si>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</si>
  <si>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</si>
  <si>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</si>
  <si>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</si>
  <si>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</si>
  <si>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</si>
  <si>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</si>
  <si>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</si>
  <si>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</si>
  <si>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</si>
  <si>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</si>
  <si>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</si>
  <si>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</si>
  <si>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</si>
  <si>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</si>
  <si>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</si>
  <si>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</si>
  <si>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</si>
  <si>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</si>
  <si>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</si>
  <si>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</si>
  <si>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</si>
  <si>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</si>
  <si>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</si>
  <si>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</si>
  <si>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</si>
  <si>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</si>
  <si>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</si>
  <si>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</si>
  <si>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</si>
  <si>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</si>
  <si>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</si>
  <si>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</si>
  <si>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</si>
  <si>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</si>
  <si>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</si>
  <si>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</si>
  <si>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</si>
  <si>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</si>
  <si>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</si>
  <si>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</si>
  <si>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</si>
  <si>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</si>
  <si>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</si>
  <si>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</si>
  <si>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</si>
  <si>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</si>
  <si>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</si>
  <si>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</si>
  <si>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</si>
  <si>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</si>
  <si>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</si>
  <si>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</si>
  <si>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</si>
  <si>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</si>
  <si>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</si>
  <si>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</si>
  <si>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</si>
  <si>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</si>
  <si>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</si>
  <si>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</si>
  <si>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</si>
  <si>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</si>
  <si>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</si>
  <si>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</si>
  <si>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</si>
  <si>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</si>
  <si>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</si>
  <si>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</si>
  <si>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</si>
  <si>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</si>
  <si>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</si>
  <si>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</si>
  <si>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</si>
  <si>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</si>
  <si>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</si>
  <si>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</si>
  <si>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</si>
  <si>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</si>
  <si>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</si>
  <si>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</si>
  <si>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</si>
  <si>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</si>
  <si>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</si>
  <si>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</si>
  <si>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</si>
  <si>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</si>
  <si>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</si>
  <si>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</si>
  <si>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</si>
  <si>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</si>
  <si>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</si>
  <si>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</si>
  <si>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</si>
  <si>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</si>
  <si>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</si>
  <si>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</si>
  <si>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</si>
  <si>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</si>
  <si>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</si>
  <si>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</si>
  <si>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</si>
  <si>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</si>
  <si>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</si>
  <si>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</si>
  <si>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</si>
  <si>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</si>
  <si>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</si>
  <si>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</si>
  <si>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</si>
  <si>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</si>
  <si>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</si>
  <si>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</si>
  <si>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</si>
  <si>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</si>
  <si>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</si>
  <si>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</si>
  <si>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</si>
  <si>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</si>
  <si>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</si>
  <si>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</si>
  <si>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</si>
  <si>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</si>
  <si>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</si>
  <si>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</si>
  <si>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</si>
  <si>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</si>
  <si>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</si>
  <si>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</si>
  <si>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</si>
  <si>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</si>
  <si>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</si>
  <si>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</si>
  <si>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</si>
  <si>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</si>
  <si>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</si>
  <si>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</si>
  <si>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</si>
  <si>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</si>
  <si>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</si>
  <si>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</si>
  <si>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</si>
  <si>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</si>
  <si>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</si>
  <si>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</si>
  <si>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</si>
  <si>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</si>
  <si>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</si>
  <si>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</si>
  <si>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</si>
  <si>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</si>
  <si>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</si>
  <si>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</si>
  <si>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</si>
  <si>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</si>
  <si>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</si>
  <si>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</si>
  <si>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</si>
  <si>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</si>
  <si>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</si>
  <si>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</si>
  <si>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</si>
  <si>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</si>
  <si>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</si>
  <si>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</si>
  <si>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</si>
  <si>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</si>
  <si>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</si>
  <si>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</si>
  <si>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</si>
  <si>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</si>
  <si>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</si>
  <si>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</si>
  <si>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</si>
  <si>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</si>
  <si>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</si>
  <si>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</si>
  <si>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</si>
  <si>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</si>
  <si>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</si>
  <si>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</si>
  <si>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</si>
  <si>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</si>
  <si>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</si>
  <si>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</si>
  <si>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</si>
  <si>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</si>
  <si>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</si>
  <si>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</si>
  <si>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</si>
  <si>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</si>
  <si>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</si>
  <si>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</si>
  <si>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</si>
  <si>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</si>
  <si>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</si>
  <si>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</si>
  <si>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</si>
  <si>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</si>
  <si>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</si>
  <si>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</si>
  <si>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</si>
  <si>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</si>
  <si>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</si>
  <si>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</si>
  <si>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</si>
  <si>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</si>
  <si>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</si>
  <si>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</si>
  <si>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</si>
  <si>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</si>
  <si>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</si>
  <si>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</si>
  <si>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</si>
  <si>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</si>
  <si>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</si>
  <si>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</si>
  <si>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</si>
  <si>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</si>
  <si>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</si>
  <si>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</si>
  <si>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</si>
  <si>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</si>
  <si>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</si>
  <si>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</si>
  <si>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</si>
  <si>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</si>
  <si>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</si>
  <si>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</si>
  <si>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</si>
  <si>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</si>
  <si>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</si>
  <si>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</si>
  <si>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</si>
  <si>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</si>
  <si>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</si>
  <si>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</si>
  <si>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</si>
  <si>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</si>
  <si>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</si>
  <si>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</si>
  <si>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</si>
  <si>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</si>
  <si>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</si>
  <si>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</si>
  <si>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</si>
  <si>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</si>
  <si>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</si>
  <si>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</si>
  <si>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</si>
  <si>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</si>
  <si>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</si>
  <si>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</si>
  <si>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</si>
  <si>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</si>
  <si>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</si>
  <si>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</si>
  <si>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</si>
  <si>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</si>
  <si>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</si>
  <si>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</si>
  <si>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</si>
  <si>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</si>
  <si>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</si>
  <si>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</si>
  <si>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</si>
  <si>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</si>
  <si>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</si>
  <si>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</si>
  <si>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</si>
  <si>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</si>
  <si>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</si>
  <si>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</si>
  <si>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</si>
  <si>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</si>
  <si>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</si>
  <si>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</si>
  <si>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</si>
  <si>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</si>
  <si>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</si>
  <si>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</si>
  <si>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</si>
  <si>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</si>
  <si>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</si>
  <si>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</si>
  <si>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</si>
  <si>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</si>
  <si>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</si>
  <si>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</si>
  <si>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</si>
  <si>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</si>
  <si>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</si>
  <si>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</si>
  <si>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</si>
  <si>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</si>
  <si>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</si>
  <si>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</si>
  <si>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</si>
  <si>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</si>
  <si>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</si>
  <si>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</si>
  <si>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</si>
  <si>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</si>
  <si>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</si>
  <si>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</si>
  <si>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</si>
  <si>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</si>
  <si>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</si>
  <si>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</si>
  <si>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</si>
  <si>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</si>
  <si>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</si>
  <si>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</si>
  <si>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</si>
  <si>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</si>
  <si>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</si>
  <si>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</si>
  <si>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</si>
  <si>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</si>
  <si>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</si>
  <si>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</si>
  <si>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</si>
  <si>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</si>
  <si>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</si>
  <si>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</si>
  <si>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</si>
  <si>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</si>
  <si>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</si>
  <si>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</si>
  <si>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</si>
  <si>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</si>
  <si>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</si>
  <si>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</si>
  <si>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</si>
  <si>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</si>
  <si>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</si>
  <si>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</si>
  <si>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</si>
  <si>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</si>
  <si>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</si>
  <si>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</si>
  <si>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</si>
  <si>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</si>
  <si>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</si>
  <si>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</si>
  <si>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</si>
  <si>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</si>
  <si>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</si>
  <si>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</si>
  <si>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</si>
  <si>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</si>
  <si>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</si>
  <si>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</si>
  <si>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</si>
  <si>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</si>
  <si>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</si>
  <si>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</si>
  <si>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</si>
  <si>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</si>
  <si>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</si>
  <si>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</si>
  <si>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</si>
  <si>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</si>
  <si>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</si>
  <si>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</si>
  <si>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</si>
  <si>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</si>
  <si>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</si>
  <si>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</si>
  <si>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</si>
  <si>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</si>
  <si>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</si>
  <si>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</si>
  <si>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</si>
  <si>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</si>
  <si>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</si>
  <si>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</si>
  <si>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</si>
  <si>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</si>
  <si>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</si>
  <si>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</si>
  <si>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</si>
  <si>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</si>
  <si>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</si>
  <si>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</si>
  <si>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</si>
  <si>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</si>
  <si>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</si>
  <si>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</si>
  <si>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</si>
  <si>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</si>
  <si>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</si>
  <si>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</si>
  <si>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</si>
  <si>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</si>
  <si>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</si>
  <si>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</si>
  <si>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</si>
  <si>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</si>
  <si>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</si>
  <si>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</si>
  <si>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</si>
  <si>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</si>
  <si>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</si>
  <si>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</si>
  <si>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</si>
  <si>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</si>
  <si>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</si>
  <si>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</si>
  <si>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</si>
  <si>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</si>
  <si>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</si>
  <si>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</si>
  <si>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</si>
  <si>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</si>
  <si>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</si>
  <si>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</si>
  <si>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</si>
  <si>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</si>
  <si>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</si>
  <si>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</si>
  <si>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</si>
  <si>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</si>
  <si>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</si>
  <si>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</si>
  <si>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</si>
  <si>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</si>
  <si>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</si>
  <si>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</si>
  <si>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</si>
  <si>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</si>
  <si>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</si>
  <si>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</si>
  <si>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</si>
  <si>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</si>
  <si>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</si>
  <si>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</si>
  <si>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</si>
  <si>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</si>
  <si>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</si>
  <si>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</si>
  <si>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</si>
  <si>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</si>
  <si>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</si>
  <si>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</si>
  <si>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</si>
  <si>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</si>
  <si>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</si>
  <si>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</si>
  <si>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</si>
  <si>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</si>
  <si>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</si>
  <si>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</si>
  <si>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</si>
  <si>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</si>
  <si>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</si>
  <si>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</si>
  <si>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</si>
  <si>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</si>
  <si>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</si>
  <si>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</si>
  <si>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</si>
  <si>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</si>
  <si>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</si>
  <si>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</si>
  <si>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</si>
  <si>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</si>
  <si>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</si>
  <si>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</si>
  <si>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</si>
  <si>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</si>
  <si>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</si>
  <si>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</si>
  <si>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</si>
  <si>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</si>
  <si>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</si>
  <si>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</si>
  <si>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</si>
  <si>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</si>
  <si>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</si>
  <si>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</si>
  <si>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</si>
  <si>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</si>
  <si>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</si>
  <si>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</si>
  <si>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</si>
  <si>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</si>
  <si>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</si>
  <si>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</si>
  <si>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</si>
  <si>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</si>
  <si>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</si>
  <si>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</si>
  <si>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</si>
  <si>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</si>
  <si>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</si>
  <si>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</si>
  <si>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</si>
  <si>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</si>
  <si>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</si>
  <si>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</si>
  <si>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</si>
  <si>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</si>
  <si>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</si>
  <si>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</si>
  <si>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</si>
  <si>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</si>
  <si>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</si>
  <si>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Realizar convenios con entidades para realizar el estudio de calidad del aire.</t>
  </si>
  <si>
    <t>Número</t>
  </si>
  <si>
    <t xml:space="preserve">Realizar acercamientos con la CAR con el objeto de inspeccionar la caldiad del aire de fuentes moviles en las veredas del municipio, a partir de los monitoreos ejecutados. </t>
  </si>
  <si>
    <t>Impresión de material publicitario</t>
  </si>
  <si>
    <t>Apoyo técnico para ejecutar acciones de mitigación, vigilancia y control de la contaminación visual y auditiva en el municipio</t>
  </si>
  <si>
    <t>Establecer campañas que permitan prevenir y minimizar la generación de contaminación visual y auditiva</t>
  </si>
  <si>
    <t>Sistematizar la cartografía de la contaminación visual y auditiva del municipio</t>
  </si>
  <si>
    <t xml:space="preserve">Diagnósticar los impactos negativos de la contaminación visual y auditiva </t>
  </si>
  <si>
    <t>LUIS FERNANDO VIÑA LEONARDI</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</si>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</sst>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23" zoomScale="110" zoomScaleNormal="110" workbookViewId="0">
      <selection activeCell="A202" sqref="A202"/>
    </sheetView>
  </sheetViews>
  <sheetFormatPr baseColWidth="10" defaultRowHeight="14.25" x14ac:dyDescent="0.2"/>
  <cols>
    <col min="1" max="1" width="4.5703125" style="121" customWidth="1"/>
    <col min="2" max="2" width="12.7109375" style="195" customWidth="1"/>
    <col min="3" max="3" width="14.7109375" style="195" customWidth="1"/>
    <col min="4" max="4" width="18.14062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6" width="10.7109375" style="197" customWidth="1"/>
    <col min="37" max="37" width="13.28515625" style="197" customWidth="1"/>
    <col min="38" max="41" width="5.140625" style="197" customWidth="1"/>
    <col min="42" max="42" width="5.7109375" style="197" customWidth="1"/>
    <col min="43" max="43" width="5.140625" style="197" customWidth="1"/>
    <col min="44" max="44" width="8.140625" style="197" customWidth="1"/>
    <col min="45" max="45" width="6.85546875" style="197" customWidth="1"/>
    <col min="46" max="46" width="6.5703125" style="197" customWidth="1"/>
    <col min="47" max="47" width="9.140625"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1" t="s">
        <v>2</v>
      </c>
      <c r="C2" s="912"/>
      <c r="D2" s="912"/>
      <c r="E2" s="912"/>
      <c r="F2" s="912"/>
      <c r="G2" s="912"/>
      <c r="H2" s="912"/>
      <c r="I2" s="912"/>
      <c r="J2" s="912"/>
      <c r="K2" s="912"/>
      <c r="L2" s="912"/>
      <c r="M2" s="912"/>
      <c r="N2" s="912"/>
      <c r="O2" s="912"/>
      <c r="P2" s="912"/>
      <c r="Q2" s="912"/>
      <c r="R2" s="912"/>
      <c r="S2" s="912"/>
      <c r="T2" s="912"/>
      <c r="U2" s="912"/>
      <c r="V2" s="912"/>
      <c r="W2" s="912"/>
      <c r="X2" s="912"/>
      <c r="Y2" s="912"/>
      <c r="Z2" s="912"/>
      <c r="AA2" s="912"/>
      <c r="AB2" s="912"/>
      <c r="AC2" s="912"/>
      <c r="AD2" s="912"/>
      <c r="AE2" s="912"/>
      <c r="AF2" s="912"/>
      <c r="AG2" s="912"/>
      <c r="AH2" s="912"/>
      <c r="AI2" s="912"/>
      <c r="AJ2" s="912"/>
      <c r="AK2" s="912"/>
      <c r="AL2" s="912"/>
      <c r="AM2" s="912"/>
      <c r="AN2" s="912"/>
      <c r="AO2" s="912"/>
      <c r="AP2" s="912"/>
      <c r="AQ2" s="912"/>
      <c r="AR2" s="912"/>
      <c r="AS2" s="912"/>
      <c r="AT2" s="912"/>
      <c r="AU2" s="912"/>
      <c r="AV2" s="912"/>
      <c r="AW2" s="912"/>
      <c r="AX2" s="912"/>
      <c r="AY2" s="912"/>
      <c r="AZ2" s="912"/>
      <c r="BA2" s="912"/>
      <c r="BB2" s="912"/>
      <c r="BC2" s="913"/>
      <c r="BE2" s="914"/>
      <c r="BF2" s="916" t="s">
        <v>1669</v>
      </c>
      <c r="BG2" s="917"/>
      <c r="BH2" s="917"/>
      <c r="BI2" s="917"/>
      <c r="BJ2" s="917"/>
      <c r="BK2" s="917"/>
      <c r="BL2" s="917"/>
    </row>
    <row r="3" spans="1:64" ht="15.75" x14ac:dyDescent="0.2">
      <c r="B3" s="930" t="s">
        <v>1954</v>
      </c>
      <c r="C3" s="931"/>
      <c r="D3" s="931"/>
      <c r="E3" s="931"/>
      <c r="F3" s="931"/>
      <c r="G3" s="931"/>
      <c r="H3" s="931"/>
      <c r="I3" s="931"/>
      <c r="J3" s="931"/>
      <c r="K3" s="931"/>
      <c r="L3" s="931"/>
      <c r="M3" s="880">
        <v>2020</v>
      </c>
      <c r="N3" s="881">
        <v>2019</v>
      </c>
      <c r="O3" s="882"/>
      <c r="P3" s="883"/>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5"/>
      <c r="BF3" s="916"/>
      <c r="BG3" s="917"/>
      <c r="BH3" s="917"/>
      <c r="BI3" s="917"/>
      <c r="BJ3" s="917"/>
      <c r="BK3" s="917"/>
      <c r="BL3" s="91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18" t="str">
        <f>VLOOKUP($D$9,'CONSOLIDADO PLAN DESARROLLO'!$DT$9:$DZ$62,3,0)</f>
        <v>E3. - Infraestructura, Planeación, Ambiente y Servicios Públicos</v>
      </c>
      <c r="D5" s="918"/>
      <c r="E5" s="918"/>
      <c r="F5" s="918"/>
      <c r="G5" s="918"/>
      <c r="H5" s="918"/>
      <c r="I5" s="919"/>
      <c r="J5" s="920" t="s">
        <v>1671</v>
      </c>
      <c r="K5" s="921"/>
      <c r="L5" s="922" t="str">
        <f>VLOOKUP($D$9,'CONSOLIDADO PLAN DESARROLLO'!$DT$9:$DZ$62,5,0)</f>
        <v>Ambiental</v>
      </c>
      <c r="M5" s="922"/>
      <c r="N5" s="922"/>
      <c r="O5" s="922"/>
      <c r="P5" s="922"/>
      <c r="Q5" s="922"/>
      <c r="R5" s="922"/>
      <c r="S5" s="922"/>
      <c r="T5" s="922"/>
      <c r="U5" s="923"/>
      <c r="V5" s="924" t="s">
        <v>1783</v>
      </c>
      <c r="W5" s="925"/>
      <c r="X5" s="925"/>
      <c r="Y5" s="896"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6"/>
      <c r="AA5" s="896"/>
      <c r="AB5" s="896"/>
      <c r="AC5" s="896"/>
      <c r="AD5" s="896"/>
      <c r="AE5" s="896"/>
      <c r="AF5" s="896"/>
      <c r="AG5" s="896"/>
      <c r="AH5" s="896"/>
      <c r="AI5" s="896"/>
      <c r="AJ5" s="896"/>
      <c r="AK5" s="896"/>
      <c r="AL5" s="896"/>
      <c r="AM5" s="896"/>
      <c r="AN5" s="896"/>
      <c r="AO5" s="896"/>
      <c r="AP5" s="896"/>
      <c r="AQ5" s="896"/>
      <c r="AR5" s="896"/>
      <c r="AS5" s="896"/>
      <c r="AT5" s="896"/>
      <c r="AU5" s="896"/>
      <c r="AV5" s="896"/>
      <c r="AW5" s="896"/>
      <c r="AX5" s="896"/>
      <c r="AY5" s="896"/>
      <c r="AZ5" s="896"/>
      <c r="BA5" s="896"/>
      <c r="BB5" s="896"/>
      <c r="BC5" s="926"/>
    </row>
    <row r="6" spans="1:64" ht="15" customHeight="1" thickBot="1" x14ac:dyDescent="0.25">
      <c r="B6" s="132" t="s">
        <v>1672</v>
      </c>
      <c r="C6" s="896" t="str">
        <f>VLOOKUP($D$9,'CONSOLIDADO PLAN DESARROLLO'!$DT$9:$DZ$62,6,0)</f>
        <v>E3.P_I - AIRE, RUIDO Y CONTAMINACIÓN VISUAL</v>
      </c>
      <c r="D6" s="896"/>
      <c r="E6" s="896"/>
      <c r="F6" s="897"/>
      <c r="G6" s="995" t="s">
        <v>1785</v>
      </c>
      <c r="H6" s="996"/>
      <c r="I6" s="996"/>
      <c r="J6" s="996"/>
      <c r="K6" s="997" t="str">
        <f>VLOOKUP($D$9,'CONSOLIDADO PLAN DESARROLLO'!$DT$9:$DZ$62,7,0)</f>
        <v>Determinar la calidad del aire e impacto de la contaminación visual y auditiva en el municipio de Tocancipá</v>
      </c>
      <c r="L6" s="997"/>
      <c r="M6" s="997"/>
      <c r="N6" s="997"/>
      <c r="O6" s="997"/>
      <c r="P6" s="997"/>
      <c r="Q6" s="998"/>
      <c r="R6" s="898" t="s">
        <v>1950</v>
      </c>
      <c r="S6" s="899"/>
      <c r="T6" s="899"/>
      <c r="U6" s="899"/>
      <c r="V6" s="900"/>
      <c r="W6" s="900"/>
      <c r="X6" s="900"/>
      <c r="Y6" s="900"/>
      <c r="Z6" s="900"/>
      <c r="AA6" s="900"/>
      <c r="AB6" s="900"/>
      <c r="AC6" s="900"/>
      <c r="AD6" s="900"/>
      <c r="AE6" s="900"/>
      <c r="AF6" s="900"/>
      <c r="AG6" s="900"/>
      <c r="AH6" s="900"/>
      <c r="AI6" s="900"/>
      <c r="AJ6" s="900"/>
      <c r="AK6" s="901"/>
      <c r="AL6" s="902" t="s">
        <v>1673</v>
      </c>
      <c r="AM6" s="903"/>
      <c r="AN6" s="903"/>
      <c r="AO6" s="903"/>
      <c r="AP6" s="903"/>
      <c r="AQ6" s="903"/>
      <c r="AR6" s="903"/>
      <c r="AS6" s="903"/>
      <c r="AT6" s="903"/>
      <c r="AU6" s="903"/>
      <c r="AV6" s="903"/>
      <c r="AW6" s="903"/>
      <c r="AX6" s="903"/>
      <c r="AY6" s="903"/>
      <c r="AZ6" s="903"/>
      <c r="BA6" s="903"/>
      <c r="BB6" s="903"/>
      <c r="BC6" s="904"/>
    </row>
    <row r="7" spans="1:64" ht="36" customHeight="1" x14ac:dyDescent="0.2">
      <c r="B7" s="999" t="s">
        <v>1674</v>
      </c>
      <c r="C7" s="1000"/>
      <c r="D7" s="905" t="s">
        <v>1675</v>
      </c>
      <c r="E7" s="1003" t="s">
        <v>1676</v>
      </c>
      <c r="F7" s="907" t="s">
        <v>1677</v>
      </c>
      <c r="G7" s="909" t="s">
        <v>1678</v>
      </c>
      <c r="H7" s="946" t="s">
        <v>1786</v>
      </c>
      <c r="I7" s="948" t="s">
        <v>1908</v>
      </c>
      <c r="J7" s="950">
        <f>+$N$3</f>
        <v>2019</v>
      </c>
      <c r="K7" s="952" t="s">
        <v>1680</v>
      </c>
      <c r="L7" s="954" t="s">
        <v>1941</v>
      </c>
      <c r="M7" s="133"/>
      <c r="N7" s="133"/>
      <c r="O7" s="133"/>
      <c r="P7" s="133"/>
      <c r="Q7" s="133"/>
      <c r="R7" s="956" t="s">
        <v>1910</v>
      </c>
      <c r="S7" s="957"/>
      <c r="T7" s="940" t="s">
        <v>1926</v>
      </c>
      <c r="U7" s="940"/>
      <c r="V7" s="940" t="s">
        <v>1911</v>
      </c>
      <c r="W7" s="940"/>
      <c r="X7" s="940" t="s">
        <v>1912</v>
      </c>
      <c r="Y7" s="940"/>
      <c r="Z7" s="945" t="s">
        <v>1909</v>
      </c>
      <c r="AA7" s="945"/>
      <c r="AB7" s="940" t="s">
        <v>36</v>
      </c>
      <c r="AC7" s="940"/>
      <c r="AD7" s="940" t="s">
        <v>1927</v>
      </c>
      <c r="AE7" s="940"/>
      <c r="AF7" s="940" t="s">
        <v>1913</v>
      </c>
      <c r="AG7" s="940"/>
      <c r="AH7" s="940" t="s">
        <v>1944</v>
      </c>
      <c r="AI7" s="940"/>
      <c r="AJ7" s="941" t="s">
        <v>1922</v>
      </c>
      <c r="AK7" s="942"/>
      <c r="AL7" s="943" t="s">
        <v>1681</v>
      </c>
      <c r="AM7" s="944"/>
      <c r="AN7" s="944"/>
      <c r="AO7" s="944"/>
      <c r="AP7" s="944"/>
      <c r="AQ7" s="944"/>
      <c r="AR7" s="944"/>
      <c r="AS7" s="944" t="s">
        <v>1682</v>
      </c>
      <c r="AT7" s="944"/>
      <c r="AU7" s="944"/>
      <c r="AV7" s="944" t="s">
        <v>1683</v>
      </c>
      <c r="AW7" s="944"/>
      <c r="AX7" s="944"/>
      <c r="AY7" s="944"/>
      <c r="AZ7" s="944"/>
      <c r="BA7" s="929" t="s">
        <v>1684</v>
      </c>
      <c r="BB7" s="927" t="s">
        <v>1945</v>
      </c>
      <c r="BC7" s="928" t="s">
        <v>1686</v>
      </c>
    </row>
    <row r="8" spans="1:64" ht="57" customHeight="1" x14ac:dyDescent="0.2">
      <c r="B8" s="1001"/>
      <c r="C8" s="1002"/>
      <c r="D8" s="906"/>
      <c r="E8" s="1004"/>
      <c r="F8" s="908"/>
      <c r="G8" s="910"/>
      <c r="H8" s="947"/>
      <c r="I8" s="949"/>
      <c r="J8" s="951"/>
      <c r="K8" s="953"/>
      <c r="L8" s="955"/>
      <c r="M8" s="133"/>
      <c r="N8" s="133"/>
      <c r="O8" s="133"/>
      <c r="P8" s="133"/>
      <c r="Q8" s="133"/>
      <c r="R8" s="27" t="s">
        <v>1946</v>
      </c>
      <c r="S8" s="28" t="s">
        <v>1947</v>
      </c>
      <c r="T8" s="29" t="s">
        <v>1946</v>
      </c>
      <c r="U8" s="28" t="s">
        <v>1947</v>
      </c>
      <c r="V8" s="29" t="s">
        <v>1946</v>
      </c>
      <c r="W8" s="28" t="s">
        <v>1947</v>
      </c>
      <c r="X8" s="29" t="s">
        <v>1946</v>
      </c>
      <c r="Y8" s="28" t="s">
        <v>1947</v>
      </c>
      <c r="Z8" s="29" t="s">
        <v>1946</v>
      </c>
      <c r="AA8" s="28" t="s">
        <v>1947</v>
      </c>
      <c r="AB8" s="29" t="s">
        <v>1946</v>
      </c>
      <c r="AC8" s="28" t="s">
        <v>1947</v>
      </c>
      <c r="AD8" s="29" t="s">
        <v>1946</v>
      </c>
      <c r="AE8" s="28" t="s">
        <v>1947</v>
      </c>
      <c r="AF8" s="29" t="s">
        <v>1946</v>
      </c>
      <c r="AG8" s="28" t="s">
        <v>1947</v>
      </c>
      <c r="AH8" s="29" t="s">
        <v>1946</v>
      </c>
      <c r="AI8" s="28" t="s">
        <v>1947</v>
      </c>
      <c r="AJ8" s="30" t="s">
        <v>1948</v>
      </c>
      <c r="AK8" s="31" t="s">
        <v>1949</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29"/>
      <c r="BB8" s="927"/>
      <c r="BC8" s="928"/>
    </row>
    <row r="9" spans="1:64" ht="78" customHeight="1" x14ac:dyDescent="0.2">
      <c r="B9" s="1005" t="s">
        <v>73</v>
      </c>
      <c r="C9" s="1006"/>
      <c r="D9" s="878" t="s">
        <v>462</v>
      </c>
      <c r="E9" s="102" t="str">
        <f>VLOOKUP($D$9,'CONSOLIDADO PLAN DESARROLLO'!$EB$9:$EF$62,2,0)</f>
        <v>Mejorar las condiciones de contaminación visual y auditiva en un 30%</v>
      </c>
      <c r="F9" s="37" t="str">
        <f>VLOOKUP($D$9,'CONSOLIDADO PLAN DESARROLLO'!$EB$9:$EF$62,3,0)</f>
        <v xml:space="preserve">No. de estrategias implementadas para mejorar las condiciones de contaminación </v>
      </c>
      <c r="G9" s="98">
        <f>VLOOKUP($D$9,'CONSOLIDADO PLAN DESARROLLO'!$EB$9:$EF$62,4,0)</f>
        <v>10</v>
      </c>
      <c r="H9" s="98">
        <f>VLOOKUP($D$9,'CONSOLIDADO PLAN DESARROLLO'!$EB$9:$EF$62,5,0)</f>
        <v>30</v>
      </c>
      <c r="I9" s="932"/>
      <c r="J9" s="933"/>
      <c r="K9" s="879"/>
      <c r="L9" s="854"/>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55000000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55000000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4" t="e">
        <f>VLOOKUP($D$9,#REF!,2,0)</f>
        <v>#REF!</v>
      </c>
      <c r="E10" s="935"/>
      <c r="F10" s="935"/>
      <c r="G10" s="935"/>
      <c r="H10" s="935"/>
      <c r="I10" s="935"/>
      <c r="J10" s="936"/>
      <c r="K10" s="38" t="e">
        <f>VLOOKUP($D$9,#REF!,3,0)</f>
        <v>#REF!</v>
      </c>
      <c r="L10" s="39" t="e">
        <f>VLOOKUP($D$9,#REF!,4,0)</f>
        <v>#REF!</v>
      </c>
      <c r="M10" s="40" t="e">
        <f>VLOOKUP($D$9,#REF!,5,0)</f>
        <v>#REF!</v>
      </c>
      <c r="N10" s="937" t="e">
        <f>VLOOKUP($D$9,#REF!,Q3,0)</f>
        <v>#REF!</v>
      </c>
      <c r="O10" s="938"/>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9"/>
      <c r="O11" s="939"/>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8">
        <v>1</v>
      </c>
      <c r="B12" s="161" t="s">
        <v>1704</v>
      </c>
      <c r="C12" s="162" t="s">
        <v>1705</v>
      </c>
      <c r="D12" s="163" t="s">
        <v>21</v>
      </c>
      <c r="E12" s="163" t="s">
        <v>1892</v>
      </c>
      <c r="F12" s="162" t="s">
        <v>1706</v>
      </c>
      <c r="G12" s="164" t="s">
        <v>1678</v>
      </c>
      <c r="H12" s="164" t="s">
        <v>1679</v>
      </c>
      <c r="I12" s="165" t="s">
        <v>1908</v>
      </c>
      <c r="J12" s="166">
        <f>+$N$3</f>
        <v>2019</v>
      </c>
      <c r="K12" s="164" t="s">
        <v>1924</v>
      </c>
      <c r="L12" s="165" t="s">
        <v>1942</v>
      </c>
      <c r="M12" s="162" t="s">
        <v>1707</v>
      </c>
      <c r="N12" s="162" t="s">
        <v>1708</v>
      </c>
      <c r="O12" s="162" t="s">
        <v>1709</v>
      </c>
      <c r="P12" s="162" t="s">
        <v>1951</v>
      </c>
      <c r="Q12" s="162" t="s">
        <v>1943</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45000000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45000000</v>
      </c>
      <c r="AK12" s="173">
        <f>SUM(AK13:AK19)</f>
        <v>0</v>
      </c>
      <c r="AL12" s="859"/>
      <c r="AM12" s="860"/>
      <c r="AN12" s="860"/>
      <c r="AO12" s="860"/>
      <c r="AP12" s="860"/>
      <c r="AQ12" s="860"/>
      <c r="AR12" s="861"/>
      <c r="AS12" s="862"/>
      <c r="AT12" s="860"/>
      <c r="AU12" s="861"/>
      <c r="AV12" s="862"/>
      <c r="AW12" s="860"/>
      <c r="AX12" s="860"/>
      <c r="AY12" s="860"/>
      <c r="AZ12" s="863"/>
      <c r="BA12" s="44" t="s">
        <v>1684</v>
      </c>
      <c r="BB12" s="44" t="s">
        <v>1945</v>
      </c>
      <c r="BC12" s="45" t="s">
        <v>1686</v>
      </c>
    </row>
    <row r="13" spans="1:64" ht="33.75" customHeight="1" x14ac:dyDescent="0.2">
      <c r="A13" s="959"/>
      <c r="B13" s="961" t="str">
        <f>VLOOKUP($D$9,'PROYECTOS REGISTRADOS'!$A$2:$D$82,4,0)</f>
        <v>Implementación de estrategias para mejorar las condiciones de contaminacion en el municipio de Tocancipá, Cundinamarca, Centro Oriente</v>
      </c>
      <c r="C13" s="964" t="str">
        <f>VLOOKUP($D$9,'PROYECTOS REGISTRADOS'!$A$2:$D$82,3,0)</f>
        <v>2016-25817-0009</v>
      </c>
      <c r="D13" s="967" t="s">
        <v>1294</v>
      </c>
      <c r="E13" s="973" t="str">
        <f>IF(D13=0,"0-0",(VLOOKUP(D13,'CONSOLIDADO PLAN DESARROLLO'!$EL$9:$ET$304,2,0)))</f>
        <v xml:space="preserve">Realizar estudio de calidad del aire </v>
      </c>
      <c r="F13" s="970" t="str">
        <f>IF(D13=0,"0-0",(VLOOKUP(D13,'CONSOLIDADO PLAN DESARROLLO'!$EL$9:$ET$304,3,0)))</f>
        <v>No. de estudios de calidad del aire realizados</v>
      </c>
      <c r="G13" s="992">
        <f>IF(D13=0,"0-0",(VLOOKUP(D13,'CONSOLIDADO PLAN DESARROLLO'!$EL$9:$ET$304,4,0)))</f>
        <v>0</v>
      </c>
      <c r="H13" s="976">
        <f>IF(D13=0,"0-0",(VLOOKUP(D13,'CONSOLIDADO PLAN DESARROLLO'!$EL$9:$ET$304,5,0)))</f>
        <v>1</v>
      </c>
      <c r="I13" s="979">
        <f>IF(D13=0,"0-0",(VLOOKUP(D13,'CONSOLIDADO PLAN DESARROLLO'!$EL$9:$ET$304,$R$3,0)))</f>
        <v>0.5</v>
      </c>
      <c r="J13" s="980"/>
      <c r="K13" s="985"/>
      <c r="L13" s="988"/>
      <c r="M13" s="804" t="s">
        <v>1928</v>
      </c>
      <c r="N13" s="805" t="s">
        <v>1929</v>
      </c>
      <c r="O13" s="806">
        <v>1</v>
      </c>
      <c r="P13" s="47"/>
      <c r="Q13" s="47"/>
      <c r="R13" s="887">
        <f>VLOOKUP($D13,'[4]Tablero Logro Metas 2020'!$AK$7:$AS$302,3,0)</f>
        <v>0</v>
      </c>
      <c r="S13" s="48"/>
      <c r="T13" s="890">
        <f>VLOOKUP($D13,'[4]Tablero Logro Metas 2020'!$AK$7:$AS$302,4,0)</f>
        <v>0</v>
      </c>
      <c r="U13" s="49"/>
      <c r="V13" s="890">
        <f>VLOOKUP($D13,'[4]Tablero Logro Metas 2020'!$AK$7:$AS$302,5,0)</f>
        <v>0</v>
      </c>
      <c r="W13" s="49"/>
      <c r="X13" s="890">
        <f>VLOOKUP($D13,'[4]Tablero Logro Metas 2020'!$AK$7:$AS$302,6,0)</f>
        <v>0</v>
      </c>
      <c r="Y13" s="49"/>
      <c r="Z13" s="890">
        <f>VLOOKUP($D13,'[4]Tablero Logro Metas 2020'!$AK$7:$AS$302,7,0)</f>
        <v>45000000</v>
      </c>
      <c r="AA13" s="49"/>
      <c r="AB13" s="890">
        <f>VLOOKUP($D13,'[4]Tablero Logro Metas 2020'!$AK$7:$AS$302,8,0)</f>
        <v>0</v>
      </c>
      <c r="AC13" s="49"/>
      <c r="AD13" s="890">
        <f>VLOOKUP($D13,'[4]Tablero Logro Metas 2020'!$AK$7:$AS$302,9,0)</f>
        <v>0</v>
      </c>
      <c r="AE13" s="49"/>
      <c r="AF13" s="893"/>
      <c r="AG13" s="50"/>
      <c r="AH13" s="893"/>
      <c r="AI13" s="49"/>
      <c r="AJ13" s="884">
        <f>+R13+T13+V13+X13+Z13+AB13+AD13+AF13+AH13</f>
        <v>45000000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959"/>
      <c r="B14" s="961"/>
      <c r="C14" s="964"/>
      <c r="D14" s="967"/>
      <c r="E14" s="974"/>
      <c r="F14" s="970"/>
      <c r="G14" s="992"/>
      <c r="H14" s="976"/>
      <c r="I14" s="981"/>
      <c r="J14" s="982"/>
      <c r="K14" s="985"/>
      <c r="L14" s="989"/>
      <c r="M14" s="174"/>
      <c r="N14" s="175"/>
      <c r="O14" s="176"/>
      <c r="P14" s="47"/>
      <c r="Q14" s="47"/>
      <c r="R14" s="888"/>
      <c r="S14" s="48"/>
      <c r="T14" s="891"/>
      <c r="U14" s="49"/>
      <c r="V14" s="891"/>
      <c r="W14" s="49"/>
      <c r="X14" s="891"/>
      <c r="Y14" s="49"/>
      <c r="Z14" s="891"/>
      <c r="AA14" s="49"/>
      <c r="AB14" s="891"/>
      <c r="AC14" s="49"/>
      <c r="AD14" s="891"/>
      <c r="AE14" s="49"/>
      <c r="AF14" s="894"/>
      <c r="AG14" s="50"/>
      <c r="AH14" s="894"/>
      <c r="AI14" s="49"/>
      <c r="AJ14" s="885"/>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59"/>
      <c r="B15" s="961"/>
      <c r="C15" s="964"/>
      <c r="D15" s="967"/>
      <c r="E15" s="974"/>
      <c r="F15" s="970"/>
      <c r="G15" s="992"/>
      <c r="H15" s="976"/>
      <c r="I15" s="981"/>
      <c r="J15" s="982"/>
      <c r="K15" s="985"/>
      <c r="L15" s="989"/>
      <c r="M15" s="174"/>
      <c r="N15" s="175"/>
      <c r="O15" s="176"/>
      <c r="P15" s="47"/>
      <c r="Q15" s="47"/>
      <c r="R15" s="888"/>
      <c r="S15" s="48"/>
      <c r="T15" s="891"/>
      <c r="U15" s="49"/>
      <c r="V15" s="891"/>
      <c r="W15" s="49"/>
      <c r="X15" s="891"/>
      <c r="Y15" s="49"/>
      <c r="Z15" s="891"/>
      <c r="AA15" s="49"/>
      <c r="AB15" s="891"/>
      <c r="AC15" s="49"/>
      <c r="AD15" s="891"/>
      <c r="AE15" s="49"/>
      <c r="AF15" s="894"/>
      <c r="AG15" s="50"/>
      <c r="AH15" s="894"/>
      <c r="AI15" s="49"/>
      <c r="AJ15" s="885"/>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59"/>
      <c r="B16" s="961"/>
      <c r="C16" s="964"/>
      <c r="D16" s="967"/>
      <c r="E16" s="974"/>
      <c r="F16" s="970"/>
      <c r="G16" s="992"/>
      <c r="H16" s="976"/>
      <c r="I16" s="981"/>
      <c r="J16" s="982"/>
      <c r="K16" s="985"/>
      <c r="L16" s="989"/>
      <c r="M16" s="174"/>
      <c r="N16" s="175"/>
      <c r="O16" s="176"/>
      <c r="P16" s="47"/>
      <c r="Q16" s="47"/>
      <c r="R16" s="888"/>
      <c r="S16" s="48"/>
      <c r="T16" s="891"/>
      <c r="U16" s="49"/>
      <c r="V16" s="891"/>
      <c r="W16" s="49"/>
      <c r="X16" s="891"/>
      <c r="Y16" s="49"/>
      <c r="Z16" s="891"/>
      <c r="AA16" s="49"/>
      <c r="AB16" s="891"/>
      <c r="AC16" s="49"/>
      <c r="AD16" s="891"/>
      <c r="AE16" s="49"/>
      <c r="AF16" s="894"/>
      <c r="AG16" s="50"/>
      <c r="AH16" s="894"/>
      <c r="AI16" s="49"/>
      <c r="AJ16" s="885"/>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59"/>
      <c r="B17" s="961"/>
      <c r="C17" s="964"/>
      <c r="D17" s="967"/>
      <c r="E17" s="974"/>
      <c r="F17" s="970"/>
      <c r="G17" s="992"/>
      <c r="H17" s="976"/>
      <c r="I17" s="981"/>
      <c r="J17" s="982"/>
      <c r="K17" s="985"/>
      <c r="L17" s="989"/>
      <c r="M17" s="174"/>
      <c r="N17" s="175"/>
      <c r="O17" s="176"/>
      <c r="P17" s="47"/>
      <c r="Q17" s="47"/>
      <c r="R17" s="888"/>
      <c r="S17" s="48"/>
      <c r="T17" s="891"/>
      <c r="U17" s="49"/>
      <c r="V17" s="891"/>
      <c r="W17" s="49"/>
      <c r="X17" s="891"/>
      <c r="Y17" s="49"/>
      <c r="Z17" s="891"/>
      <c r="AA17" s="49"/>
      <c r="AB17" s="891"/>
      <c r="AC17" s="49"/>
      <c r="AD17" s="891"/>
      <c r="AE17" s="49"/>
      <c r="AF17" s="894"/>
      <c r="AG17" s="50"/>
      <c r="AH17" s="894"/>
      <c r="AI17" s="49"/>
      <c r="AJ17" s="885"/>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9"/>
      <c r="B18" s="962"/>
      <c r="C18" s="965"/>
      <c r="D18" s="968"/>
      <c r="E18" s="974"/>
      <c r="F18" s="971"/>
      <c r="G18" s="993"/>
      <c r="H18" s="977"/>
      <c r="I18" s="981"/>
      <c r="J18" s="982"/>
      <c r="K18" s="986"/>
      <c r="L18" s="989"/>
      <c r="M18" s="177"/>
      <c r="N18" s="178"/>
      <c r="O18" s="179"/>
      <c r="P18" s="107"/>
      <c r="Q18" s="107"/>
      <c r="R18" s="888"/>
      <c r="S18" s="108"/>
      <c r="T18" s="891"/>
      <c r="U18" s="109"/>
      <c r="V18" s="891"/>
      <c r="W18" s="109"/>
      <c r="X18" s="891"/>
      <c r="Y18" s="109"/>
      <c r="Z18" s="891"/>
      <c r="AA18" s="109"/>
      <c r="AB18" s="891"/>
      <c r="AC18" s="109"/>
      <c r="AD18" s="891"/>
      <c r="AE18" s="109"/>
      <c r="AF18" s="894"/>
      <c r="AG18" s="110"/>
      <c r="AH18" s="894"/>
      <c r="AI18" s="109"/>
      <c r="AJ18" s="886"/>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0"/>
      <c r="B19" s="963"/>
      <c r="C19" s="966"/>
      <c r="D19" s="969"/>
      <c r="E19" s="975"/>
      <c r="F19" s="972"/>
      <c r="G19" s="994"/>
      <c r="H19" s="978"/>
      <c r="I19" s="983"/>
      <c r="J19" s="984"/>
      <c r="K19" s="987"/>
      <c r="L19" s="990"/>
      <c r="M19" s="180"/>
      <c r="N19" s="181"/>
      <c r="O19" s="182"/>
      <c r="P19" s="117"/>
      <c r="Q19" s="117"/>
      <c r="R19" s="889"/>
      <c r="S19" s="183"/>
      <c r="T19" s="892"/>
      <c r="U19" s="184"/>
      <c r="V19" s="892"/>
      <c r="W19" s="184"/>
      <c r="X19" s="892"/>
      <c r="Y19" s="184"/>
      <c r="Z19" s="892"/>
      <c r="AA19" s="184"/>
      <c r="AB19" s="892"/>
      <c r="AC19" s="184"/>
      <c r="AD19" s="892"/>
      <c r="AE19" s="184"/>
      <c r="AF19" s="895"/>
      <c r="AG19" s="185"/>
      <c r="AH19" s="89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1"/>
      <c r="J20" s="991"/>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8">
        <v>2</v>
      </c>
      <c r="B21" s="161" t="s">
        <v>1704</v>
      </c>
      <c r="C21" s="162" t="s">
        <v>1705</v>
      </c>
      <c r="D21" s="163" t="s">
        <v>21</v>
      </c>
      <c r="E21" s="163" t="s">
        <v>1892</v>
      </c>
      <c r="F21" s="162" t="s">
        <v>1706</v>
      </c>
      <c r="G21" s="164" t="s">
        <v>1678</v>
      </c>
      <c r="H21" s="164" t="s">
        <v>1679</v>
      </c>
      <c r="I21" s="165" t="s">
        <v>1908</v>
      </c>
      <c r="J21" s="166">
        <f>+$N$3</f>
        <v>2019</v>
      </c>
      <c r="K21" s="164" t="s">
        <v>1924</v>
      </c>
      <c r="L21" s="165" t="s">
        <v>1942</v>
      </c>
      <c r="M21" s="162" t="s">
        <v>1707</v>
      </c>
      <c r="N21" s="162" t="s">
        <v>1708</v>
      </c>
      <c r="O21" s="162" t="s">
        <v>1709</v>
      </c>
      <c r="P21" s="162" t="s">
        <v>1951</v>
      </c>
      <c r="Q21" s="162" t="s">
        <v>1943</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2000000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2000000</v>
      </c>
      <c r="AK21" s="173">
        <f>SUM(AK22:AK28)</f>
        <v>0</v>
      </c>
      <c r="AL21" s="859"/>
      <c r="AM21" s="860"/>
      <c r="AN21" s="860"/>
      <c r="AO21" s="860"/>
      <c r="AP21" s="860"/>
      <c r="AQ21" s="860"/>
      <c r="AR21" s="861"/>
      <c r="AS21" s="862"/>
      <c r="AT21" s="860"/>
      <c r="AU21" s="861"/>
      <c r="AV21" s="862"/>
      <c r="AW21" s="860"/>
      <c r="AX21" s="860"/>
      <c r="AY21" s="860"/>
      <c r="AZ21" s="863"/>
      <c r="BA21" s="44" t="s">
        <v>1684</v>
      </c>
      <c r="BB21" s="44" t="s">
        <v>1945</v>
      </c>
      <c r="BC21" s="45" t="s">
        <v>1686</v>
      </c>
    </row>
    <row r="22" spans="1:55" ht="29.25" customHeight="1" x14ac:dyDescent="0.2">
      <c r="A22" s="959"/>
      <c r="B22" s="961" t="str">
        <f>VLOOKUP($D$9,'PROYECTOS REGISTRADOS'!$A$2:$D$82,4,0)</f>
        <v>Implementación de estrategias para mejorar las condiciones de contaminacion en el municipio de Tocancipá, Cundinamarca, Centro Oriente</v>
      </c>
      <c r="C22" s="964" t="str">
        <f>VLOOKUP($D$9,'PROYECTOS REGISTRADOS'!$A$2:$D$82,3,0)</f>
        <v>2016-25817-0009</v>
      </c>
      <c r="D22" s="967" t="s">
        <v>1298</v>
      </c>
      <c r="E22" s="973" t="str">
        <f>IF(D22=0,"0-0",(VLOOKUP(D22,'CONSOLIDADO PLAN DESARROLLO'!$EL$9:$ET$304,2,0)))</f>
        <v>Realizar acciones conjuntas con la CAR para el control a la calidad del aire en las veredas del municipio realizando monitoreo a las fuentes móviles</v>
      </c>
      <c r="F22" s="970" t="str">
        <f>IF(D22=0,"0-0",(VLOOKUP(D22,'CONSOLIDADO PLAN DESARROLLO'!$EL$9:$ET$304,3,0)))</f>
        <v>No. de jornadas de control a fuentes móviles realizadas</v>
      </c>
      <c r="G22" s="992">
        <f>IF(D22=0,"0-0",(VLOOKUP(D22,'CONSOLIDADO PLAN DESARROLLO'!$EL$9:$ET$304,4,0)))</f>
        <v>35</v>
      </c>
      <c r="H22" s="976">
        <f>IF(D22=0,"0-0",(VLOOKUP(D22,'CONSOLIDADO PLAN DESARROLLO'!$EL$9:$ET$304,5,0)))</f>
        <v>40</v>
      </c>
      <c r="I22" s="979">
        <f>IF(D22=0,"0-0",(VLOOKUP(D22,'CONSOLIDADO PLAN DESARROLLO'!$EL$9:$ET$304,$R$3,0)))</f>
        <v>10</v>
      </c>
      <c r="J22" s="980"/>
      <c r="K22" s="985"/>
      <c r="L22" s="988"/>
      <c r="M22" s="804" t="s">
        <v>1930</v>
      </c>
      <c r="N22" s="805" t="s">
        <v>1929</v>
      </c>
      <c r="O22" s="806">
        <v>1</v>
      </c>
      <c r="P22" s="47"/>
      <c r="Q22" s="47"/>
      <c r="R22" s="887">
        <f>VLOOKUP($D22,'[4]Tablero Logro Metas 2020'!$AK$7:$AS$302,3,0)</f>
        <v>0</v>
      </c>
      <c r="S22" s="48"/>
      <c r="T22" s="890">
        <f>VLOOKUP($D22,'[4]Tablero Logro Metas 2020'!$AK$7:$AS$302,4,0)</f>
        <v>0</v>
      </c>
      <c r="U22" s="49"/>
      <c r="V22" s="890">
        <f>VLOOKUP($D22,'[4]Tablero Logro Metas 2020'!$AK$7:$AS$302,5,0)</f>
        <v>0</v>
      </c>
      <c r="W22" s="49"/>
      <c r="X22" s="890">
        <f>VLOOKUP($D22,'[4]Tablero Logro Metas 2020'!$AK$7:$AS$302,6,0)</f>
        <v>0</v>
      </c>
      <c r="Y22" s="49"/>
      <c r="Z22" s="890">
        <f>VLOOKUP($D22,'[4]Tablero Logro Metas 2020'!$AK$7:$AS$302,7,0)</f>
        <v>2000000</v>
      </c>
      <c r="AA22" s="49"/>
      <c r="AB22" s="890">
        <f>VLOOKUP($D22,'[4]Tablero Logro Metas 2020'!$AK$7:$AS$302,8,0)</f>
        <v>0</v>
      </c>
      <c r="AC22" s="49"/>
      <c r="AD22" s="890">
        <f>VLOOKUP($D22,'[4]Tablero Logro Metas 2020'!$AK$7:$AS$302,9,0)</f>
        <v>0</v>
      </c>
      <c r="AE22" s="49"/>
      <c r="AF22" s="893"/>
      <c r="AG22" s="50"/>
      <c r="AH22" s="893"/>
      <c r="AI22" s="49"/>
      <c r="AJ22" s="884">
        <f>+R22+T22+V22+X22+Z22+AB22+AD22+AF22+AH22</f>
        <v>2000000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959"/>
      <c r="B23" s="961"/>
      <c r="C23" s="964"/>
      <c r="D23" s="967"/>
      <c r="E23" s="974"/>
      <c r="F23" s="970"/>
      <c r="G23" s="992"/>
      <c r="H23" s="976"/>
      <c r="I23" s="981"/>
      <c r="J23" s="982"/>
      <c r="K23" s="985"/>
      <c r="L23" s="989"/>
      <c r="M23" s="804" t="s">
        <v>1931</v>
      </c>
      <c r="N23" s="805" t="s">
        <v>1929</v>
      </c>
      <c r="O23" s="806">
        <v>2000</v>
      </c>
      <c r="P23" s="47"/>
      <c r="Q23" s="47"/>
      <c r="R23" s="888"/>
      <c r="S23" s="48"/>
      <c r="T23" s="891"/>
      <c r="U23" s="49"/>
      <c r="V23" s="891"/>
      <c r="W23" s="49"/>
      <c r="X23" s="891"/>
      <c r="Y23" s="49"/>
      <c r="Z23" s="891"/>
      <c r="AA23" s="49"/>
      <c r="AB23" s="891"/>
      <c r="AC23" s="49"/>
      <c r="AD23" s="891"/>
      <c r="AE23" s="49"/>
      <c r="AF23" s="894"/>
      <c r="AG23" s="50"/>
      <c r="AH23" s="894"/>
      <c r="AI23" s="49"/>
      <c r="AJ23" s="885"/>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59"/>
      <c r="B24" s="961"/>
      <c r="C24" s="964"/>
      <c r="D24" s="967"/>
      <c r="E24" s="974"/>
      <c r="F24" s="970"/>
      <c r="G24" s="992"/>
      <c r="H24" s="976"/>
      <c r="I24" s="981"/>
      <c r="J24" s="982"/>
      <c r="K24" s="985"/>
      <c r="L24" s="989"/>
      <c r="M24" s="174"/>
      <c r="N24" s="175"/>
      <c r="O24" s="176"/>
      <c r="P24" s="47"/>
      <c r="Q24" s="47"/>
      <c r="R24" s="888"/>
      <c r="S24" s="48"/>
      <c r="T24" s="891"/>
      <c r="U24" s="49"/>
      <c r="V24" s="891"/>
      <c r="W24" s="49"/>
      <c r="X24" s="891"/>
      <c r="Y24" s="49"/>
      <c r="Z24" s="891"/>
      <c r="AA24" s="49"/>
      <c r="AB24" s="891"/>
      <c r="AC24" s="49"/>
      <c r="AD24" s="891"/>
      <c r="AE24" s="49"/>
      <c r="AF24" s="894"/>
      <c r="AG24" s="50"/>
      <c r="AH24" s="894"/>
      <c r="AI24" s="49"/>
      <c r="AJ24" s="885"/>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59"/>
      <c r="B25" s="961"/>
      <c r="C25" s="964"/>
      <c r="D25" s="967"/>
      <c r="E25" s="974"/>
      <c r="F25" s="970"/>
      <c r="G25" s="992"/>
      <c r="H25" s="976"/>
      <c r="I25" s="981"/>
      <c r="J25" s="982"/>
      <c r="K25" s="985"/>
      <c r="L25" s="989"/>
      <c r="M25" s="174"/>
      <c r="N25" s="175"/>
      <c r="O25" s="176"/>
      <c r="P25" s="47"/>
      <c r="Q25" s="47"/>
      <c r="R25" s="888"/>
      <c r="S25" s="48"/>
      <c r="T25" s="891"/>
      <c r="U25" s="49"/>
      <c r="V25" s="891"/>
      <c r="W25" s="49"/>
      <c r="X25" s="891"/>
      <c r="Y25" s="49"/>
      <c r="Z25" s="891"/>
      <c r="AA25" s="49"/>
      <c r="AB25" s="891"/>
      <c r="AC25" s="49"/>
      <c r="AD25" s="891"/>
      <c r="AE25" s="49"/>
      <c r="AF25" s="894"/>
      <c r="AG25" s="50"/>
      <c r="AH25" s="894"/>
      <c r="AI25" s="49"/>
      <c r="AJ25" s="885"/>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59"/>
      <c r="B26" s="961"/>
      <c r="C26" s="964"/>
      <c r="D26" s="967"/>
      <c r="E26" s="974"/>
      <c r="F26" s="970"/>
      <c r="G26" s="992"/>
      <c r="H26" s="976"/>
      <c r="I26" s="981"/>
      <c r="J26" s="982"/>
      <c r="K26" s="985"/>
      <c r="L26" s="989"/>
      <c r="M26" s="174"/>
      <c r="N26" s="175"/>
      <c r="O26" s="176"/>
      <c r="P26" s="47"/>
      <c r="Q26" s="47"/>
      <c r="R26" s="888"/>
      <c r="S26" s="48"/>
      <c r="T26" s="891"/>
      <c r="U26" s="49"/>
      <c r="V26" s="891"/>
      <c r="W26" s="49"/>
      <c r="X26" s="891"/>
      <c r="Y26" s="49"/>
      <c r="Z26" s="891"/>
      <c r="AA26" s="49"/>
      <c r="AB26" s="891"/>
      <c r="AC26" s="49"/>
      <c r="AD26" s="891"/>
      <c r="AE26" s="49"/>
      <c r="AF26" s="894"/>
      <c r="AG26" s="50"/>
      <c r="AH26" s="894"/>
      <c r="AI26" s="49"/>
      <c r="AJ26" s="885"/>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59"/>
      <c r="B27" s="962"/>
      <c r="C27" s="965"/>
      <c r="D27" s="968"/>
      <c r="E27" s="974"/>
      <c r="F27" s="971"/>
      <c r="G27" s="993"/>
      <c r="H27" s="977"/>
      <c r="I27" s="981"/>
      <c r="J27" s="982"/>
      <c r="K27" s="986"/>
      <c r="L27" s="989"/>
      <c r="M27" s="177"/>
      <c r="N27" s="178"/>
      <c r="O27" s="179"/>
      <c r="P27" s="107"/>
      <c r="Q27" s="107"/>
      <c r="R27" s="888"/>
      <c r="S27" s="108"/>
      <c r="T27" s="891"/>
      <c r="U27" s="109"/>
      <c r="V27" s="891"/>
      <c r="W27" s="109"/>
      <c r="X27" s="891"/>
      <c r="Y27" s="109"/>
      <c r="Z27" s="891"/>
      <c r="AA27" s="109"/>
      <c r="AB27" s="891"/>
      <c r="AC27" s="109"/>
      <c r="AD27" s="891"/>
      <c r="AE27" s="109"/>
      <c r="AF27" s="894"/>
      <c r="AG27" s="110"/>
      <c r="AH27" s="894"/>
      <c r="AI27" s="109"/>
      <c r="AJ27" s="886"/>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0"/>
      <c r="B28" s="963"/>
      <c r="C28" s="966"/>
      <c r="D28" s="969"/>
      <c r="E28" s="975"/>
      <c r="F28" s="972"/>
      <c r="G28" s="994"/>
      <c r="H28" s="978"/>
      <c r="I28" s="983"/>
      <c r="J28" s="984"/>
      <c r="K28" s="987"/>
      <c r="L28" s="990"/>
      <c r="M28" s="180"/>
      <c r="N28" s="181"/>
      <c r="O28" s="182"/>
      <c r="P28" s="117"/>
      <c r="Q28" s="117"/>
      <c r="R28" s="889"/>
      <c r="S28" s="183"/>
      <c r="T28" s="892"/>
      <c r="U28" s="184"/>
      <c r="V28" s="892"/>
      <c r="W28" s="184"/>
      <c r="X28" s="892"/>
      <c r="Y28" s="184"/>
      <c r="Z28" s="892"/>
      <c r="AA28" s="184"/>
      <c r="AB28" s="892"/>
      <c r="AC28" s="184"/>
      <c r="AD28" s="892"/>
      <c r="AE28" s="184"/>
      <c r="AF28" s="895"/>
      <c r="AG28" s="185"/>
      <c r="AH28" s="895"/>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1"/>
      <c r="J29" s="991"/>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8">
        <v>3</v>
      </c>
      <c r="B30" s="161" t="s">
        <v>1704</v>
      </c>
      <c r="C30" s="162" t="s">
        <v>1705</v>
      </c>
      <c r="D30" s="163" t="s">
        <v>21</v>
      </c>
      <c r="E30" s="163" t="s">
        <v>1892</v>
      </c>
      <c r="F30" s="162" t="s">
        <v>1706</v>
      </c>
      <c r="G30" s="164" t="s">
        <v>1678</v>
      </c>
      <c r="H30" s="164" t="s">
        <v>1679</v>
      </c>
      <c r="I30" s="165" t="s">
        <v>1908</v>
      </c>
      <c r="J30" s="166">
        <f>+$N$3</f>
        <v>2019</v>
      </c>
      <c r="K30" s="164" t="s">
        <v>1924</v>
      </c>
      <c r="L30" s="165" t="s">
        <v>1942</v>
      </c>
      <c r="M30" s="162" t="s">
        <v>1707</v>
      </c>
      <c r="N30" s="162" t="s">
        <v>1708</v>
      </c>
      <c r="O30" s="162" t="s">
        <v>1709</v>
      </c>
      <c r="P30" s="162" t="s">
        <v>1951</v>
      </c>
      <c r="Q30" s="162" t="s">
        <v>1943</v>
      </c>
      <c r="R30" s="167">
        <f>SUM(R31:R37)</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8000000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8000000</v>
      </c>
      <c r="AK30" s="173">
        <f>SUM(AK31:AK37)</f>
        <v>0</v>
      </c>
      <c r="AL30" s="859"/>
      <c r="AM30" s="860"/>
      <c r="AN30" s="860"/>
      <c r="AO30" s="860"/>
      <c r="AP30" s="860"/>
      <c r="AQ30" s="860"/>
      <c r="AR30" s="861"/>
      <c r="AS30" s="862"/>
      <c r="AT30" s="860"/>
      <c r="AU30" s="861"/>
      <c r="AV30" s="862"/>
      <c r="AW30" s="860"/>
      <c r="AX30" s="860"/>
      <c r="AY30" s="860"/>
      <c r="AZ30" s="863"/>
      <c r="BA30" s="44" t="s">
        <v>1684</v>
      </c>
      <c r="BB30" s="44" t="s">
        <v>1945</v>
      </c>
      <c r="BC30" s="45" t="s">
        <v>1686</v>
      </c>
    </row>
    <row r="31" spans="1:55" ht="47.25" customHeight="1" x14ac:dyDescent="0.2">
      <c r="A31" s="959"/>
      <c r="B31" s="961" t="str">
        <f>VLOOKUP($D$9,'PROYECTOS REGISTRADOS'!$A$2:$D$82,4,0)</f>
        <v>Implementación de estrategias para mejorar las condiciones de contaminacion en el municipio de Tocancipá, Cundinamarca, Centro Oriente</v>
      </c>
      <c r="C31" s="964" t="str">
        <f>VLOOKUP($D$9,'PROYECTOS REGISTRADOS'!$A$2:$D$82,3,0)</f>
        <v>2016-25817-0009</v>
      </c>
      <c r="D31" s="967" t="s">
        <v>1301</v>
      </c>
      <c r="E31" s="973" t="str">
        <f>IF(D31=0,"0-0",(VLOOKUP(D31,'CONSOLIDADO PLAN DESARROLLO'!$EL$9:$ET$304,2,0)))</f>
        <v>Realizar la valoración y evaluación de impacto ambiental a los establecimientos de comercio que generen contaminación auditiva y visual</v>
      </c>
      <c r="F31" s="970" t="str">
        <f>IF(D31=0,"0-0",(VLOOKUP(D31,'CONSOLIDADO PLAN DESARROLLO'!$EL$9:$ET$304,3,0)))</f>
        <v>No. de acciones realizadas</v>
      </c>
      <c r="G31" s="992">
        <f>IF(D31=0,"0-0",(VLOOKUP(D31,'CONSOLIDADO PLAN DESARROLLO'!$EL$9:$ET$304,4,0)))</f>
        <v>0</v>
      </c>
      <c r="H31" s="976">
        <f>IF(D31=0,"0-0",(VLOOKUP(D31,'CONSOLIDADO PLAN DESARROLLO'!$EL$9:$ET$304,5,0)))</f>
        <v>4</v>
      </c>
      <c r="I31" s="979">
        <f>IF(D31=0,"0-0",(VLOOKUP(D31,'CONSOLIDADO PLAN DESARROLLO'!$EL$9:$ET$304,$R$3,0)))</f>
        <v>1</v>
      </c>
      <c r="J31" s="980"/>
      <c r="K31" s="985"/>
      <c r="L31" s="988"/>
      <c r="M31" s="807" t="s">
        <v>1932</v>
      </c>
      <c r="N31" s="805" t="s">
        <v>1929</v>
      </c>
      <c r="O31" s="806">
        <v>100</v>
      </c>
      <c r="P31" s="47"/>
      <c r="Q31" s="47"/>
      <c r="R31" s="887">
        <f>VLOOKUP($D31,'[4]Tablero Logro Metas 2020'!$AK$7:$AS$302,3,0)</f>
        <v>0</v>
      </c>
      <c r="S31" s="48"/>
      <c r="T31" s="890">
        <f>VLOOKUP($D31,'[4]Tablero Logro Metas 2020'!$AK$7:$AS$302,4,0)</f>
        <v>0</v>
      </c>
      <c r="U31" s="49"/>
      <c r="V31" s="890">
        <f>VLOOKUP($D31,'[4]Tablero Logro Metas 2020'!$AK$7:$AS$302,5,0)</f>
        <v>0</v>
      </c>
      <c r="W31" s="49"/>
      <c r="X31" s="890">
        <f>VLOOKUP($D31,'[4]Tablero Logro Metas 2020'!$AK$7:$AS$302,6,0)</f>
        <v>0</v>
      </c>
      <c r="Y31" s="49"/>
      <c r="Z31" s="890">
        <f>VLOOKUP($D31,'[4]Tablero Logro Metas 2020'!$AK$7:$AS$302,7,0)</f>
        <v>8000000</v>
      </c>
      <c r="AA31" s="49"/>
      <c r="AB31" s="890">
        <f>VLOOKUP($D31,'[4]Tablero Logro Metas 2020'!$AK$7:$AS$302,8,0)</f>
        <v>0</v>
      </c>
      <c r="AC31" s="49"/>
      <c r="AD31" s="890">
        <f>VLOOKUP($D31,'[4]Tablero Logro Metas 2020'!$AK$7:$AS$302,9,0)</f>
        <v>0</v>
      </c>
      <c r="AE31" s="49"/>
      <c r="AF31" s="893"/>
      <c r="AG31" s="50"/>
      <c r="AH31" s="893"/>
      <c r="AI31" s="49"/>
      <c r="AJ31" s="884">
        <f>+R31+T31+V31+X31+Z31+AB31+AD31+AF31+AH31</f>
        <v>8000000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72.75" customHeight="1" x14ac:dyDescent="0.2">
      <c r="A32" s="959"/>
      <c r="B32" s="961"/>
      <c r="C32" s="964"/>
      <c r="D32" s="967"/>
      <c r="E32" s="974"/>
      <c r="F32" s="970"/>
      <c r="G32" s="992"/>
      <c r="H32" s="976"/>
      <c r="I32" s="981"/>
      <c r="J32" s="982"/>
      <c r="K32" s="985"/>
      <c r="L32" s="989"/>
      <c r="M32" s="807" t="s">
        <v>1933</v>
      </c>
      <c r="N32" s="805" t="s">
        <v>1929</v>
      </c>
      <c r="O32" s="806">
        <v>100</v>
      </c>
      <c r="P32" s="47"/>
      <c r="Q32" s="47"/>
      <c r="R32" s="888"/>
      <c r="S32" s="48"/>
      <c r="T32" s="891"/>
      <c r="U32" s="49"/>
      <c r="V32" s="891"/>
      <c r="W32" s="49"/>
      <c r="X32" s="891"/>
      <c r="Y32" s="49"/>
      <c r="Z32" s="891"/>
      <c r="AA32" s="49"/>
      <c r="AB32" s="891"/>
      <c r="AC32" s="49"/>
      <c r="AD32" s="891"/>
      <c r="AE32" s="49"/>
      <c r="AF32" s="894"/>
      <c r="AG32" s="50"/>
      <c r="AH32" s="894"/>
      <c r="AI32" s="49"/>
      <c r="AJ32" s="885"/>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54.75" customHeight="1" x14ac:dyDescent="0.2">
      <c r="A33" s="959"/>
      <c r="B33" s="961"/>
      <c r="C33" s="964"/>
      <c r="D33" s="967"/>
      <c r="E33" s="974"/>
      <c r="F33" s="970"/>
      <c r="G33" s="992"/>
      <c r="H33" s="976"/>
      <c r="I33" s="981"/>
      <c r="J33" s="982"/>
      <c r="K33" s="985"/>
      <c r="L33" s="989"/>
      <c r="M33" s="807" t="s">
        <v>1934</v>
      </c>
      <c r="N33" s="805" t="s">
        <v>1929</v>
      </c>
      <c r="O33" s="806">
        <v>100</v>
      </c>
      <c r="P33" s="47"/>
      <c r="Q33" s="47"/>
      <c r="R33" s="888"/>
      <c r="S33" s="48"/>
      <c r="T33" s="891"/>
      <c r="U33" s="49"/>
      <c r="V33" s="891"/>
      <c r="W33" s="49"/>
      <c r="X33" s="891"/>
      <c r="Y33" s="49"/>
      <c r="Z33" s="891"/>
      <c r="AA33" s="49"/>
      <c r="AB33" s="891"/>
      <c r="AC33" s="49"/>
      <c r="AD33" s="891"/>
      <c r="AE33" s="49"/>
      <c r="AF33" s="894"/>
      <c r="AG33" s="50"/>
      <c r="AH33" s="894"/>
      <c r="AI33" s="49"/>
      <c r="AJ33" s="885"/>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72" customHeight="1" x14ac:dyDescent="0.2">
      <c r="A34" s="959"/>
      <c r="B34" s="961"/>
      <c r="C34" s="964"/>
      <c r="D34" s="967"/>
      <c r="E34" s="974"/>
      <c r="F34" s="970"/>
      <c r="G34" s="992"/>
      <c r="H34" s="976"/>
      <c r="I34" s="981"/>
      <c r="J34" s="982"/>
      <c r="K34" s="985"/>
      <c r="L34" s="989"/>
      <c r="M34" s="807" t="s">
        <v>1935</v>
      </c>
      <c r="N34" s="805" t="s">
        <v>1929</v>
      </c>
      <c r="O34" s="806">
        <v>100</v>
      </c>
      <c r="P34" s="47"/>
      <c r="Q34" s="47"/>
      <c r="R34" s="888"/>
      <c r="S34" s="48"/>
      <c r="T34" s="891"/>
      <c r="U34" s="49"/>
      <c r="V34" s="891"/>
      <c r="W34" s="49"/>
      <c r="X34" s="891"/>
      <c r="Y34" s="49"/>
      <c r="Z34" s="891"/>
      <c r="AA34" s="49"/>
      <c r="AB34" s="891"/>
      <c r="AC34" s="49"/>
      <c r="AD34" s="891"/>
      <c r="AE34" s="49"/>
      <c r="AF34" s="894"/>
      <c r="AG34" s="50"/>
      <c r="AH34" s="894"/>
      <c r="AI34" s="49"/>
      <c r="AJ34" s="885"/>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59"/>
      <c r="B35" s="961"/>
      <c r="C35" s="964"/>
      <c r="D35" s="967"/>
      <c r="E35" s="974"/>
      <c r="F35" s="970"/>
      <c r="G35" s="992"/>
      <c r="H35" s="976"/>
      <c r="I35" s="981"/>
      <c r="J35" s="982"/>
      <c r="K35" s="985"/>
      <c r="L35" s="989"/>
      <c r="M35" s="174"/>
      <c r="N35" s="175"/>
      <c r="O35" s="176"/>
      <c r="P35" s="47"/>
      <c r="Q35" s="47"/>
      <c r="R35" s="888"/>
      <c r="S35" s="48"/>
      <c r="T35" s="891"/>
      <c r="U35" s="49"/>
      <c r="V35" s="891"/>
      <c r="W35" s="49"/>
      <c r="X35" s="891"/>
      <c r="Y35" s="49"/>
      <c r="Z35" s="891"/>
      <c r="AA35" s="49"/>
      <c r="AB35" s="891"/>
      <c r="AC35" s="49"/>
      <c r="AD35" s="891"/>
      <c r="AE35" s="49"/>
      <c r="AF35" s="894"/>
      <c r="AG35" s="50"/>
      <c r="AH35" s="894"/>
      <c r="AI35" s="49"/>
      <c r="AJ35" s="885"/>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59"/>
      <c r="B36" s="962"/>
      <c r="C36" s="965"/>
      <c r="D36" s="968"/>
      <c r="E36" s="974"/>
      <c r="F36" s="971"/>
      <c r="G36" s="993"/>
      <c r="H36" s="977"/>
      <c r="I36" s="981"/>
      <c r="J36" s="982"/>
      <c r="K36" s="986"/>
      <c r="L36" s="989"/>
      <c r="M36" s="177"/>
      <c r="N36" s="178"/>
      <c r="O36" s="179"/>
      <c r="P36" s="107"/>
      <c r="Q36" s="107"/>
      <c r="R36" s="888"/>
      <c r="S36" s="108"/>
      <c r="T36" s="891"/>
      <c r="U36" s="109"/>
      <c r="V36" s="891"/>
      <c r="W36" s="109"/>
      <c r="X36" s="891"/>
      <c r="Y36" s="109"/>
      <c r="Z36" s="891"/>
      <c r="AA36" s="109"/>
      <c r="AB36" s="891"/>
      <c r="AC36" s="109"/>
      <c r="AD36" s="891"/>
      <c r="AE36" s="109"/>
      <c r="AF36" s="894"/>
      <c r="AG36" s="110"/>
      <c r="AH36" s="894"/>
      <c r="AI36" s="109"/>
      <c r="AJ36" s="886"/>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0"/>
      <c r="B37" s="963"/>
      <c r="C37" s="966"/>
      <c r="D37" s="969"/>
      <c r="E37" s="975"/>
      <c r="F37" s="972"/>
      <c r="G37" s="994"/>
      <c r="H37" s="978"/>
      <c r="I37" s="983"/>
      <c r="J37" s="984"/>
      <c r="K37" s="987"/>
      <c r="L37" s="990"/>
      <c r="M37" s="180"/>
      <c r="N37" s="181"/>
      <c r="O37" s="182"/>
      <c r="P37" s="117"/>
      <c r="Q37" s="117"/>
      <c r="R37" s="889"/>
      <c r="S37" s="183"/>
      <c r="T37" s="892"/>
      <c r="U37" s="184"/>
      <c r="V37" s="892"/>
      <c r="W37" s="184"/>
      <c r="X37" s="892"/>
      <c r="Y37" s="184"/>
      <c r="Z37" s="892"/>
      <c r="AA37" s="184"/>
      <c r="AB37" s="892"/>
      <c r="AC37" s="184"/>
      <c r="AD37" s="892"/>
      <c r="AE37" s="184"/>
      <c r="AF37" s="895"/>
      <c r="AG37" s="185"/>
      <c r="AH37" s="895"/>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1"/>
      <c r="J38" s="991"/>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8">
        <v>4</v>
      </c>
      <c r="B39" s="161" t="s">
        <v>1704</v>
      </c>
      <c r="C39" s="162" t="s">
        <v>1705</v>
      </c>
      <c r="D39" s="163" t="s">
        <v>21</v>
      </c>
      <c r="E39" s="163" t="s">
        <v>1892</v>
      </c>
      <c r="F39" s="162" t="s">
        <v>1706</v>
      </c>
      <c r="G39" s="164" t="s">
        <v>1678</v>
      </c>
      <c r="H39" s="164" t="s">
        <v>1679</v>
      </c>
      <c r="I39" s="165" t="s">
        <v>1908</v>
      </c>
      <c r="J39" s="166">
        <f>+$N$3</f>
        <v>2019</v>
      </c>
      <c r="K39" s="164" t="s">
        <v>1924</v>
      </c>
      <c r="L39" s="165" t="s">
        <v>1925</v>
      </c>
      <c r="M39" s="162" t="s">
        <v>1707</v>
      </c>
      <c r="N39" s="162" t="s">
        <v>1708</v>
      </c>
      <c r="O39" s="162" t="s">
        <v>1709</v>
      </c>
      <c r="P39" s="162" t="s">
        <v>1710</v>
      </c>
      <c r="Q39" s="162" t="s">
        <v>1711</v>
      </c>
      <c r="R39" s="167">
        <f t="shared" ref="R39" si="14">SUM(R40:R46)</f>
        <v>0</v>
      </c>
      <c r="S39" s="168">
        <f t="shared" ref="S39" si="15">SUM(S40:S46)</f>
        <v>0</v>
      </c>
      <c r="T39" s="169">
        <f t="shared" ref="T39" si="16">SUM(T40:T46)</f>
        <v>0</v>
      </c>
      <c r="U39" s="170">
        <f t="shared" ref="U39" si="17">SUM(U40:U46)</f>
        <v>0</v>
      </c>
      <c r="V39" s="169">
        <f t="shared" ref="V39" si="18">SUM(V40:V46)</f>
        <v>0</v>
      </c>
      <c r="W39" s="170">
        <f t="shared" ref="W39" si="19">SUM(W40:W46)</f>
        <v>0</v>
      </c>
      <c r="X39" s="169">
        <f t="shared" ref="X39" si="20">SUM(X40:X46)</f>
        <v>0</v>
      </c>
      <c r="Y39" s="170">
        <f t="shared" ref="Y39" si="21">SUM(Y40:Y46)</f>
        <v>0</v>
      </c>
      <c r="Z39" s="169">
        <f t="shared" ref="Z39" si="22">SUM(Z40:Z46)</f>
        <v>0</v>
      </c>
      <c r="AA39" s="170">
        <f t="shared" ref="AA39" si="23">SUM(AA40:AA46)</f>
        <v>0</v>
      </c>
      <c r="AB39" s="169">
        <f t="shared" ref="AB39" si="24">SUM(AB40:AB46)</f>
        <v>0</v>
      </c>
      <c r="AC39" s="170">
        <f t="shared" ref="AC39" si="25">SUM(AC40:AC46)</f>
        <v>0</v>
      </c>
      <c r="AD39" s="169">
        <f t="shared" ref="AD39" si="26">SUM(AD40:AD46)</f>
        <v>0</v>
      </c>
      <c r="AE39" s="170">
        <f t="shared" ref="AE39" si="27">SUM(AE40:AE46)</f>
        <v>0</v>
      </c>
      <c r="AF39" s="169">
        <f t="shared" ref="AF39" si="28">SUM(AF40:AF46)</f>
        <v>0</v>
      </c>
      <c r="AG39" s="171">
        <f t="shared" ref="AG39" si="29">SUM(AG40:AG46)</f>
        <v>0</v>
      </c>
      <c r="AH39" s="855"/>
      <c r="AI39" s="855"/>
      <c r="AJ39" s="172">
        <f t="shared" ref="AJ39" si="30">SUM(AJ40:AJ46)</f>
        <v>0</v>
      </c>
      <c r="AK39" s="173">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4">
        <f t="shared" ref="AS39" si="39">SUM(AS40:AS46)</f>
        <v>0</v>
      </c>
      <c r="AT39" s="42">
        <f t="shared" ref="AT39" si="40">SUM(AT40:AT46)</f>
        <v>0</v>
      </c>
      <c r="AU39" s="43">
        <f t="shared" ref="AU39" si="41">SUM(AU40:AU46)</f>
        <v>0</v>
      </c>
      <c r="AV39" s="104">
        <f t="shared" ref="AV39" si="42">SUM(AV40:AV46)</f>
        <v>0</v>
      </c>
      <c r="AW39" s="42">
        <f t="shared" ref="AW39" si="43">SUM(AW40:AW46)</f>
        <v>0</v>
      </c>
      <c r="AX39" s="42">
        <f t="shared" ref="AX39" si="44">SUM(AX40:AX46)</f>
        <v>0</v>
      </c>
      <c r="AY39" s="42">
        <f t="shared" ref="AY39" si="45">SUM(AY40:AY46)</f>
        <v>0</v>
      </c>
      <c r="AZ39" s="105">
        <f t="shared" ref="AZ39" si="46">SUM(AZ40:AZ46)</f>
        <v>0</v>
      </c>
      <c r="BA39" s="44" t="s">
        <v>1684</v>
      </c>
      <c r="BB39" s="44" t="s">
        <v>1685</v>
      </c>
      <c r="BC39" s="45" t="s">
        <v>1686</v>
      </c>
    </row>
    <row r="40" spans="1:55" ht="17.25" hidden="1" customHeight="1" x14ac:dyDescent="0.2">
      <c r="A40" s="959"/>
      <c r="B40" s="961" t="str">
        <f>VLOOKUP($D$9,'PROYECTOS REGISTRADOS'!$A$2:$D$82,4,0)</f>
        <v>Implementación de estrategias para mejorar las condiciones de contaminacion en el municipio de Tocancipá, Cundinamarca, Centro Oriente</v>
      </c>
      <c r="C40" s="964" t="str">
        <f>VLOOKUP($D$9,'PROYECTOS REGISTRADOS'!$A$2:$D$82,3,0)</f>
        <v>2016-25817-0009</v>
      </c>
      <c r="D40" s="1007"/>
      <c r="E40" s="973" t="str">
        <f>IF(D40=0,"0-0",(VLOOKUP(D40,'CONSOLIDADO PLAN DESARROLLO'!$EL$9:$ET$304,2,0)))</f>
        <v>0-0</v>
      </c>
      <c r="F40" s="970" t="str">
        <f>IF(D40=0,"0-0",(VLOOKUP(D40,'CONSOLIDADO PLAN DESARROLLO'!$EL$9:$ET$304,3,0)))</f>
        <v>0-0</v>
      </c>
      <c r="G40" s="992" t="str">
        <f>IF(D40=0,"0-0",(VLOOKUP(D40,'CONSOLIDADO PLAN DESARROLLO'!$EL$9:$ET$304,4,0)))</f>
        <v>0-0</v>
      </c>
      <c r="H40" s="976" t="str">
        <f>IF(D40=0,"0-0",(VLOOKUP(D40,'CONSOLIDADO PLAN DESARROLLO'!$EL$9:$ET$304,5,0)))</f>
        <v>0-0</v>
      </c>
      <c r="I40" s="979" t="str">
        <f>IF(D40=0,"0-0",(VLOOKUP(D40,'CONSOLIDADO PLAN DESARROLLO'!$EL$9:$ET$304,$R$3,0)))</f>
        <v>0-0</v>
      </c>
      <c r="J40" s="980"/>
      <c r="K40" s="1010"/>
      <c r="L40" s="988"/>
      <c r="M40" s="174"/>
      <c r="N40" s="175"/>
      <c r="O40" s="176"/>
      <c r="P40" s="46"/>
      <c r="Q40" s="47"/>
      <c r="R40" s="1013"/>
      <c r="S40" s="48"/>
      <c r="T40" s="893"/>
      <c r="U40" s="49"/>
      <c r="V40" s="893"/>
      <c r="W40" s="49"/>
      <c r="X40" s="893"/>
      <c r="Y40" s="49"/>
      <c r="Z40" s="893"/>
      <c r="AA40" s="49"/>
      <c r="AB40" s="893"/>
      <c r="AC40" s="49"/>
      <c r="AD40" s="893"/>
      <c r="AE40" s="49"/>
      <c r="AF40" s="893"/>
      <c r="AG40" s="50"/>
      <c r="AH40" s="856"/>
      <c r="AI40" s="856"/>
      <c r="AJ40" s="884">
        <f>+R40+T40+V40+X40+Z40+AB40+AD40+AF40</f>
        <v>0</v>
      </c>
      <c r="AK40" s="103">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959"/>
      <c r="B41" s="961"/>
      <c r="C41" s="964"/>
      <c r="D41" s="1007"/>
      <c r="E41" s="974"/>
      <c r="F41" s="970"/>
      <c r="G41" s="992"/>
      <c r="H41" s="976"/>
      <c r="I41" s="981"/>
      <c r="J41" s="982"/>
      <c r="K41" s="1010"/>
      <c r="L41" s="989"/>
      <c r="M41" s="174"/>
      <c r="N41" s="175"/>
      <c r="O41" s="176"/>
      <c r="P41" s="46"/>
      <c r="Q41" s="47"/>
      <c r="R41" s="1014"/>
      <c r="S41" s="48"/>
      <c r="T41" s="894"/>
      <c r="U41" s="49"/>
      <c r="V41" s="894"/>
      <c r="W41" s="49"/>
      <c r="X41" s="894"/>
      <c r="Y41" s="49"/>
      <c r="Z41" s="894"/>
      <c r="AA41" s="49"/>
      <c r="AB41" s="894"/>
      <c r="AC41" s="49"/>
      <c r="AD41" s="894"/>
      <c r="AE41" s="49"/>
      <c r="AF41" s="894"/>
      <c r="AG41" s="50"/>
      <c r="AH41" s="857"/>
      <c r="AI41" s="857"/>
      <c r="AJ41" s="885"/>
      <c r="AK41" s="103">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959"/>
      <c r="B42" s="961"/>
      <c r="C42" s="964"/>
      <c r="D42" s="1007"/>
      <c r="E42" s="974"/>
      <c r="F42" s="970"/>
      <c r="G42" s="992"/>
      <c r="H42" s="976"/>
      <c r="I42" s="981"/>
      <c r="J42" s="982"/>
      <c r="K42" s="1010"/>
      <c r="L42" s="989"/>
      <c r="M42" s="174"/>
      <c r="N42" s="175"/>
      <c r="O42" s="176"/>
      <c r="P42" s="46"/>
      <c r="Q42" s="47"/>
      <c r="R42" s="1014"/>
      <c r="S42" s="48"/>
      <c r="T42" s="894"/>
      <c r="U42" s="49"/>
      <c r="V42" s="894"/>
      <c r="W42" s="49"/>
      <c r="X42" s="894"/>
      <c r="Y42" s="49"/>
      <c r="Z42" s="894"/>
      <c r="AA42" s="49"/>
      <c r="AB42" s="894"/>
      <c r="AC42" s="49"/>
      <c r="AD42" s="894"/>
      <c r="AE42" s="49"/>
      <c r="AF42" s="894"/>
      <c r="AG42" s="50"/>
      <c r="AH42" s="857"/>
      <c r="AI42" s="857"/>
      <c r="AJ42" s="885"/>
      <c r="AK42" s="103">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959"/>
      <c r="B43" s="961"/>
      <c r="C43" s="964"/>
      <c r="D43" s="1007"/>
      <c r="E43" s="974"/>
      <c r="F43" s="970"/>
      <c r="G43" s="992"/>
      <c r="H43" s="976"/>
      <c r="I43" s="981"/>
      <c r="J43" s="982"/>
      <c r="K43" s="1010"/>
      <c r="L43" s="989"/>
      <c r="M43" s="174"/>
      <c r="N43" s="175"/>
      <c r="O43" s="176"/>
      <c r="P43" s="46"/>
      <c r="Q43" s="47"/>
      <c r="R43" s="1014"/>
      <c r="S43" s="48"/>
      <c r="T43" s="894"/>
      <c r="U43" s="49"/>
      <c r="V43" s="894"/>
      <c r="W43" s="49"/>
      <c r="X43" s="894"/>
      <c r="Y43" s="49"/>
      <c r="Z43" s="894"/>
      <c r="AA43" s="49"/>
      <c r="AB43" s="894"/>
      <c r="AC43" s="49"/>
      <c r="AD43" s="894"/>
      <c r="AE43" s="49"/>
      <c r="AF43" s="894"/>
      <c r="AG43" s="50"/>
      <c r="AH43" s="857"/>
      <c r="AI43" s="857"/>
      <c r="AJ43" s="885"/>
      <c r="AK43" s="103">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959"/>
      <c r="B44" s="961"/>
      <c r="C44" s="964"/>
      <c r="D44" s="1007"/>
      <c r="E44" s="974"/>
      <c r="F44" s="970"/>
      <c r="G44" s="992"/>
      <c r="H44" s="976"/>
      <c r="I44" s="981"/>
      <c r="J44" s="982"/>
      <c r="K44" s="1010"/>
      <c r="L44" s="989"/>
      <c r="M44" s="174"/>
      <c r="N44" s="175"/>
      <c r="O44" s="176"/>
      <c r="P44" s="46"/>
      <c r="Q44" s="47"/>
      <c r="R44" s="1014"/>
      <c r="S44" s="48"/>
      <c r="T44" s="894"/>
      <c r="U44" s="49"/>
      <c r="V44" s="894"/>
      <c r="W44" s="49"/>
      <c r="X44" s="894"/>
      <c r="Y44" s="49"/>
      <c r="Z44" s="894"/>
      <c r="AA44" s="49"/>
      <c r="AB44" s="894"/>
      <c r="AC44" s="49"/>
      <c r="AD44" s="894"/>
      <c r="AE44" s="49"/>
      <c r="AF44" s="894"/>
      <c r="AG44" s="50"/>
      <c r="AH44" s="857"/>
      <c r="AI44" s="857"/>
      <c r="AJ44" s="885"/>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959"/>
      <c r="B45" s="962"/>
      <c r="C45" s="965"/>
      <c r="D45" s="1008"/>
      <c r="E45" s="974"/>
      <c r="F45" s="971"/>
      <c r="G45" s="993"/>
      <c r="H45" s="977"/>
      <c r="I45" s="981"/>
      <c r="J45" s="982"/>
      <c r="K45" s="1011"/>
      <c r="L45" s="989"/>
      <c r="M45" s="177"/>
      <c r="N45" s="178"/>
      <c r="O45" s="179"/>
      <c r="P45" s="106"/>
      <c r="Q45" s="107"/>
      <c r="R45" s="1014"/>
      <c r="S45" s="108"/>
      <c r="T45" s="894"/>
      <c r="U45" s="109"/>
      <c r="V45" s="894"/>
      <c r="W45" s="109"/>
      <c r="X45" s="894"/>
      <c r="Y45" s="109"/>
      <c r="Z45" s="894"/>
      <c r="AA45" s="109"/>
      <c r="AB45" s="894"/>
      <c r="AC45" s="109"/>
      <c r="AD45" s="894"/>
      <c r="AE45" s="109"/>
      <c r="AF45" s="894"/>
      <c r="AG45" s="110"/>
      <c r="AH45" s="857"/>
      <c r="AI45" s="857"/>
      <c r="AJ45" s="886"/>
      <c r="AK45" s="103">
        <f t="shared" si="47"/>
        <v>0</v>
      </c>
      <c r="AL45" s="111"/>
      <c r="AM45" s="112"/>
      <c r="AN45" s="112"/>
      <c r="AO45" s="112"/>
      <c r="AP45" s="112"/>
      <c r="AQ45" s="112"/>
      <c r="AR45" s="53">
        <f t="shared" si="48"/>
        <v>0</v>
      </c>
      <c r="AS45" s="113"/>
      <c r="AT45" s="112"/>
      <c r="AU45" s="53">
        <f>SUM(AS45:AT45)</f>
        <v>0</v>
      </c>
      <c r="AV45" s="113"/>
      <c r="AW45" s="112"/>
      <c r="AX45" s="112"/>
      <c r="AY45" s="112"/>
      <c r="AZ45" s="114"/>
      <c r="BA45" s="115"/>
      <c r="BB45" s="115"/>
      <c r="BC45" s="116"/>
    </row>
    <row r="46" spans="1:55" ht="9.9499999999999993" hidden="1" customHeight="1" thickBot="1" x14ac:dyDescent="0.25">
      <c r="A46" s="960"/>
      <c r="B46" s="963"/>
      <c r="C46" s="966"/>
      <c r="D46" s="1009"/>
      <c r="E46" s="975"/>
      <c r="F46" s="972"/>
      <c r="G46" s="994"/>
      <c r="H46" s="978"/>
      <c r="I46" s="983"/>
      <c r="J46" s="984"/>
      <c r="K46" s="1012"/>
      <c r="L46" s="990"/>
      <c r="M46" s="180"/>
      <c r="N46" s="181"/>
      <c r="O46" s="182"/>
      <c r="P46" s="117"/>
      <c r="Q46" s="117"/>
      <c r="R46" s="1015"/>
      <c r="S46" s="183"/>
      <c r="T46" s="895"/>
      <c r="U46" s="184"/>
      <c r="V46" s="895"/>
      <c r="W46" s="184"/>
      <c r="X46" s="895"/>
      <c r="Y46" s="184"/>
      <c r="Z46" s="895"/>
      <c r="AA46" s="184"/>
      <c r="AB46" s="895"/>
      <c r="AC46" s="184"/>
      <c r="AD46" s="895"/>
      <c r="AE46" s="184"/>
      <c r="AF46" s="895"/>
      <c r="AG46" s="185"/>
      <c r="AH46" s="858"/>
      <c r="AI46" s="858"/>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91"/>
      <c r="J47" s="991"/>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8">
        <v>5</v>
      </c>
      <c r="B48" s="161" t="s">
        <v>1704</v>
      </c>
      <c r="C48" s="162" t="s">
        <v>1705</v>
      </c>
      <c r="D48" s="163" t="s">
        <v>21</v>
      </c>
      <c r="E48" s="163" t="s">
        <v>1892</v>
      </c>
      <c r="F48" s="162" t="s">
        <v>1706</v>
      </c>
      <c r="G48" s="164" t="s">
        <v>1678</v>
      </c>
      <c r="H48" s="164" t="s">
        <v>1679</v>
      </c>
      <c r="I48" s="165" t="s">
        <v>1908</v>
      </c>
      <c r="J48" s="166">
        <f>+$N$3</f>
        <v>2019</v>
      </c>
      <c r="K48" s="164" t="s">
        <v>1924</v>
      </c>
      <c r="L48" s="165" t="s">
        <v>1925</v>
      </c>
      <c r="M48" s="162" t="s">
        <v>1707</v>
      </c>
      <c r="N48" s="162" t="s">
        <v>1708</v>
      </c>
      <c r="O48" s="162" t="s">
        <v>1709</v>
      </c>
      <c r="P48" s="162" t="s">
        <v>1710</v>
      </c>
      <c r="Q48" s="162" t="s">
        <v>1711</v>
      </c>
      <c r="R48" s="167">
        <f t="shared" ref="R48" si="50">SUM(R49:R55)</f>
        <v>0</v>
      </c>
      <c r="S48" s="168">
        <f t="shared" ref="S48" si="51">SUM(S49:S55)</f>
        <v>0</v>
      </c>
      <c r="T48" s="169">
        <f t="shared" ref="T48" si="52">SUM(T49:T55)</f>
        <v>0</v>
      </c>
      <c r="U48" s="170">
        <f t="shared" ref="U48" si="53">SUM(U49:U55)</f>
        <v>0</v>
      </c>
      <c r="V48" s="169">
        <f t="shared" ref="V48" si="54">SUM(V49:V55)</f>
        <v>0</v>
      </c>
      <c r="W48" s="170">
        <f t="shared" ref="W48" si="55">SUM(W49:W55)</f>
        <v>0</v>
      </c>
      <c r="X48" s="169">
        <f t="shared" ref="X48" si="56">SUM(X49:X55)</f>
        <v>0</v>
      </c>
      <c r="Y48" s="170">
        <f t="shared" ref="Y48" si="57">SUM(Y49:Y55)</f>
        <v>0</v>
      </c>
      <c r="Z48" s="169">
        <f t="shared" ref="Z48" si="58">SUM(Z49:Z55)</f>
        <v>0</v>
      </c>
      <c r="AA48" s="170">
        <f t="shared" ref="AA48" si="59">SUM(AA49:AA55)</f>
        <v>0</v>
      </c>
      <c r="AB48" s="169">
        <f t="shared" ref="AB48" si="60">SUM(AB49:AB55)</f>
        <v>0</v>
      </c>
      <c r="AC48" s="170">
        <f t="shared" ref="AC48" si="61">SUM(AC49:AC55)</f>
        <v>0</v>
      </c>
      <c r="AD48" s="169">
        <f t="shared" ref="AD48" si="62">SUM(AD49:AD55)</f>
        <v>0</v>
      </c>
      <c r="AE48" s="170">
        <f t="shared" ref="AE48" si="63">SUM(AE49:AE55)</f>
        <v>0</v>
      </c>
      <c r="AF48" s="169">
        <f t="shared" ref="AF48" si="64">SUM(AF49:AF55)</f>
        <v>0</v>
      </c>
      <c r="AG48" s="171">
        <f t="shared" ref="AG48" si="65">SUM(AG49:AG55)</f>
        <v>0</v>
      </c>
      <c r="AH48" s="855"/>
      <c r="AI48" s="855"/>
      <c r="AJ48" s="172">
        <f t="shared" ref="AJ48" si="66">SUM(AJ49:AJ55)</f>
        <v>0</v>
      </c>
      <c r="AK48" s="173">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4">
        <f t="shared" ref="AS48" si="75">SUM(AS49:AS55)</f>
        <v>0</v>
      </c>
      <c r="AT48" s="42">
        <f t="shared" ref="AT48" si="76">SUM(AT49:AT55)</f>
        <v>0</v>
      </c>
      <c r="AU48" s="43">
        <f t="shared" ref="AU48" si="77">SUM(AU49:AU55)</f>
        <v>0</v>
      </c>
      <c r="AV48" s="104">
        <f t="shared" ref="AV48" si="78">SUM(AV49:AV55)</f>
        <v>0</v>
      </c>
      <c r="AW48" s="42">
        <f t="shared" ref="AW48" si="79">SUM(AW49:AW55)</f>
        <v>0</v>
      </c>
      <c r="AX48" s="42">
        <f t="shared" ref="AX48" si="80">SUM(AX49:AX55)</f>
        <v>0</v>
      </c>
      <c r="AY48" s="42">
        <f t="shared" ref="AY48" si="81">SUM(AY49:AY55)</f>
        <v>0</v>
      </c>
      <c r="AZ48" s="105">
        <f t="shared" ref="AZ48" si="82">SUM(AZ49:AZ55)</f>
        <v>0</v>
      </c>
      <c r="BA48" s="44" t="s">
        <v>1684</v>
      </c>
      <c r="BB48" s="44" t="s">
        <v>1685</v>
      </c>
      <c r="BC48" s="45" t="s">
        <v>1686</v>
      </c>
    </row>
    <row r="49" spans="1:55" ht="17.25" hidden="1" customHeight="1" x14ac:dyDescent="0.2">
      <c r="A49" s="959"/>
      <c r="B49" s="961" t="str">
        <f>VLOOKUP($D$9,'PROYECTOS REGISTRADOS'!$A$2:$D$82,4,0)</f>
        <v>Implementación de estrategias para mejorar las condiciones de contaminacion en el municipio de Tocancipá, Cundinamarca, Centro Oriente</v>
      </c>
      <c r="C49" s="964" t="str">
        <f>VLOOKUP($D$9,'PROYECTOS REGISTRADOS'!$A$2:$D$82,3,0)</f>
        <v>2016-25817-0009</v>
      </c>
      <c r="D49" s="1007"/>
      <c r="E49" s="973" t="str">
        <f>IF(D49=0,"0-0",(VLOOKUP(D49,'CONSOLIDADO PLAN DESARROLLO'!$EL$9:$ET$304,2,0)))</f>
        <v>0-0</v>
      </c>
      <c r="F49" s="970" t="str">
        <f>IF(D49=0,"0-0",(VLOOKUP(D49,'CONSOLIDADO PLAN DESARROLLO'!$EL$9:$ET$304,3,0)))</f>
        <v>0-0</v>
      </c>
      <c r="G49" s="992" t="str">
        <f>IF(D49=0,"0-0",(VLOOKUP(D49,'CONSOLIDADO PLAN DESARROLLO'!$EL$9:$ET$304,4,0)))</f>
        <v>0-0</v>
      </c>
      <c r="H49" s="976" t="str">
        <f>IF(D49=0,"0-0",(VLOOKUP(D49,'CONSOLIDADO PLAN DESARROLLO'!$EL$9:$ET$304,5,0)))</f>
        <v>0-0</v>
      </c>
      <c r="I49" s="979" t="str">
        <f>IF(D49=0,"0-0",(VLOOKUP(D49,'CONSOLIDADO PLAN DESARROLLO'!$EL$9:$ET$304,$R$3,0)))</f>
        <v>0-0</v>
      </c>
      <c r="J49" s="980"/>
      <c r="K49" s="1010"/>
      <c r="L49" s="988"/>
      <c r="M49" s="174"/>
      <c r="N49" s="175"/>
      <c r="O49" s="176"/>
      <c r="P49" s="46"/>
      <c r="Q49" s="47"/>
      <c r="R49" s="1013"/>
      <c r="S49" s="48"/>
      <c r="T49" s="893"/>
      <c r="U49" s="49"/>
      <c r="V49" s="893"/>
      <c r="W49" s="49"/>
      <c r="X49" s="893"/>
      <c r="Y49" s="49"/>
      <c r="Z49" s="893"/>
      <c r="AA49" s="49"/>
      <c r="AB49" s="893"/>
      <c r="AC49" s="49"/>
      <c r="AD49" s="893"/>
      <c r="AE49" s="49"/>
      <c r="AF49" s="893"/>
      <c r="AG49" s="50"/>
      <c r="AH49" s="856"/>
      <c r="AI49" s="856"/>
      <c r="AJ49" s="884">
        <f>+R49+T49+V49+X49+Z49+AB49+AD49+AF49</f>
        <v>0</v>
      </c>
      <c r="AK49" s="103">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959"/>
      <c r="B50" s="961"/>
      <c r="C50" s="964"/>
      <c r="D50" s="1007"/>
      <c r="E50" s="974"/>
      <c r="F50" s="970"/>
      <c r="G50" s="992"/>
      <c r="H50" s="976"/>
      <c r="I50" s="981"/>
      <c r="J50" s="982"/>
      <c r="K50" s="1010"/>
      <c r="L50" s="989"/>
      <c r="M50" s="174"/>
      <c r="N50" s="175"/>
      <c r="O50" s="176"/>
      <c r="P50" s="46"/>
      <c r="Q50" s="47"/>
      <c r="R50" s="1014"/>
      <c r="S50" s="48"/>
      <c r="T50" s="894"/>
      <c r="U50" s="49"/>
      <c r="V50" s="894"/>
      <c r="W50" s="49"/>
      <c r="X50" s="894"/>
      <c r="Y50" s="49"/>
      <c r="Z50" s="894"/>
      <c r="AA50" s="49"/>
      <c r="AB50" s="894"/>
      <c r="AC50" s="49"/>
      <c r="AD50" s="894"/>
      <c r="AE50" s="49"/>
      <c r="AF50" s="894"/>
      <c r="AG50" s="50"/>
      <c r="AH50" s="857"/>
      <c r="AI50" s="857"/>
      <c r="AJ50" s="885"/>
      <c r="AK50" s="103">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959"/>
      <c r="B51" s="961"/>
      <c r="C51" s="964"/>
      <c r="D51" s="1007"/>
      <c r="E51" s="974"/>
      <c r="F51" s="970"/>
      <c r="G51" s="992"/>
      <c r="H51" s="976"/>
      <c r="I51" s="981"/>
      <c r="J51" s="982"/>
      <c r="K51" s="1010"/>
      <c r="L51" s="989"/>
      <c r="M51" s="174"/>
      <c r="N51" s="175"/>
      <c r="O51" s="176"/>
      <c r="P51" s="46"/>
      <c r="Q51" s="47"/>
      <c r="R51" s="1014"/>
      <c r="S51" s="48"/>
      <c r="T51" s="894"/>
      <c r="U51" s="49"/>
      <c r="V51" s="894"/>
      <c r="W51" s="49"/>
      <c r="X51" s="894"/>
      <c r="Y51" s="49"/>
      <c r="Z51" s="894"/>
      <c r="AA51" s="49"/>
      <c r="AB51" s="894"/>
      <c r="AC51" s="49"/>
      <c r="AD51" s="894"/>
      <c r="AE51" s="49"/>
      <c r="AF51" s="894"/>
      <c r="AG51" s="50"/>
      <c r="AH51" s="857"/>
      <c r="AI51" s="857"/>
      <c r="AJ51" s="885"/>
      <c r="AK51" s="103">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959"/>
      <c r="B52" s="961"/>
      <c r="C52" s="964"/>
      <c r="D52" s="1007"/>
      <c r="E52" s="974"/>
      <c r="F52" s="970"/>
      <c r="G52" s="992"/>
      <c r="H52" s="976"/>
      <c r="I52" s="981"/>
      <c r="J52" s="982"/>
      <c r="K52" s="1010"/>
      <c r="L52" s="989"/>
      <c r="M52" s="174"/>
      <c r="N52" s="175"/>
      <c r="O52" s="176"/>
      <c r="P52" s="46"/>
      <c r="Q52" s="47"/>
      <c r="R52" s="1014"/>
      <c r="S52" s="48"/>
      <c r="T52" s="894"/>
      <c r="U52" s="49"/>
      <c r="V52" s="894"/>
      <c r="W52" s="49"/>
      <c r="X52" s="894"/>
      <c r="Y52" s="49"/>
      <c r="Z52" s="894"/>
      <c r="AA52" s="49"/>
      <c r="AB52" s="894"/>
      <c r="AC52" s="49"/>
      <c r="AD52" s="894"/>
      <c r="AE52" s="49"/>
      <c r="AF52" s="894"/>
      <c r="AG52" s="50"/>
      <c r="AH52" s="857"/>
      <c r="AI52" s="857"/>
      <c r="AJ52" s="885"/>
      <c r="AK52" s="103">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959"/>
      <c r="B53" s="961"/>
      <c r="C53" s="964"/>
      <c r="D53" s="1007"/>
      <c r="E53" s="974"/>
      <c r="F53" s="970"/>
      <c r="G53" s="992"/>
      <c r="H53" s="976"/>
      <c r="I53" s="981"/>
      <c r="J53" s="982"/>
      <c r="K53" s="1010"/>
      <c r="L53" s="989"/>
      <c r="M53" s="174"/>
      <c r="N53" s="175"/>
      <c r="O53" s="176"/>
      <c r="P53" s="46"/>
      <c r="Q53" s="47"/>
      <c r="R53" s="1014"/>
      <c r="S53" s="48"/>
      <c r="T53" s="894"/>
      <c r="U53" s="49"/>
      <c r="V53" s="894"/>
      <c r="W53" s="49"/>
      <c r="X53" s="894"/>
      <c r="Y53" s="49"/>
      <c r="Z53" s="894"/>
      <c r="AA53" s="49"/>
      <c r="AB53" s="894"/>
      <c r="AC53" s="49"/>
      <c r="AD53" s="894"/>
      <c r="AE53" s="49"/>
      <c r="AF53" s="894"/>
      <c r="AG53" s="50"/>
      <c r="AH53" s="857"/>
      <c r="AI53" s="857"/>
      <c r="AJ53" s="885"/>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959"/>
      <c r="B54" s="962"/>
      <c r="C54" s="965"/>
      <c r="D54" s="1008"/>
      <c r="E54" s="974"/>
      <c r="F54" s="971"/>
      <c r="G54" s="993"/>
      <c r="H54" s="977"/>
      <c r="I54" s="981"/>
      <c r="J54" s="982"/>
      <c r="K54" s="1011"/>
      <c r="L54" s="989"/>
      <c r="M54" s="177"/>
      <c r="N54" s="178"/>
      <c r="O54" s="179"/>
      <c r="P54" s="106"/>
      <c r="Q54" s="107"/>
      <c r="R54" s="1014"/>
      <c r="S54" s="108"/>
      <c r="T54" s="894"/>
      <c r="U54" s="109"/>
      <c r="V54" s="894"/>
      <c r="W54" s="109"/>
      <c r="X54" s="894"/>
      <c r="Y54" s="109"/>
      <c r="Z54" s="894"/>
      <c r="AA54" s="109"/>
      <c r="AB54" s="894"/>
      <c r="AC54" s="109"/>
      <c r="AD54" s="894"/>
      <c r="AE54" s="109"/>
      <c r="AF54" s="894"/>
      <c r="AG54" s="110"/>
      <c r="AH54" s="857"/>
      <c r="AI54" s="857"/>
      <c r="AJ54" s="886"/>
      <c r="AK54" s="103">
        <f t="shared" si="83"/>
        <v>0</v>
      </c>
      <c r="AL54" s="111"/>
      <c r="AM54" s="112"/>
      <c r="AN54" s="112"/>
      <c r="AO54" s="112"/>
      <c r="AP54" s="112"/>
      <c r="AQ54" s="112"/>
      <c r="AR54" s="53">
        <f t="shared" si="84"/>
        <v>0</v>
      </c>
      <c r="AS54" s="113"/>
      <c r="AT54" s="112"/>
      <c r="AU54" s="53">
        <f>SUM(AS54:AT54)</f>
        <v>0</v>
      </c>
      <c r="AV54" s="113"/>
      <c r="AW54" s="112"/>
      <c r="AX54" s="112"/>
      <c r="AY54" s="112"/>
      <c r="AZ54" s="114"/>
      <c r="BA54" s="115"/>
      <c r="BB54" s="115"/>
      <c r="BC54" s="116"/>
    </row>
    <row r="55" spans="1:55" ht="9.9499999999999993" hidden="1" customHeight="1" thickBot="1" x14ac:dyDescent="0.25">
      <c r="A55" s="960"/>
      <c r="B55" s="963"/>
      <c r="C55" s="966"/>
      <c r="D55" s="1009"/>
      <c r="E55" s="975"/>
      <c r="F55" s="972"/>
      <c r="G55" s="994"/>
      <c r="H55" s="978"/>
      <c r="I55" s="983"/>
      <c r="J55" s="984"/>
      <c r="K55" s="1012"/>
      <c r="L55" s="990"/>
      <c r="M55" s="180"/>
      <c r="N55" s="181"/>
      <c r="O55" s="182"/>
      <c r="P55" s="117"/>
      <c r="Q55" s="117"/>
      <c r="R55" s="1015"/>
      <c r="S55" s="183"/>
      <c r="T55" s="895"/>
      <c r="U55" s="184"/>
      <c r="V55" s="895"/>
      <c r="W55" s="184"/>
      <c r="X55" s="895"/>
      <c r="Y55" s="184"/>
      <c r="Z55" s="895"/>
      <c r="AA55" s="184"/>
      <c r="AB55" s="895"/>
      <c r="AC55" s="184"/>
      <c r="AD55" s="895"/>
      <c r="AE55" s="184"/>
      <c r="AF55" s="895"/>
      <c r="AG55" s="185"/>
      <c r="AH55" s="858"/>
      <c r="AI55" s="858"/>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1"/>
      <c r="J56" s="991"/>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8">
        <v>6</v>
      </c>
      <c r="B57" s="161" t="s">
        <v>1704</v>
      </c>
      <c r="C57" s="162" t="s">
        <v>1705</v>
      </c>
      <c r="D57" s="163" t="s">
        <v>21</v>
      </c>
      <c r="E57" s="163" t="s">
        <v>1892</v>
      </c>
      <c r="F57" s="162" t="s">
        <v>1706</v>
      </c>
      <c r="G57" s="164" t="s">
        <v>1678</v>
      </c>
      <c r="H57" s="164" t="s">
        <v>1679</v>
      </c>
      <c r="I57" s="165" t="s">
        <v>1908</v>
      </c>
      <c r="J57" s="166">
        <f>+$N$3</f>
        <v>2019</v>
      </c>
      <c r="K57" s="164" t="s">
        <v>1924</v>
      </c>
      <c r="L57" s="165" t="s">
        <v>1925</v>
      </c>
      <c r="M57" s="162" t="s">
        <v>1707</v>
      </c>
      <c r="N57" s="162" t="s">
        <v>1708</v>
      </c>
      <c r="O57" s="162" t="s">
        <v>1709</v>
      </c>
      <c r="P57" s="162" t="s">
        <v>1710</v>
      </c>
      <c r="Q57" s="162" t="s">
        <v>1711</v>
      </c>
      <c r="R57" s="167">
        <f t="shared" ref="R57" si="86">SUM(R58:R64)</f>
        <v>0</v>
      </c>
      <c r="S57" s="168">
        <f t="shared" ref="S57" si="87">SUM(S58:S64)</f>
        <v>0</v>
      </c>
      <c r="T57" s="169">
        <f t="shared" ref="T57" si="88">SUM(T58:T64)</f>
        <v>0</v>
      </c>
      <c r="U57" s="170">
        <f t="shared" ref="U57" si="89">SUM(U58:U64)</f>
        <v>0</v>
      </c>
      <c r="V57" s="169">
        <f t="shared" ref="V57" si="90">SUM(V58:V64)</f>
        <v>0</v>
      </c>
      <c r="W57" s="170">
        <f t="shared" ref="W57" si="91">SUM(W58:W64)</f>
        <v>0</v>
      </c>
      <c r="X57" s="169">
        <f t="shared" ref="X57" si="92">SUM(X58:X64)</f>
        <v>0</v>
      </c>
      <c r="Y57" s="170">
        <f t="shared" ref="Y57" si="93">SUM(Y58:Y64)</f>
        <v>0</v>
      </c>
      <c r="Z57" s="169">
        <f t="shared" ref="Z57" si="94">SUM(Z58:Z64)</f>
        <v>0</v>
      </c>
      <c r="AA57" s="170">
        <f t="shared" ref="AA57" si="95">SUM(AA58:AA64)</f>
        <v>0</v>
      </c>
      <c r="AB57" s="169">
        <f t="shared" ref="AB57" si="96">SUM(AB58:AB64)</f>
        <v>0</v>
      </c>
      <c r="AC57" s="170">
        <f t="shared" ref="AC57" si="97">SUM(AC58:AC64)</f>
        <v>0</v>
      </c>
      <c r="AD57" s="169">
        <f t="shared" ref="AD57" si="98">SUM(AD58:AD64)</f>
        <v>0</v>
      </c>
      <c r="AE57" s="170">
        <f t="shared" ref="AE57" si="99">SUM(AE58:AE64)</f>
        <v>0</v>
      </c>
      <c r="AF57" s="169">
        <f t="shared" ref="AF57" si="100">SUM(AF58:AF64)</f>
        <v>0</v>
      </c>
      <c r="AG57" s="171">
        <f t="shared" ref="AG57" si="101">SUM(AG58:AG64)</f>
        <v>0</v>
      </c>
      <c r="AH57" s="855"/>
      <c r="AI57" s="855"/>
      <c r="AJ57" s="172">
        <f t="shared" ref="AJ57" si="102">SUM(AJ58:AJ64)</f>
        <v>0</v>
      </c>
      <c r="AK57" s="173">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4">
        <f t="shared" ref="AS57" si="111">SUM(AS58:AS64)</f>
        <v>0</v>
      </c>
      <c r="AT57" s="42">
        <f t="shared" ref="AT57" si="112">SUM(AT58:AT64)</f>
        <v>0</v>
      </c>
      <c r="AU57" s="43">
        <f t="shared" ref="AU57" si="113">SUM(AU58:AU64)</f>
        <v>0</v>
      </c>
      <c r="AV57" s="104">
        <f t="shared" ref="AV57" si="114">SUM(AV58:AV64)</f>
        <v>0</v>
      </c>
      <c r="AW57" s="42">
        <f t="shared" ref="AW57" si="115">SUM(AW58:AW64)</f>
        <v>0</v>
      </c>
      <c r="AX57" s="42">
        <f t="shared" ref="AX57" si="116">SUM(AX58:AX64)</f>
        <v>0</v>
      </c>
      <c r="AY57" s="42">
        <f t="shared" ref="AY57" si="117">SUM(AY58:AY64)</f>
        <v>0</v>
      </c>
      <c r="AZ57" s="105">
        <f t="shared" ref="AZ57" si="118">SUM(AZ58:AZ64)</f>
        <v>0</v>
      </c>
      <c r="BA57" s="44" t="s">
        <v>1684</v>
      </c>
      <c r="BB57" s="44" t="s">
        <v>1685</v>
      </c>
      <c r="BC57" s="45" t="s">
        <v>1686</v>
      </c>
    </row>
    <row r="58" spans="1:55" ht="17.25" hidden="1" customHeight="1" x14ac:dyDescent="0.2">
      <c r="A58" s="959"/>
      <c r="B58" s="961" t="str">
        <f>VLOOKUP($D$9,'PROYECTOS REGISTRADOS'!$A$2:$D$82,4,0)</f>
        <v>Implementación de estrategias para mejorar las condiciones de contaminacion en el municipio de Tocancipá, Cundinamarca, Centro Oriente</v>
      </c>
      <c r="C58" s="964" t="str">
        <f>VLOOKUP($D$9,'PROYECTOS REGISTRADOS'!$A$2:$D$82,3,0)</f>
        <v>2016-25817-0009</v>
      </c>
      <c r="D58" s="1007"/>
      <c r="E58" s="973" t="str">
        <f>IF(D58=0,"0-0",(VLOOKUP(D58,'CONSOLIDADO PLAN DESARROLLO'!$EL$9:$ET$304,2,0)))</f>
        <v>0-0</v>
      </c>
      <c r="F58" s="970" t="str">
        <f>IF(D58=0,"0-0",(VLOOKUP(D58,'CONSOLIDADO PLAN DESARROLLO'!$EL$9:$ET$304,3,0)))</f>
        <v>0-0</v>
      </c>
      <c r="G58" s="992" t="str">
        <f>IF(D58=0,"0-0",(VLOOKUP(D58,'CONSOLIDADO PLAN DESARROLLO'!$EL$9:$ET$304,4,0)))</f>
        <v>0-0</v>
      </c>
      <c r="H58" s="976" t="str">
        <f>IF(D58=0,"0-0",(VLOOKUP(D58,'CONSOLIDADO PLAN DESARROLLO'!$EL$9:$ET$304,5,0)))</f>
        <v>0-0</v>
      </c>
      <c r="I58" s="979" t="str">
        <f>IF(D58=0,"0-0",(VLOOKUP(D58,'CONSOLIDADO PLAN DESARROLLO'!$EL$9:$ET$304,$R$3,0)))</f>
        <v>0-0</v>
      </c>
      <c r="J58" s="980"/>
      <c r="K58" s="1010"/>
      <c r="L58" s="988"/>
      <c r="M58" s="174"/>
      <c r="N58" s="175"/>
      <c r="O58" s="176"/>
      <c r="P58" s="46"/>
      <c r="Q58" s="47"/>
      <c r="R58" s="1013"/>
      <c r="S58" s="48"/>
      <c r="T58" s="893"/>
      <c r="U58" s="49"/>
      <c r="V58" s="893"/>
      <c r="W58" s="49"/>
      <c r="X58" s="893"/>
      <c r="Y58" s="49"/>
      <c r="Z58" s="893"/>
      <c r="AA58" s="49"/>
      <c r="AB58" s="893"/>
      <c r="AC58" s="49"/>
      <c r="AD58" s="893"/>
      <c r="AE58" s="49"/>
      <c r="AF58" s="893"/>
      <c r="AG58" s="50"/>
      <c r="AH58" s="856"/>
      <c r="AI58" s="856"/>
      <c r="AJ58" s="884">
        <f>+R58+T58+V58+X58+Z58+AB58+AD58+AF58</f>
        <v>0</v>
      </c>
      <c r="AK58" s="103">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959"/>
      <c r="B59" s="961"/>
      <c r="C59" s="964"/>
      <c r="D59" s="1007"/>
      <c r="E59" s="974"/>
      <c r="F59" s="970"/>
      <c r="G59" s="992"/>
      <c r="H59" s="976"/>
      <c r="I59" s="981"/>
      <c r="J59" s="982"/>
      <c r="K59" s="1010"/>
      <c r="L59" s="989"/>
      <c r="M59" s="174"/>
      <c r="N59" s="175"/>
      <c r="O59" s="176"/>
      <c r="P59" s="46"/>
      <c r="Q59" s="47"/>
      <c r="R59" s="1014"/>
      <c r="S59" s="48"/>
      <c r="T59" s="894"/>
      <c r="U59" s="49"/>
      <c r="V59" s="894"/>
      <c r="W59" s="49"/>
      <c r="X59" s="894"/>
      <c r="Y59" s="49"/>
      <c r="Z59" s="894"/>
      <c r="AA59" s="49"/>
      <c r="AB59" s="894"/>
      <c r="AC59" s="49"/>
      <c r="AD59" s="894"/>
      <c r="AE59" s="49"/>
      <c r="AF59" s="894"/>
      <c r="AG59" s="50"/>
      <c r="AH59" s="857"/>
      <c r="AI59" s="857"/>
      <c r="AJ59" s="885"/>
      <c r="AK59" s="103">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959"/>
      <c r="B60" s="961"/>
      <c r="C60" s="964"/>
      <c r="D60" s="1007"/>
      <c r="E60" s="974"/>
      <c r="F60" s="970"/>
      <c r="G60" s="992"/>
      <c r="H60" s="976"/>
      <c r="I60" s="981"/>
      <c r="J60" s="982"/>
      <c r="K60" s="1010"/>
      <c r="L60" s="989"/>
      <c r="M60" s="174"/>
      <c r="N60" s="175"/>
      <c r="O60" s="176"/>
      <c r="P60" s="46"/>
      <c r="Q60" s="47"/>
      <c r="R60" s="1014"/>
      <c r="S60" s="48"/>
      <c r="T60" s="894"/>
      <c r="U60" s="49"/>
      <c r="V60" s="894"/>
      <c r="W60" s="49"/>
      <c r="X60" s="894"/>
      <c r="Y60" s="49"/>
      <c r="Z60" s="894"/>
      <c r="AA60" s="49"/>
      <c r="AB60" s="894"/>
      <c r="AC60" s="49"/>
      <c r="AD60" s="894"/>
      <c r="AE60" s="49"/>
      <c r="AF60" s="894"/>
      <c r="AG60" s="50"/>
      <c r="AH60" s="857"/>
      <c r="AI60" s="857"/>
      <c r="AJ60" s="885"/>
      <c r="AK60" s="103">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959"/>
      <c r="B61" s="961"/>
      <c r="C61" s="964"/>
      <c r="D61" s="1007"/>
      <c r="E61" s="974"/>
      <c r="F61" s="970"/>
      <c r="G61" s="992"/>
      <c r="H61" s="976"/>
      <c r="I61" s="981"/>
      <c r="J61" s="982"/>
      <c r="K61" s="1010"/>
      <c r="L61" s="989"/>
      <c r="M61" s="174"/>
      <c r="N61" s="175"/>
      <c r="O61" s="176"/>
      <c r="P61" s="46"/>
      <c r="Q61" s="47"/>
      <c r="R61" s="1014"/>
      <c r="S61" s="48"/>
      <c r="T61" s="894"/>
      <c r="U61" s="49"/>
      <c r="V61" s="894"/>
      <c r="W61" s="49"/>
      <c r="X61" s="894"/>
      <c r="Y61" s="49"/>
      <c r="Z61" s="894"/>
      <c r="AA61" s="49"/>
      <c r="AB61" s="894"/>
      <c r="AC61" s="49"/>
      <c r="AD61" s="894"/>
      <c r="AE61" s="49"/>
      <c r="AF61" s="894"/>
      <c r="AG61" s="50"/>
      <c r="AH61" s="857"/>
      <c r="AI61" s="857"/>
      <c r="AJ61" s="885"/>
      <c r="AK61" s="103">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959"/>
      <c r="B62" s="961"/>
      <c r="C62" s="964"/>
      <c r="D62" s="1007"/>
      <c r="E62" s="974"/>
      <c r="F62" s="970"/>
      <c r="G62" s="992"/>
      <c r="H62" s="976"/>
      <c r="I62" s="981"/>
      <c r="J62" s="982"/>
      <c r="K62" s="1010"/>
      <c r="L62" s="989"/>
      <c r="M62" s="174"/>
      <c r="N62" s="175"/>
      <c r="O62" s="176"/>
      <c r="P62" s="46"/>
      <c r="Q62" s="47"/>
      <c r="R62" s="1014"/>
      <c r="S62" s="48"/>
      <c r="T62" s="894"/>
      <c r="U62" s="49"/>
      <c r="V62" s="894"/>
      <c r="W62" s="49"/>
      <c r="X62" s="894"/>
      <c r="Y62" s="49"/>
      <c r="Z62" s="894"/>
      <c r="AA62" s="49"/>
      <c r="AB62" s="894"/>
      <c r="AC62" s="49"/>
      <c r="AD62" s="894"/>
      <c r="AE62" s="49"/>
      <c r="AF62" s="894"/>
      <c r="AG62" s="50"/>
      <c r="AH62" s="857"/>
      <c r="AI62" s="857"/>
      <c r="AJ62" s="885"/>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959"/>
      <c r="B63" s="962"/>
      <c r="C63" s="965"/>
      <c r="D63" s="1008"/>
      <c r="E63" s="974"/>
      <c r="F63" s="971"/>
      <c r="G63" s="993"/>
      <c r="H63" s="977"/>
      <c r="I63" s="981"/>
      <c r="J63" s="982"/>
      <c r="K63" s="1011"/>
      <c r="L63" s="989"/>
      <c r="M63" s="177"/>
      <c r="N63" s="178"/>
      <c r="O63" s="179"/>
      <c r="P63" s="106"/>
      <c r="Q63" s="107"/>
      <c r="R63" s="1014"/>
      <c r="S63" s="108"/>
      <c r="T63" s="894"/>
      <c r="U63" s="109"/>
      <c r="V63" s="894"/>
      <c r="W63" s="109"/>
      <c r="X63" s="894"/>
      <c r="Y63" s="109"/>
      <c r="Z63" s="894"/>
      <c r="AA63" s="109"/>
      <c r="AB63" s="894"/>
      <c r="AC63" s="109"/>
      <c r="AD63" s="894"/>
      <c r="AE63" s="109"/>
      <c r="AF63" s="894"/>
      <c r="AG63" s="110"/>
      <c r="AH63" s="857"/>
      <c r="AI63" s="857"/>
      <c r="AJ63" s="886"/>
      <c r="AK63" s="103">
        <f t="shared" si="119"/>
        <v>0</v>
      </c>
      <c r="AL63" s="111"/>
      <c r="AM63" s="112"/>
      <c r="AN63" s="112"/>
      <c r="AO63" s="112"/>
      <c r="AP63" s="112"/>
      <c r="AQ63" s="112"/>
      <c r="AR63" s="53">
        <f t="shared" si="120"/>
        <v>0</v>
      </c>
      <c r="AS63" s="113"/>
      <c r="AT63" s="112"/>
      <c r="AU63" s="53">
        <f>SUM(AS63:AT63)</f>
        <v>0</v>
      </c>
      <c r="AV63" s="113"/>
      <c r="AW63" s="112"/>
      <c r="AX63" s="112"/>
      <c r="AY63" s="112"/>
      <c r="AZ63" s="114"/>
      <c r="BA63" s="115"/>
      <c r="BB63" s="115"/>
      <c r="BC63" s="116"/>
    </row>
    <row r="64" spans="1:55" ht="9.9499999999999993" hidden="1" customHeight="1" thickBot="1" x14ac:dyDescent="0.25">
      <c r="A64" s="960"/>
      <c r="B64" s="963"/>
      <c r="C64" s="966"/>
      <c r="D64" s="1009"/>
      <c r="E64" s="975"/>
      <c r="F64" s="972"/>
      <c r="G64" s="994"/>
      <c r="H64" s="978"/>
      <c r="I64" s="983"/>
      <c r="J64" s="984"/>
      <c r="K64" s="1012"/>
      <c r="L64" s="990"/>
      <c r="M64" s="180"/>
      <c r="N64" s="181"/>
      <c r="O64" s="182"/>
      <c r="P64" s="117"/>
      <c r="Q64" s="117"/>
      <c r="R64" s="1015"/>
      <c r="S64" s="183"/>
      <c r="T64" s="895"/>
      <c r="U64" s="184"/>
      <c r="V64" s="895"/>
      <c r="W64" s="184"/>
      <c r="X64" s="895"/>
      <c r="Y64" s="184"/>
      <c r="Z64" s="895"/>
      <c r="AA64" s="184"/>
      <c r="AB64" s="895"/>
      <c r="AC64" s="184"/>
      <c r="AD64" s="895"/>
      <c r="AE64" s="184"/>
      <c r="AF64" s="895"/>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1"/>
      <c r="J65" s="991"/>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8">
        <v>7</v>
      </c>
      <c r="B66" s="161" t="s">
        <v>1704</v>
      </c>
      <c r="C66" s="162" t="s">
        <v>1705</v>
      </c>
      <c r="D66" s="163" t="s">
        <v>21</v>
      </c>
      <c r="E66" s="163" t="s">
        <v>1892</v>
      </c>
      <c r="F66" s="162" t="s">
        <v>1706</v>
      </c>
      <c r="G66" s="164" t="s">
        <v>1678</v>
      </c>
      <c r="H66" s="164" t="s">
        <v>1679</v>
      </c>
      <c r="I66" s="165" t="s">
        <v>1908</v>
      </c>
      <c r="J66" s="166">
        <f>+$N$3</f>
        <v>2019</v>
      </c>
      <c r="K66" s="164" t="s">
        <v>1924</v>
      </c>
      <c r="L66" s="165" t="s">
        <v>1925</v>
      </c>
      <c r="M66" s="162" t="s">
        <v>1707</v>
      </c>
      <c r="N66" s="162" t="s">
        <v>1708</v>
      </c>
      <c r="O66" s="162" t="s">
        <v>1709</v>
      </c>
      <c r="P66" s="162" t="s">
        <v>1710</v>
      </c>
      <c r="Q66" s="162" t="s">
        <v>1711</v>
      </c>
      <c r="R66" s="167">
        <f t="shared" ref="R66" si="122">SUM(R67:R73)</f>
        <v>0</v>
      </c>
      <c r="S66" s="168">
        <f t="shared" ref="S66" si="123">SUM(S67:S73)</f>
        <v>0</v>
      </c>
      <c r="T66" s="169">
        <f t="shared" ref="T66" si="124">SUM(T67:T73)</f>
        <v>0</v>
      </c>
      <c r="U66" s="170">
        <f t="shared" ref="U66" si="125">SUM(U67:U73)</f>
        <v>0</v>
      </c>
      <c r="V66" s="169">
        <f t="shared" ref="V66" si="126">SUM(V67:V73)</f>
        <v>0</v>
      </c>
      <c r="W66" s="170">
        <f t="shared" ref="W66" si="127">SUM(W67:W73)</f>
        <v>0</v>
      </c>
      <c r="X66" s="169">
        <f t="shared" ref="X66" si="128">SUM(X67:X73)</f>
        <v>0</v>
      </c>
      <c r="Y66" s="170">
        <f t="shared" ref="Y66" si="129">SUM(Y67:Y73)</f>
        <v>0</v>
      </c>
      <c r="Z66" s="169">
        <f t="shared" ref="Z66" si="130">SUM(Z67:Z73)</f>
        <v>0</v>
      </c>
      <c r="AA66" s="170">
        <f t="shared" ref="AA66" si="131">SUM(AA67:AA73)</f>
        <v>0</v>
      </c>
      <c r="AB66" s="169">
        <f t="shared" ref="AB66" si="132">SUM(AB67:AB73)</f>
        <v>0</v>
      </c>
      <c r="AC66" s="170">
        <f t="shared" ref="AC66" si="133">SUM(AC67:AC73)</f>
        <v>0</v>
      </c>
      <c r="AD66" s="169">
        <f t="shared" ref="AD66" si="134">SUM(AD67:AD73)</f>
        <v>0</v>
      </c>
      <c r="AE66" s="170">
        <f t="shared" ref="AE66" si="135">SUM(AE67:AE73)</f>
        <v>0</v>
      </c>
      <c r="AF66" s="169">
        <f t="shared" ref="AF66" si="136">SUM(AF67:AF73)</f>
        <v>0</v>
      </c>
      <c r="AG66" s="171">
        <f t="shared" ref="AG66" si="137">SUM(AG67:AG73)</f>
        <v>0</v>
      </c>
      <c r="AH66" s="855"/>
      <c r="AI66" s="855"/>
      <c r="AJ66" s="172">
        <f t="shared" ref="AJ66" si="138">SUM(AJ67:AJ73)</f>
        <v>0</v>
      </c>
      <c r="AK66" s="173">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4">
        <f t="shared" ref="AS66" si="147">SUM(AS67:AS73)</f>
        <v>0</v>
      </c>
      <c r="AT66" s="42">
        <f t="shared" ref="AT66" si="148">SUM(AT67:AT73)</f>
        <v>0</v>
      </c>
      <c r="AU66" s="43">
        <f t="shared" ref="AU66" si="149">SUM(AU67:AU73)</f>
        <v>0</v>
      </c>
      <c r="AV66" s="104">
        <f t="shared" ref="AV66" si="150">SUM(AV67:AV73)</f>
        <v>0</v>
      </c>
      <c r="AW66" s="42">
        <f t="shared" ref="AW66" si="151">SUM(AW67:AW73)</f>
        <v>0</v>
      </c>
      <c r="AX66" s="42">
        <f t="shared" ref="AX66" si="152">SUM(AX67:AX73)</f>
        <v>0</v>
      </c>
      <c r="AY66" s="42">
        <f t="shared" ref="AY66" si="153">SUM(AY67:AY73)</f>
        <v>0</v>
      </c>
      <c r="AZ66" s="105">
        <f t="shared" ref="AZ66" si="154">SUM(AZ67:AZ73)</f>
        <v>0</v>
      </c>
      <c r="BA66" s="44" t="s">
        <v>1684</v>
      </c>
      <c r="BB66" s="44" t="s">
        <v>1685</v>
      </c>
      <c r="BC66" s="45" t="s">
        <v>1686</v>
      </c>
    </row>
    <row r="67" spans="1:55" ht="17.25" hidden="1" customHeight="1" x14ac:dyDescent="0.2">
      <c r="A67" s="959"/>
      <c r="B67" s="961" t="str">
        <f>VLOOKUP($D$9,'PROYECTOS REGISTRADOS'!$A$2:$D$82,4,0)</f>
        <v>Implementación de estrategias para mejorar las condiciones de contaminacion en el municipio de Tocancipá, Cundinamarca, Centro Oriente</v>
      </c>
      <c r="C67" s="964" t="str">
        <f>VLOOKUP($D$9,'PROYECTOS REGISTRADOS'!$A$2:$D$82,3,0)</f>
        <v>2016-25817-0009</v>
      </c>
      <c r="D67" s="1007"/>
      <c r="E67" s="973" t="str">
        <f>IF(D67=0,"0-0",(VLOOKUP(D67,'CONSOLIDADO PLAN DESARROLLO'!$EL$9:$ET$304,2,0)))</f>
        <v>0-0</v>
      </c>
      <c r="F67" s="970" t="str">
        <f>IF(D67=0,"0-0",(VLOOKUP(D67,'CONSOLIDADO PLAN DESARROLLO'!$EL$9:$ET$304,3,0)))</f>
        <v>0-0</v>
      </c>
      <c r="G67" s="992" t="str">
        <f>IF(D67=0,"0-0",(VLOOKUP(D67,'CONSOLIDADO PLAN DESARROLLO'!$EL$9:$ET$304,4,0)))</f>
        <v>0-0</v>
      </c>
      <c r="H67" s="976" t="str">
        <f>IF(D67=0,"0-0",(VLOOKUP(D67,'CONSOLIDADO PLAN DESARROLLO'!$EL$9:$ET$304,5,0)))</f>
        <v>0-0</v>
      </c>
      <c r="I67" s="979" t="str">
        <f>IF(D67=0,"0-0",(VLOOKUP(D67,'CONSOLIDADO PLAN DESARROLLO'!$EL$9:$ET$304,$R$3,0)))</f>
        <v>0-0</v>
      </c>
      <c r="J67" s="980"/>
      <c r="K67" s="1010"/>
      <c r="L67" s="988"/>
      <c r="M67" s="174"/>
      <c r="N67" s="175"/>
      <c r="O67" s="176"/>
      <c r="P67" s="46"/>
      <c r="Q67" s="47"/>
      <c r="R67" s="1013"/>
      <c r="S67" s="48"/>
      <c r="T67" s="893"/>
      <c r="U67" s="49"/>
      <c r="V67" s="893"/>
      <c r="W67" s="49"/>
      <c r="X67" s="893"/>
      <c r="Y67" s="49"/>
      <c r="Z67" s="893"/>
      <c r="AA67" s="49"/>
      <c r="AB67" s="893"/>
      <c r="AC67" s="49"/>
      <c r="AD67" s="893"/>
      <c r="AE67" s="49"/>
      <c r="AF67" s="893"/>
      <c r="AG67" s="50"/>
      <c r="AH67" s="856"/>
      <c r="AI67" s="856"/>
      <c r="AJ67" s="884">
        <f>+R67+T67+V67+X67+Z67+AB67+AD67+AF67</f>
        <v>0</v>
      </c>
      <c r="AK67" s="103">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959"/>
      <c r="B68" s="961"/>
      <c r="C68" s="964"/>
      <c r="D68" s="1007"/>
      <c r="E68" s="974"/>
      <c r="F68" s="970"/>
      <c r="G68" s="992"/>
      <c r="H68" s="976"/>
      <c r="I68" s="981"/>
      <c r="J68" s="982"/>
      <c r="K68" s="1010"/>
      <c r="L68" s="989"/>
      <c r="M68" s="174"/>
      <c r="N68" s="175"/>
      <c r="O68" s="176"/>
      <c r="P68" s="46"/>
      <c r="Q68" s="47"/>
      <c r="R68" s="1014"/>
      <c r="S68" s="48"/>
      <c r="T68" s="894"/>
      <c r="U68" s="49"/>
      <c r="V68" s="894"/>
      <c r="W68" s="49"/>
      <c r="X68" s="894"/>
      <c r="Y68" s="49"/>
      <c r="Z68" s="894"/>
      <c r="AA68" s="49"/>
      <c r="AB68" s="894"/>
      <c r="AC68" s="49"/>
      <c r="AD68" s="894"/>
      <c r="AE68" s="49"/>
      <c r="AF68" s="894"/>
      <c r="AG68" s="50"/>
      <c r="AH68" s="857"/>
      <c r="AI68" s="857"/>
      <c r="AJ68" s="885"/>
      <c r="AK68" s="103">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959"/>
      <c r="B69" s="961"/>
      <c r="C69" s="964"/>
      <c r="D69" s="1007"/>
      <c r="E69" s="974"/>
      <c r="F69" s="970"/>
      <c r="G69" s="992"/>
      <c r="H69" s="976"/>
      <c r="I69" s="981"/>
      <c r="J69" s="982"/>
      <c r="K69" s="1010"/>
      <c r="L69" s="989"/>
      <c r="M69" s="174"/>
      <c r="N69" s="175"/>
      <c r="O69" s="176"/>
      <c r="P69" s="46"/>
      <c r="Q69" s="47"/>
      <c r="R69" s="1014"/>
      <c r="S69" s="48"/>
      <c r="T69" s="894"/>
      <c r="U69" s="49"/>
      <c r="V69" s="894"/>
      <c r="W69" s="49"/>
      <c r="X69" s="894"/>
      <c r="Y69" s="49"/>
      <c r="Z69" s="894"/>
      <c r="AA69" s="49"/>
      <c r="AB69" s="894"/>
      <c r="AC69" s="49"/>
      <c r="AD69" s="894"/>
      <c r="AE69" s="49"/>
      <c r="AF69" s="894"/>
      <c r="AG69" s="50"/>
      <c r="AH69" s="857"/>
      <c r="AI69" s="857"/>
      <c r="AJ69" s="885"/>
      <c r="AK69" s="103">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959"/>
      <c r="B70" s="961"/>
      <c r="C70" s="964"/>
      <c r="D70" s="1007"/>
      <c r="E70" s="974"/>
      <c r="F70" s="970"/>
      <c r="G70" s="992"/>
      <c r="H70" s="976"/>
      <c r="I70" s="981"/>
      <c r="J70" s="982"/>
      <c r="K70" s="1010"/>
      <c r="L70" s="989"/>
      <c r="M70" s="174"/>
      <c r="N70" s="175"/>
      <c r="O70" s="176"/>
      <c r="P70" s="46"/>
      <c r="Q70" s="47"/>
      <c r="R70" s="1014"/>
      <c r="S70" s="48"/>
      <c r="T70" s="894"/>
      <c r="U70" s="49"/>
      <c r="V70" s="894"/>
      <c r="W70" s="49"/>
      <c r="X70" s="894"/>
      <c r="Y70" s="49"/>
      <c r="Z70" s="894"/>
      <c r="AA70" s="49"/>
      <c r="AB70" s="894"/>
      <c r="AC70" s="49"/>
      <c r="AD70" s="894"/>
      <c r="AE70" s="49"/>
      <c r="AF70" s="894"/>
      <c r="AG70" s="50"/>
      <c r="AH70" s="857"/>
      <c r="AI70" s="857"/>
      <c r="AJ70" s="885"/>
      <c r="AK70" s="103">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959"/>
      <c r="B71" s="961"/>
      <c r="C71" s="964"/>
      <c r="D71" s="1007"/>
      <c r="E71" s="974"/>
      <c r="F71" s="970"/>
      <c r="G71" s="992"/>
      <c r="H71" s="976"/>
      <c r="I71" s="981"/>
      <c r="J71" s="982"/>
      <c r="K71" s="1010"/>
      <c r="L71" s="989"/>
      <c r="M71" s="174"/>
      <c r="N71" s="175"/>
      <c r="O71" s="176"/>
      <c r="P71" s="46"/>
      <c r="Q71" s="47"/>
      <c r="R71" s="1014"/>
      <c r="S71" s="48"/>
      <c r="T71" s="894"/>
      <c r="U71" s="49"/>
      <c r="V71" s="894"/>
      <c r="W71" s="49"/>
      <c r="X71" s="894"/>
      <c r="Y71" s="49"/>
      <c r="Z71" s="894"/>
      <c r="AA71" s="49"/>
      <c r="AB71" s="894"/>
      <c r="AC71" s="49"/>
      <c r="AD71" s="894"/>
      <c r="AE71" s="49"/>
      <c r="AF71" s="894"/>
      <c r="AG71" s="50"/>
      <c r="AH71" s="857"/>
      <c r="AI71" s="857"/>
      <c r="AJ71" s="885"/>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959"/>
      <c r="B72" s="962"/>
      <c r="C72" s="965"/>
      <c r="D72" s="1008"/>
      <c r="E72" s="974"/>
      <c r="F72" s="971"/>
      <c r="G72" s="993"/>
      <c r="H72" s="977"/>
      <c r="I72" s="981"/>
      <c r="J72" s="982"/>
      <c r="K72" s="1011"/>
      <c r="L72" s="989"/>
      <c r="M72" s="177"/>
      <c r="N72" s="178"/>
      <c r="O72" s="179"/>
      <c r="P72" s="106"/>
      <c r="Q72" s="107"/>
      <c r="R72" s="1014"/>
      <c r="S72" s="108"/>
      <c r="T72" s="894"/>
      <c r="U72" s="109"/>
      <c r="V72" s="894"/>
      <c r="W72" s="109"/>
      <c r="X72" s="894"/>
      <c r="Y72" s="109"/>
      <c r="Z72" s="894"/>
      <c r="AA72" s="109"/>
      <c r="AB72" s="894"/>
      <c r="AC72" s="109"/>
      <c r="AD72" s="894"/>
      <c r="AE72" s="109"/>
      <c r="AF72" s="894"/>
      <c r="AG72" s="110"/>
      <c r="AH72" s="857"/>
      <c r="AI72" s="857"/>
      <c r="AJ72" s="886"/>
      <c r="AK72" s="103">
        <f t="shared" si="155"/>
        <v>0</v>
      </c>
      <c r="AL72" s="111"/>
      <c r="AM72" s="112"/>
      <c r="AN72" s="112"/>
      <c r="AO72" s="112"/>
      <c r="AP72" s="112"/>
      <c r="AQ72" s="112"/>
      <c r="AR72" s="53">
        <f t="shared" si="156"/>
        <v>0</v>
      </c>
      <c r="AS72" s="113"/>
      <c r="AT72" s="112"/>
      <c r="AU72" s="53">
        <f>SUM(AS72:AT72)</f>
        <v>0</v>
      </c>
      <c r="AV72" s="113"/>
      <c r="AW72" s="112"/>
      <c r="AX72" s="112"/>
      <c r="AY72" s="112"/>
      <c r="AZ72" s="114"/>
      <c r="BA72" s="115"/>
      <c r="BB72" s="115"/>
      <c r="BC72" s="116"/>
    </row>
    <row r="73" spans="1:55" ht="9.9499999999999993" hidden="1" customHeight="1" thickBot="1" x14ac:dyDescent="0.25">
      <c r="A73" s="960"/>
      <c r="B73" s="963"/>
      <c r="C73" s="966"/>
      <c r="D73" s="1009"/>
      <c r="E73" s="975"/>
      <c r="F73" s="972"/>
      <c r="G73" s="994"/>
      <c r="H73" s="978"/>
      <c r="I73" s="983"/>
      <c r="J73" s="984"/>
      <c r="K73" s="1012"/>
      <c r="L73" s="990"/>
      <c r="M73" s="180"/>
      <c r="N73" s="181"/>
      <c r="O73" s="182"/>
      <c r="P73" s="117"/>
      <c r="Q73" s="117"/>
      <c r="R73" s="1015"/>
      <c r="S73" s="183"/>
      <c r="T73" s="895"/>
      <c r="U73" s="184"/>
      <c r="V73" s="895"/>
      <c r="W73" s="184"/>
      <c r="X73" s="895"/>
      <c r="Y73" s="184"/>
      <c r="Z73" s="895"/>
      <c r="AA73" s="184"/>
      <c r="AB73" s="895"/>
      <c r="AC73" s="184"/>
      <c r="AD73" s="895"/>
      <c r="AE73" s="184"/>
      <c r="AF73" s="895"/>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1"/>
      <c r="J74" s="991"/>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8">
        <v>8</v>
      </c>
      <c r="B75" s="161" t="s">
        <v>1704</v>
      </c>
      <c r="C75" s="162" t="s">
        <v>1705</v>
      </c>
      <c r="D75" s="163" t="s">
        <v>21</v>
      </c>
      <c r="E75" s="163" t="s">
        <v>1892</v>
      </c>
      <c r="F75" s="162" t="s">
        <v>1706</v>
      </c>
      <c r="G75" s="164" t="s">
        <v>1678</v>
      </c>
      <c r="H75" s="164" t="s">
        <v>1679</v>
      </c>
      <c r="I75" s="165" t="s">
        <v>1908</v>
      </c>
      <c r="J75" s="166">
        <f>+$N$3</f>
        <v>2019</v>
      </c>
      <c r="K75" s="164" t="s">
        <v>1924</v>
      </c>
      <c r="L75" s="165" t="s">
        <v>1925</v>
      </c>
      <c r="M75" s="162" t="s">
        <v>1707</v>
      </c>
      <c r="N75" s="162" t="s">
        <v>1708</v>
      </c>
      <c r="O75" s="162" t="s">
        <v>1709</v>
      </c>
      <c r="P75" s="162" t="s">
        <v>1710</v>
      </c>
      <c r="Q75" s="162" t="s">
        <v>1711</v>
      </c>
      <c r="R75" s="167">
        <f t="shared" ref="R75" si="158">SUM(R76:R82)</f>
        <v>0</v>
      </c>
      <c r="S75" s="168">
        <f t="shared" ref="S75" si="159">SUM(S76:S82)</f>
        <v>0</v>
      </c>
      <c r="T75" s="169">
        <f t="shared" ref="T75" si="160">SUM(T76:T82)</f>
        <v>0</v>
      </c>
      <c r="U75" s="170">
        <f t="shared" ref="U75" si="161">SUM(U76:U82)</f>
        <v>0</v>
      </c>
      <c r="V75" s="169">
        <f t="shared" ref="V75" si="162">SUM(V76:V82)</f>
        <v>0</v>
      </c>
      <c r="W75" s="170">
        <f t="shared" ref="W75" si="163">SUM(W76:W82)</f>
        <v>0</v>
      </c>
      <c r="X75" s="169">
        <f t="shared" ref="X75" si="164">SUM(X76:X82)</f>
        <v>0</v>
      </c>
      <c r="Y75" s="170">
        <f t="shared" ref="Y75" si="165">SUM(Y76:Y82)</f>
        <v>0</v>
      </c>
      <c r="Z75" s="169">
        <f t="shared" ref="Z75" si="166">SUM(Z76:Z82)</f>
        <v>0</v>
      </c>
      <c r="AA75" s="170">
        <f t="shared" ref="AA75" si="167">SUM(AA76:AA82)</f>
        <v>0</v>
      </c>
      <c r="AB75" s="169">
        <f t="shared" ref="AB75" si="168">SUM(AB76:AB82)</f>
        <v>0</v>
      </c>
      <c r="AC75" s="170">
        <f t="shared" ref="AC75" si="169">SUM(AC76:AC82)</f>
        <v>0</v>
      </c>
      <c r="AD75" s="169">
        <f t="shared" ref="AD75" si="170">SUM(AD76:AD82)</f>
        <v>0</v>
      </c>
      <c r="AE75" s="170">
        <f t="shared" ref="AE75" si="171">SUM(AE76:AE82)</f>
        <v>0</v>
      </c>
      <c r="AF75" s="169">
        <f t="shared" ref="AF75" si="172">SUM(AF76:AF82)</f>
        <v>0</v>
      </c>
      <c r="AG75" s="171">
        <f t="shared" ref="AG75" si="173">SUM(AG76:AG82)</f>
        <v>0</v>
      </c>
      <c r="AH75" s="855"/>
      <c r="AI75" s="855"/>
      <c r="AJ75" s="172">
        <f t="shared" ref="AJ75" si="174">SUM(AJ76:AJ82)</f>
        <v>0</v>
      </c>
      <c r="AK75" s="173">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4">
        <f t="shared" ref="AS75" si="183">SUM(AS76:AS82)</f>
        <v>0</v>
      </c>
      <c r="AT75" s="42">
        <f t="shared" ref="AT75" si="184">SUM(AT76:AT82)</f>
        <v>0</v>
      </c>
      <c r="AU75" s="43">
        <f t="shared" ref="AU75" si="185">SUM(AU76:AU82)</f>
        <v>0</v>
      </c>
      <c r="AV75" s="104">
        <f t="shared" ref="AV75" si="186">SUM(AV76:AV82)</f>
        <v>0</v>
      </c>
      <c r="AW75" s="42">
        <f t="shared" ref="AW75" si="187">SUM(AW76:AW82)</f>
        <v>0</v>
      </c>
      <c r="AX75" s="42">
        <f t="shared" ref="AX75" si="188">SUM(AX76:AX82)</f>
        <v>0</v>
      </c>
      <c r="AY75" s="42">
        <f t="shared" ref="AY75" si="189">SUM(AY76:AY82)</f>
        <v>0</v>
      </c>
      <c r="AZ75" s="105">
        <f t="shared" ref="AZ75" si="190">SUM(AZ76:AZ82)</f>
        <v>0</v>
      </c>
      <c r="BA75" s="44" t="s">
        <v>1684</v>
      </c>
      <c r="BB75" s="44" t="s">
        <v>1685</v>
      </c>
      <c r="BC75" s="45" t="s">
        <v>1686</v>
      </c>
    </row>
    <row r="76" spans="1:55" ht="17.25" hidden="1" customHeight="1" x14ac:dyDescent="0.2">
      <c r="A76" s="959"/>
      <c r="B76" s="961" t="str">
        <f>VLOOKUP($D$9,'PROYECTOS REGISTRADOS'!$A$2:$D$82,4,0)</f>
        <v>Implementación de estrategias para mejorar las condiciones de contaminacion en el municipio de Tocancipá, Cundinamarca, Centro Oriente</v>
      </c>
      <c r="C76" s="964" t="str">
        <f>VLOOKUP($D$9,'PROYECTOS REGISTRADOS'!$A$2:$D$82,3,0)</f>
        <v>2016-25817-0009</v>
      </c>
      <c r="D76" s="1007"/>
      <c r="E76" s="973" t="str">
        <f>IF(D76=0,"0-0",(VLOOKUP(D76,'CONSOLIDADO PLAN DESARROLLO'!$EL$9:$ET$304,2,0)))</f>
        <v>0-0</v>
      </c>
      <c r="F76" s="970" t="str">
        <f>IF(D76=0,"0-0",(VLOOKUP(D76,'CONSOLIDADO PLAN DESARROLLO'!$EL$9:$ET$304,3,0)))</f>
        <v>0-0</v>
      </c>
      <c r="G76" s="992" t="str">
        <f>IF(D76=0,"0-0",(VLOOKUP(D76,'CONSOLIDADO PLAN DESARROLLO'!$EL$9:$ET$304,4,0)))</f>
        <v>0-0</v>
      </c>
      <c r="H76" s="976" t="str">
        <f>IF(D76=0,"0-0",(VLOOKUP(D76,'CONSOLIDADO PLAN DESARROLLO'!$EL$9:$ET$304,5,0)))</f>
        <v>0-0</v>
      </c>
      <c r="I76" s="979" t="str">
        <f>IF(D76=0,"0-0",(VLOOKUP(D76,'CONSOLIDADO PLAN DESARROLLO'!$EL$9:$ET$304,$R$3,0)))</f>
        <v>0-0</v>
      </c>
      <c r="J76" s="980"/>
      <c r="K76" s="1010"/>
      <c r="L76" s="988"/>
      <c r="M76" s="174"/>
      <c r="N76" s="175"/>
      <c r="O76" s="176"/>
      <c r="P76" s="46"/>
      <c r="Q76" s="47"/>
      <c r="R76" s="1013"/>
      <c r="S76" s="48"/>
      <c r="T76" s="893"/>
      <c r="U76" s="49"/>
      <c r="V76" s="893"/>
      <c r="W76" s="49"/>
      <c r="X76" s="893"/>
      <c r="Y76" s="49"/>
      <c r="Z76" s="893"/>
      <c r="AA76" s="49"/>
      <c r="AB76" s="893"/>
      <c r="AC76" s="49"/>
      <c r="AD76" s="893"/>
      <c r="AE76" s="49"/>
      <c r="AF76" s="893"/>
      <c r="AG76" s="50"/>
      <c r="AH76" s="856"/>
      <c r="AI76" s="856"/>
      <c r="AJ76" s="884">
        <f>+R76+T76+V76+X76+Z76+AB76+AD76+AF76</f>
        <v>0</v>
      </c>
      <c r="AK76" s="103">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959"/>
      <c r="B77" s="961"/>
      <c r="C77" s="964"/>
      <c r="D77" s="1007"/>
      <c r="E77" s="974"/>
      <c r="F77" s="970"/>
      <c r="G77" s="992"/>
      <c r="H77" s="976"/>
      <c r="I77" s="981"/>
      <c r="J77" s="982"/>
      <c r="K77" s="1010"/>
      <c r="L77" s="989"/>
      <c r="M77" s="174"/>
      <c r="N77" s="175"/>
      <c r="O77" s="176"/>
      <c r="P77" s="46"/>
      <c r="Q77" s="47"/>
      <c r="R77" s="1014"/>
      <c r="S77" s="48"/>
      <c r="T77" s="894"/>
      <c r="U77" s="49"/>
      <c r="V77" s="894"/>
      <c r="W77" s="49"/>
      <c r="X77" s="894"/>
      <c r="Y77" s="49"/>
      <c r="Z77" s="894"/>
      <c r="AA77" s="49"/>
      <c r="AB77" s="894"/>
      <c r="AC77" s="49"/>
      <c r="AD77" s="894"/>
      <c r="AE77" s="49"/>
      <c r="AF77" s="894"/>
      <c r="AG77" s="50"/>
      <c r="AH77" s="857"/>
      <c r="AI77" s="857"/>
      <c r="AJ77" s="885"/>
      <c r="AK77" s="103">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959"/>
      <c r="B78" s="961"/>
      <c r="C78" s="964"/>
      <c r="D78" s="1007"/>
      <c r="E78" s="974"/>
      <c r="F78" s="970"/>
      <c r="G78" s="992"/>
      <c r="H78" s="976"/>
      <c r="I78" s="981"/>
      <c r="J78" s="982"/>
      <c r="K78" s="1010"/>
      <c r="L78" s="989"/>
      <c r="M78" s="174"/>
      <c r="N78" s="175"/>
      <c r="O78" s="176"/>
      <c r="P78" s="46"/>
      <c r="Q78" s="47"/>
      <c r="R78" s="1014"/>
      <c r="S78" s="48"/>
      <c r="T78" s="894"/>
      <c r="U78" s="49"/>
      <c r="V78" s="894"/>
      <c r="W78" s="49"/>
      <c r="X78" s="894"/>
      <c r="Y78" s="49"/>
      <c r="Z78" s="894"/>
      <c r="AA78" s="49"/>
      <c r="AB78" s="894"/>
      <c r="AC78" s="49"/>
      <c r="AD78" s="894"/>
      <c r="AE78" s="49"/>
      <c r="AF78" s="894"/>
      <c r="AG78" s="50"/>
      <c r="AH78" s="857"/>
      <c r="AI78" s="857"/>
      <c r="AJ78" s="885"/>
      <c r="AK78" s="103">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959"/>
      <c r="B79" s="961"/>
      <c r="C79" s="964"/>
      <c r="D79" s="1007"/>
      <c r="E79" s="974"/>
      <c r="F79" s="970"/>
      <c r="G79" s="992"/>
      <c r="H79" s="976"/>
      <c r="I79" s="981"/>
      <c r="J79" s="982"/>
      <c r="K79" s="1010"/>
      <c r="L79" s="989"/>
      <c r="M79" s="174"/>
      <c r="N79" s="175"/>
      <c r="O79" s="176"/>
      <c r="P79" s="46"/>
      <c r="Q79" s="47"/>
      <c r="R79" s="1014"/>
      <c r="S79" s="48"/>
      <c r="T79" s="894"/>
      <c r="U79" s="49"/>
      <c r="V79" s="894"/>
      <c r="W79" s="49"/>
      <c r="X79" s="894"/>
      <c r="Y79" s="49"/>
      <c r="Z79" s="894"/>
      <c r="AA79" s="49"/>
      <c r="AB79" s="894"/>
      <c r="AC79" s="49"/>
      <c r="AD79" s="894"/>
      <c r="AE79" s="49"/>
      <c r="AF79" s="894"/>
      <c r="AG79" s="50"/>
      <c r="AH79" s="857"/>
      <c r="AI79" s="857"/>
      <c r="AJ79" s="885"/>
      <c r="AK79" s="103">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959"/>
      <c r="B80" s="961"/>
      <c r="C80" s="964"/>
      <c r="D80" s="1007"/>
      <c r="E80" s="974"/>
      <c r="F80" s="970"/>
      <c r="G80" s="992"/>
      <c r="H80" s="976"/>
      <c r="I80" s="981"/>
      <c r="J80" s="982"/>
      <c r="K80" s="1010"/>
      <c r="L80" s="989"/>
      <c r="M80" s="174"/>
      <c r="N80" s="175"/>
      <c r="O80" s="176"/>
      <c r="P80" s="46"/>
      <c r="Q80" s="47"/>
      <c r="R80" s="1014"/>
      <c r="S80" s="48"/>
      <c r="T80" s="894"/>
      <c r="U80" s="49"/>
      <c r="V80" s="894"/>
      <c r="W80" s="49"/>
      <c r="X80" s="894"/>
      <c r="Y80" s="49"/>
      <c r="Z80" s="894"/>
      <c r="AA80" s="49"/>
      <c r="AB80" s="894"/>
      <c r="AC80" s="49"/>
      <c r="AD80" s="894"/>
      <c r="AE80" s="49"/>
      <c r="AF80" s="894"/>
      <c r="AG80" s="50"/>
      <c r="AH80" s="857"/>
      <c r="AI80" s="857"/>
      <c r="AJ80" s="885"/>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959"/>
      <c r="B81" s="962"/>
      <c r="C81" s="965"/>
      <c r="D81" s="1008"/>
      <c r="E81" s="974"/>
      <c r="F81" s="971"/>
      <c r="G81" s="993"/>
      <c r="H81" s="977"/>
      <c r="I81" s="981"/>
      <c r="J81" s="982"/>
      <c r="K81" s="1011"/>
      <c r="L81" s="989"/>
      <c r="M81" s="177"/>
      <c r="N81" s="178"/>
      <c r="O81" s="179"/>
      <c r="P81" s="106"/>
      <c r="Q81" s="107"/>
      <c r="R81" s="1014"/>
      <c r="S81" s="108"/>
      <c r="T81" s="894"/>
      <c r="U81" s="109"/>
      <c r="V81" s="894"/>
      <c r="W81" s="109"/>
      <c r="X81" s="894"/>
      <c r="Y81" s="109"/>
      <c r="Z81" s="894"/>
      <c r="AA81" s="109"/>
      <c r="AB81" s="894"/>
      <c r="AC81" s="109"/>
      <c r="AD81" s="894"/>
      <c r="AE81" s="109"/>
      <c r="AF81" s="894"/>
      <c r="AG81" s="110"/>
      <c r="AH81" s="857"/>
      <c r="AI81" s="857"/>
      <c r="AJ81" s="886"/>
      <c r="AK81" s="103">
        <f t="shared" si="191"/>
        <v>0</v>
      </c>
      <c r="AL81" s="111"/>
      <c r="AM81" s="112"/>
      <c r="AN81" s="112"/>
      <c r="AO81" s="112"/>
      <c r="AP81" s="112"/>
      <c r="AQ81" s="112"/>
      <c r="AR81" s="53">
        <f t="shared" si="192"/>
        <v>0</v>
      </c>
      <c r="AS81" s="113"/>
      <c r="AT81" s="112"/>
      <c r="AU81" s="53">
        <f>SUM(AS81:AT81)</f>
        <v>0</v>
      </c>
      <c r="AV81" s="113"/>
      <c r="AW81" s="112"/>
      <c r="AX81" s="112"/>
      <c r="AY81" s="112"/>
      <c r="AZ81" s="114"/>
      <c r="BA81" s="115"/>
      <c r="BB81" s="115"/>
      <c r="BC81" s="116"/>
    </row>
    <row r="82" spans="1:55" ht="9.9499999999999993" hidden="1" customHeight="1" thickBot="1" x14ac:dyDescent="0.25">
      <c r="A82" s="960"/>
      <c r="B82" s="963"/>
      <c r="C82" s="966"/>
      <c r="D82" s="1009"/>
      <c r="E82" s="975"/>
      <c r="F82" s="972"/>
      <c r="G82" s="994"/>
      <c r="H82" s="978"/>
      <c r="I82" s="983"/>
      <c r="J82" s="984"/>
      <c r="K82" s="1012"/>
      <c r="L82" s="990"/>
      <c r="M82" s="180"/>
      <c r="N82" s="181"/>
      <c r="O82" s="182"/>
      <c r="P82" s="117"/>
      <c r="Q82" s="117"/>
      <c r="R82" s="1015"/>
      <c r="S82" s="183"/>
      <c r="T82" s="895"/>
      <c r="U82" s="184"/>
      <c r="V82" s="895"/>
      <c r="W82" s="184"/>
      <c r="X82" s="895"/>
      <c r="Y82" s="184"/>
      <c r="Z82" s="895"/>
      <c r="AA82" s="184"/>
      <c r="AB82" s="895"/>
      <c r="AC82" s="184"/>
      <c r="AD82" s="895"/>
      <c r="AE82" s="184"/>
      <c r="AF82" s="895"/>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1"/>
      <c r="J83" s="991"/>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8">
        <v>9</v>
      </c>
      <c r="B84" s="161" t="s">
        <v>1704</v>
      </c>
      <c r="C84" s="162" t="s">
        <v>1705</v>
      </c>
      <c r="D84" s="163" t="s">
        <v>21</v>
      </c>
      <c r="E84" s="163" t="s">
        <v>1892</v>
      </c>
      <c r="F84" s="162" t="s">
        <v>1706</v>
      </c>
      <c r="G84" s="164" t="s">
        <v>1678</v>
      </c>
      <c r="H84" s="164" t="s">
        <v>1679</v>
      </c>
      <c r="I84" s="165" t="s">
        <v>1908</v>
      </c>
      <c r="J84" s="166">
        <f>+$N$3</f>
        <v>2019</v>
      </c>
      <c r="K84" s="164" t="s">
        <v>1924</v>
      </c>
      <c r="L84" s="165" t="s">
        <v>1925</v>
      </c>
      <c r="M84" s="162" t="s">
        <v>1707</v>
      </c>
      <c r="N84" s="162" t="s">
        <v>1708</v>
      </c>
      <c r="O84" s="162" t="s">
        <v>1709</v>
      </c>
      <c r="P84" s="162" t="s">
        <v>1710</v>
      </c>
      <c r="Q84" s="162" t="s">
        <v>1711</v>
      </c>
      <c r="R84" s="167">
        <f t="shared" ref="R84" si="194">SUM(R85:R91)</f>
        <v>0</v>
      </c>
      <c r="S84" s="168">
        <f t="shared" ref="S84" si="195">SUM(S85:S91)</f>
        <v>0</v>
      </c>
      <c r="T84" s="169">
        <f t="shared" ref="T84" si="196">SUM(T85:T91)</f>
        <v>0</v>
      </c>
      <c r="U84" s="170">
        <f t="shared" ref="U84" si="197">SUM(U85:U91)</f>
        <v>0</v>
      </c>
      <c r="V84" s="169">
        <f t="shared" ref="V84" si="198">SUM(V85:V91)</f>
        <v>0</v>
      </c>
      <c r="W84" s="170">
        <f t="shared" ref="W84" si="199">SUM(W85:W91)</f>
        <v>0</v>
      </c>
      <c r="X84" s="169">
        <f t="shared" ref="X84" si="200">SUM(X85:X91)</f>
        <v>0</v>
      </c>
      <c r="Y84" s="170">
        <f t="shared" ref="Y84" si="201">SUM(Y85:Y91)</f>
        <v>0</v>
      </c>
      <c r="Z84" s="169">
        <f t="shared" ref="Z84" si="202">SUM(Z85:Z91)</f>
        <v>0</v>
      </c>
      <c r="AA84" s="170">
        <f t="shared" ref="AA84" si="203">SUM(AA85:AA91)</f>
        <v>0</v>
      </c>
      <c r="AB84" s="169">
        <f t="shared" ref="AB84" si="204">SUM(AB85:AB91)</f>
        <v>0</v>
      </c>
      <c r="AC84" s="170">
        <f t="shared" ref="AC84" si="205">SUM(AC85:AC91)</f>
        <v>0</v>
      </c>
      <c r="AD84" s="169">
        <f t="shared" ref="AD84" si="206">SUM(AD85:AD91)</f>
        <v>0</v>
      </c>
      <c r="AE84" s="170">
        <f t="shared" ref="AE84" si="207">SUM(AE85:AE91)</f>
        <v>0</v>
      </c>
      <c r="AF84" s="169">
        <f t="shared" ref="AF84" si="208">SUM(AF85:AF91)</f>
        <v>0</v>
      </c>
      <c r="AG84" s="171">
        <f t="shared" ref="AG84" si="209">SUM(AG85:AG91)</f>
        <v>0</v>
      </c>
      <c r="AH84" s="855"/>
      <c r="AI84" s="855"/>
      <c r="AJ84" s="172">
        <f t="shared" ref="AJ84" si="210">SUM(AJ85:AJ91)</f>
        <v>0</v>
      </c>
      <c r="AK84" s="173">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4">
        <f t="shared" ref="AS84" si="219">SUM(AS85:AS91)</f>
        <v>0</v>
      </c>
      <c r="AT84" s="42">
        <f t="shared" ref="AT84" si="220">SUM(AT85:AT91)</f>
        <v>0</v>
      </c>
      <c r="AU84" s="43">
        <f t="shared" ref="AU84" si="221">SUM(AU85:AU91)</f>
        <v>0</v>
      </c>
      <c r="AV84" s="104">
        <f t="shared" ref="AV84" si="222">SUM(AV85:AV91)</f>
        <v>0</v>
      </c>
      <c r="AW84" s="42">
        <f t="shared" ref="AW84" si="223">SUM(AW85:AW91)</f>
        <v>0</v>
      </c>
      <c r="AX84" s="42">
        <f t="shared" ref="AX84" si="224">SUM(AX85:AX91)</f>
        <v>0</v>
      </c>
      <c r="AY84" s="42">
        <f t="shared" ref="AY84" si="225">SUM(AY85:AY91)</f>
        <v>0</v>
      </c>
      <c r="AZ84" s="105">
        <f t="shared" ref="AZ84" si="226">SUM(AZ85:AZ91)</f>
        <v>0</v>
      </c>
      <c r="BA84" s="44" t="s">
        <v>1684</v>
      </c>
      <c r="BB84" s="44" t="s">
        <v>1685</v>
      </c>
      <c r="BC84" s="45" t="s">
        <v>1686</v>
      </c>
    </row>
    <row r="85" spans="1:55" ht="17.25" hidden="1" customHeight="1" x14ac:dyDescent="0.2">
      <c r="A85" s="959"/>
      <c r="B85" s="961" t="str">
        <f>VLOOKUP($D$9,'PROYECTOS REGISTRADOS'!$A$2:$D$82,4,0)</f>
        <v>Implementación de estrategias para mejorar las condiciones de contaminacion en el municipio de Tocancipá, Cundinamarca, Centro Oriente</v>
      </c>
      <c r="C85" s="964" t="str">
        <f>VLOOKUP($D$9,'PROYECTOS REGISTRADOS'!$A$2:$D$82,3,0)</f>
        <v>2016-25817-0009</v>
      </c>
      <c r="D85" s="1007"/>
      <c r="E85" s="973" t="str">
        <f>IF(D85=0,"0-0",(VLOOKUP(D85,'CONSOLIDADO PLAN DESARROLLO'!$EL$9:$ET$304,2,0)))</f>
        <v>0-0</v>
      </c>
      <c r="F85" s="970" t="str">
        <f>IF(D85=0,"0-0",(VLOOKUP(D85,'CONSOLIDADO PLAN DESARROLLO'!$EL$9:$ET$304,3,0)))</f>
        <v>0-0</v>
      </c>
      <c r="G85" s="992" t="str">
        <f>IF(D85=0,"0-0",(VLOOKUP(D85,'CONSOLIDADO PLAN DESARROLLO'!$EL$9:$ET$304,4,0)))</f>
        <v>0-0</v>
      </c>
      <c r="H85" s="976" t="str">
        <f>IF(D85=0,"0-0",(VLOOKUP(D85,'CONSOLIDADO PLAN DESARROLLO'!$EL$9:$ET$304,5,0)))</f>
        <v>0-0</v>
      </c>
      <c r="I85" s="979" t="str">
        <f>IF(D85=0,"0-0",(VLOOKUP(D85,'CONSOLIDADO PLAN DESARROLLO'!$EL$9:$ET$304,$R$3,0)))</f>
        <v>0-0</v>
      </c>
      <c r="J85" s="980"/>
      <c r="K85" s="1010"/>
      <c r="L85" s="988"/>
      <c r="M85" s="174"/>
      <c r="N85" s="175"/>
      <c r="O85" s="176"/>
      <c r="P85" s="46"/>
      <c r="Q85" s="47"/>
      <c r="R85" s="1013"/>
      <c r="S85" s="48"/>
      <c r="T85" s="893"/>
      <c r="U85" s="49"/>
      <c r="V85" s="893"/>
      <c r="W85" s="49"/>
      <c r="X85" s="893"/>
      <c r="Y85" s="49"/>
      <c r="Z85" s="893"/>
      <c r="AA85" s="49"/>
      <c r="AB85" s="893"/>
      <c r="AC85" s="49"/>
      <c r="AD85" s="893"/>
      <c r="AE85" s="49"/>
      <c r="AF85" s="893"/>
      <c r="AG85" s="50"/>
      <c r="AH85" s="856"/>
      <c r="AI85" s="856"/>
      <c r="AJ85" s="884">
        <f>+R85+T85+V85+X85+Z85+AB85+AD85+AF85</f>
        <v>0</v>
      </c>
      <c r="AK85" s="103">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959"/>
      <c r="B86" s="961"/>
      <c r="C86" s="964"/>
      <c r="D86" s="1007"/>
      <c r="E86" s="974"/>
      <c r="F86" s="970"/>
      <c r="G86" s="992"/>
      <c r="H86" s="976"/>
      <c r="I86" s="981"/>
      <c r="J86" s="982"/>
      <c r="K86" s="1010"/>
      <c r="L86" s="989"/>
      <c r="M86" s="174"/>
      <c r="N86" s="175"/>
      <c r="O86" s="176"/>
      <c r="P86" s="46"/>
      <c r="Q86" s="47"/>
      <c r="R86" s="1014"/>
      <c r="S86" s="48"/>
      <c r="T86" s="894"/>
      <c r="U86" s="49"/>
      <c r="V86" s="894"/>
      <c r="W86" s="49"/>
      <c r="X86" s="894"/>
      <c r="Y86" s="49"/>
      <c r="Z86" s="894"/>
      <c r="AA86" s="49"/>
      <c r="AB86" s="894"/>
      <c r="AC86" s="49"/>
      <c r="AD86" s="894"/>
      <c r="AE86" s="49"/>
      <c r="AF86" s="894"/>
      <c r="AG86" s="50"/>
      <c r="AH86" s="857"/>
      <c r="AI86" s="857"/>
      <c r="AJ86" s="885"/>
      <c r="AK86" s="103">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959"/>
      <c r="B87" s="961"/>
      <c r="C87" s="964"/>
      <c r="D87" s="1007"/>
      <c r="E87" s="974"/>
      <c r="F87" s="970"/>
      <c r="G87" s="992"/>
      <c r="H87" s="976"/>
      <c r="I87" s="981"/>
      <c r="J87" s="982"/>
      <c r="K87" s="1010"/>
      <c r="L87" s="989"/>
      <c r="M87" s="174"/>
      <c r="N87" s="175"/>
      <c r="O87" s="176"/>
      <c r="P87" s="46"/>
      <c r="Q87" s="47"/>
      <c r="R87" s="1014"/>
      <c r="S87" s="48"/>
      <c r="T87" s="894"/>
      <c r="U87" s="49"/>
      <c r="V87" s="894"/>
      <c r="W87" s="49"/>
      <c r="X87" s="894"/>
      <c r="Y87" s="49"/>
      <c r="Z87" s="894"/>
      <c r="AA87" s="49"/>
      <c r="AB87" s="894"/>
      <c r="AC87" s="49"/>
      <c r="AD87" s="894"/>
      <c r="AE87" s="49"/>
      <c r="AF87" s="894"/>
      <c r="AG87" s="50"/>
      <c r="AH87" s="857"/>
      <c r="AI87" s="857"/>
      <c r="AJ87" s="885"/>
      <c r="AK87" s="103">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959"/>
      <c r="B88" s="961"/>
      <c r="C88" s="964"/>
      <c r="D88" s="1007"/>
      <c r="E88" s="974"/>
      <c r="F88" s="970"/>
      <c r="G88" s="992"/>
      <c r="H88" s="976"/>
      <c r="I88" s="981"/>
      <c r="J88" s="982"/>
      <c r="K88" s="1010"/>
      <c r="L88" s="989"/>
      <c r="M88" s="174"/>
      <c r="N88" s="175"/>
      <c r="O88" s="176"/>
      <c r="P88" s="46"/>
      <c r="Q88" s="47"/>
      <c r="R88" s="1014"/>
      <c r="S88" s="48"/>
      <c r="T88" s="894"/>
      <c r="U88" s="49"/>
      <c r="V88" s="894"/>
      <c r="W88" s="49"/>
      <c r="X88" s="894"/>
      <c r="Y88" s="49"/>
      <c r="Z88" s="894"/>
      <c r="AA88" s="49"/>
      <c r="AB88" s="894"/>
      <c r="AC88" s="49"/>
      <c r="AD88" s="894"/>
      <c r="AE88" s="49"/>
      <c r="AF88" s="894"/>
      <c r="AG88" s="50"/>
      <c r="AH88" s="857"/>
      <c r="AI88" s="857"/>
      <c r="AJ88" s="885"/>
      <c r="AK88" s="103">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959"/>
      <c r="B89" s="961"/>
      <c r="C89" s="964"/>
      <c r="D89" s="1007"/>
      <c r="E89" s="974"/>
      <c r="F89" s="970"/>
      <c r="G89" s="992"/>
      <c r="H89" s="976"/>
      <c r="I89" s="981"/>
      <c r="J89" s="982"/>
      <c r="K89" s="1010"/>
      <c r="L89" s="989"/>
      <c r="M89" s="174"/>
      <c r="N89" s="175"/>
      <c r="O89" s="176"/>
      <c r="P89" s="46"/>
      <c r="Q89" s="47"/>
      <c r="R89" s="1014"/>
      <c r="S89" s="48"/>
      <c r="T89" s="894"/>
      <c r="U89" s="49"/>
      <c r="V89" s="894"/>
      <c r="W89" s="49"/>
      <c r="X89" s="894"/>
      <c r="Y89" s="49"/>
      <c r="Z89" s="894"/>
      <c r="AA89" s="49"/>
      <c r="AB89" s="894"/>
      <c r="AC89" s="49"/>
      <c r="AD89" s="894"/>
      <c r="AE89" s="49"/>
      <c r="AF89" s="894"/>
      <c r="AG89" s="50"/>
      <c r="AH89" s="857"/>
      <c r="AI89" s="857"/>
      <c r="AJ89" s="885"/>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959"/>
      <c r="B90" s="962"/>
      <c r="C90" s="965"/>
      <c r="D90" s="1008"/>
      <c r="E90" s="974"/>
      <c r="F90" s="971"/>
      <c r="G90" s="993"/>
      <c r="H90" s="977"/>
      <c r="I90" s="981"/>
      <c r="J90" s="982"/>
      <c r="K90" s="1011"/>
      <c r="L90" s="989"/>
      <c r="M90" s="177"/>
      <c r="N90" s="178"/>
      <c r="O90" s="179"/>
      <c r="P90" s="106"/>
      <c r="Q90" s="107"/>
      <c r="R90" s="1014"/>
      <c r="S90" s="108"/>
      <c r="T90" s="894"/>
      <c r="U90" s="109"/>
      <c r="V90" s="894"/>
      <c r="W90" s="109"/>
      <c r="X90" s="894"/>
      <c r="Y90" s="109"/>
      <c r="Z90" s="894"/>
      <c r="AA90" s="109"/>
      <c r="AB90" s="894"/>
      <c r="AC90" s="109"/>
      <c r="AD90" s="894"/>
      <c r="AE90" s="109"/>
      <c r="AF90" s="894"/>
      <c r="AG90" s="110"/>
      <c r="AH90" s="857"/>
      <c r="AI90" s="857"/>
      <c r="AJ90" s="886"/>
      <c r="AK90" s="103">
        <f t="shared" si="227"/>
        <v>0</v>
      </c>
      <c r="AL90" s="111"/>
      <c r="AM90" s="112"/>
      <c r="AN90" s="112"/>
      <c r="AO90" s="112"/>
      <c r="AP90" s="112"/>
      <c r="AQ90" s="112"/>
      <c r="AR90" s="53">
        <f t="shared" si="228"/>
        <v>0</v>
      </c>
      <c r="AS90" s="113"/>
      <c r="AT90" s="112"/>
      <c r="AU90" s="53">
        <f>SUM(AS90:AT90)</f>
        <v>0</v>
      </c>
      <c r="AV90" s="113"/>
      <c r="AW90" s="112"/>
      <c r="AX90" s="112"/>
      <c r="AY90" s="112"/>
      <c r="AZ90" s="114"/>
      <c r="BA90" s="115"/>
      <c r="BB90" s="115"/>
      <c r="BC90" s="116"/>
    </row>
    <row r="91" spans="1:55" ht="9.9499999999999993" hidden="1" customHeight="1" thickBot="1" x14ac:dyDescent="0.25">
      <c r="A91" s="960"/>
      <c r="B91" s="963"/>
      <c r="C91" s="966"/>
      <c r="D91" s="1009"/>
      <c r="E91" s="975"/>
      <c r="F91" s="972"/>
      <c r="G91" s="994"/>
      <c r="H91" s="978"/>
      <c r="I91" s="983"/>
      <c r="J91" s="984"/>
      <c r="K91" s="1012"/>
      <c r="L91" s="990"/>
      <c r="M91" s="180"/>
      <c r="N91" s="181"/>
      <c r="O91" s="182"/>
      <c r="P91" s="117"/>
      <c r="Q91" s="117"/>
      <c r="R91" s="1015"/>
      <c r="S91" s="183"/>
      <c r="T91" s="895"/>
      <c r="U91" s="184"/>
      <c r="V91" s="895"/>
      <c r="W91" s="184"/>
      <c r="X91" s="895"/>
      <c r="Y91" s="184"/>
      <c r="Z91" s="895"/>
      <c r="AA91" s="184"/>
      <c r="AB91" s="895"/>
      <c r="AC91" s="184"/>
      <c r="AD91" s="895"/>
      <c r="AE91" s="184"/>
      <c r="AF91" s="895"/>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1"/>
      <c r="J92" s="991"/>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8">
        <v>10</v>
      </c>
      <c r="B93" s="161" t="s">
        <v>1704</v>
      </c>
      <c r="C93" s="162" t="s">
        <v>1705</v>
      </c>
      <c r="D93" s="163" t="s">
        <v>21</v>
      </c>
      <c r="E93" s="163" t="s">
        <v>1892</v>
      </c>
      <c r="F93" s="162" t="s">
        <v>1706</v>
      </c>
      <c r="G93" s="164" t="s">
        <v>1678</v>
      </c>
      <c r="H93" s="164" t="s">
        <v>1679</v>
      </c>
      <c r="I93" s="165" t="s">
        <v>1908</v>
      </c>
      <c r="J93" s="166">
        <f>+$N$3</f>
        <v>2019</v>
      </c>
      <c r="K93" s="164" t="s">
        <v>1924</v>
      </c>
      <c r="L93" s="165" t="s">
        <v>1925</v>
      </c>
      <c r="M93" s="162" t="s">
        <v>1707</v>
      </c>
      <c r="N93" s="162" t="s">
        <v>1708</v>
      </c>
      <c r="O93" s="162" t="s">
        <v>1709</v>
      </c>
      <c r="P93" s="162" t="s">
        <v>1710</v>
      </c>
      <c r="Q93" s="162" t="s">
        <v>1711</v>
      </c>
      <c r="R93" s="167">
        <f t="shared" ref="R93" si="230">SUM(R94:R100)</f>
        <v>0</v>
      </c>
      <c r="S93" s="168">
        <f t="shared" ref="S93" si="231">SUM(S94:S100)</f>
        <v>0</v>
      </c>
      <c r="T93" s="169">
        <f t="shared" ref="T93" si="232">SUM(T94:T100)</f>
        <v>0</v>
      </c>
      <c r="U93" s="170">
        <f t="shared" ref="U93" si="233">SUM(U94:U100)</f>
        <v>0</v>
      </c>
      <c r="V93" s="169">
        <f t="shared" ref="V93" si="234">SUM(V94:V100)</f>
        <v>0</v>
      </c>
      <c r="W93" s="170">
        <f t="shared" ref="W93" si="235">SUM(W94:W100)</f>
        <v>0</v>
      </c>
      <c r="X93" s="169">
        <f t="shared" ref="X93" si="236">SUM(X94:X100)</f>
        <v>0</v>
      </c>
      <c r="Y93" s="170">
        <f t="shared" ref="Y93" si="237">SUM(Y94:Y100)</f>
        <v>0</v>
      </c>
      <c r="Z93" s="169">
        <f t="shared" ref="Z93" si="238">SUM(Z94:Z100)</f>
        <v>0</v>
      </c>
      <c r="AA93" s="170">
        <f t="shared" ref="AA93" si="239">SUM(AA94:AA100)</f>
        <v>0</v>
      </c>
      <c r="AB93" s="169">
        <f t="shared" ref="AB93" si="240">SUM(AB94:AB100)</f>
        <v>0</v>
      </c>
      <c r="AC93" s="170">
        <f t="shared" ref="AC93" si="241">SUM(AC94:AC100)</f>
        <v>0</v>
      </c>
      <c r="AD93" s="169">
        <f t="shared" ref="AD93" si="242">SUM(AD94:AD100)</f>
        <v>0</v>
      </c>
      <c r="AE93" s="170">
        <f t="shared" ref="AE93" si="243">SUM(AE94:AE100)</f>
        <v>0</v>
      </c>
      <c r="AF93" s="169">
        <f t="shared" ref="AF93" si="244">SUM(AF94:AF100)</f>
        <v>0</v>
      </c>
      <c r="AG93" s="171">
        <f t="shared" ref="AG93" si="245">SUM(AG94:AG100)</f>
        <v>0</v>
      </c>
      <c r="AH93" s="855"/>
      <c r="AI93" s="855"/>
      <c r="AJ93" s="172">
        <f t="shared" ref="AJ93" si="246">SUM(AJ94:AJ100)</f>
        <v>0</v>
      </c>
      <c r="AK93" s="173">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4">
        <f t="shared" ref="AS93" si="255">SUM(AS94:AS100)</f>
        <v>0</v>
      </c>
      <c r="AT93" s="42">
        <f t="shared" ref="AT93" si="256">SUM(AT94:AT100)</f>
        <v>0</v>
      </c>
      <c r="AU93" s="43">
        <f t="shared" ref="AU93" si="257">SUM(AU94:AU100)</f>
        <v>0</v>
      </c>
      <c r="AV93" s="104">
        <f t="shared" ref="AV93" si="258">SUM(AV94:AV100)</f>
        <v>0</v>
      </c>
      <c r="AW93" s="42">
        <f t="shared" ref="AW93" si="259">SUM(AW94:AW100)</f>
        <v>0</v>
      </c>
      <c r="AX93" s="42">
        <f t="shared" ref="AX93" si="260">SUM(AX94:AX100)</f>
        <v>0</v>
      </c>
      <c r="AY93" s="42">
        <f t="shared" ref="AY93" si="261">SUM(AY94:AY100)</f>
        <v>0</v>
      </c>
      <c r="AZ93" s="105">
        <f t="shared" ref="AZ93" si="262">SUM(AZ94:AZ100)</f>
        <v>0</v>
      </c>
      <c r="BA93" s="44" t="s">
        <v>1684</v>
      </c>
      <c r="BB93" s="44" t="s">
        <v>1685</v>
      </c>
      <c r="BC93" s="45" t="s">
        <v>1686</v>
      </c>
    </row>
    <row r="94" spans="1:55" ht="17.25" hidden="1" customHeight="1" x14ac:dyDescent="0.2">
      <c r="A94" s="959"/>
      <c r="B94" s="961" t="str">
        <f>VLOOKUP($D$9,'PROYECTOS REGISTRADOS'!$A$2:$D$82,4,0)</f>
        <v>Implementación de estrategias para mejorar las condiciones de contaminacion en el municipio de Tocancipá, Cundinamarca, Centro Oriente</v>
      </c>
      <c r="C94" s="964" t="str">
        <f>VLOOKUP($D$9,'PROYECTOS REGISTRADOS'!$A$2:$D$82,3,0)</f>
        <v>2016-25817-0009</v>
      </c>
      <c r="D94" s="1007"/>
      <c r="E94" s="973" t="str">
        <f>IF(D94=0,"0-0",(VLOOKUP(D94,'CONSOLIDADO PLAN DESARROLLO'!$EL$9:$ET$304,2,0)))</f>
        <v>0-0</v>
      </c>
      <c r="F94" s="970" t="str">
        <f>IF(D94=0,"0-0",(VLOOKUP(D94,'CONSOLIDADO PLAN DESARROLLO'!$EL$9:$ET$304,3,0)))</f>
        <v>0-0</v>
      </c>
      <c r="G94" s="992" t="str">
        <f>IF(D94=0,"0-0",(VLOOKUP(D94,'CONSOLIDADO PLAN DESARROLLO'!$EL$9:$ET$304,4,0)))</f>
        <v>0-0</v>
      </c>
      <c r="H94" s="976" t="str">
        <f>IF(D94=0,"0-0",(VLOOKUP(D94,'CONSOLIDADO PLAN DESARROLLO'!$EL$9:$ET$304,5,0)))</f>
        <v>0-0</v>
      </c>
      <c r="I94" s="979" t="str">
        <f>IF(D94=0,"0-0",(VLOOKUP(D94,'CONSOLIDADO PLAN DESARROLLO'!$EL$9:$ET$304,$R$3,0)))</f>
        <v>0-0</v>
      </c>
      <c r="J94" s="980"/>
      <c r="K94" s="1010"/>
      <c r="L94" s="988"/>
      <c r="M94" s="174"/>
      <c r="N94" s="175"/>
      <c r="O94" s="176"/>
      <c r="P94" s="46"/>
      <c r="Q94" s="47"/>
      <c r="R94" s="1013"/>
      <c r="S94" s="48"/>
      <c r="T94" s="893"/>
      <c r="U94" s="49"/>
      <c r="V94" s="893"/>
      <c r="W94" s="49"/>
      <c r="X94" s="893"/>
      <c r="Y94" s="49"/>
      <c r="Z94" s="893"/>
      <c r="AA94" s="49"/>
      <c r="AB94" s="893"/>
      <c r="AC94" s="49"/>
      <c r="AD94" s="893"/>
      <c r="AE94" s="49"/>
      <c r="AF94" s="893"/>
      <c r="AG94" s="50"/>
      <c r="AH94" s="856"/>
      <c r="AI94" s="856"/>
      <c r="AJ94" s="884">
        <f>+R94+T94+V94+X94+Z94+AB94+AD94+AF94</f>
        <v>0</v>
      </c>
      <c r="AK94" s="103">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959"/>
      <c r="B95" s="961"/>
      <c r="C95" s="964"/>
      <c r="D95" s="1007"/>
      <c r="E95" s="974"/>
      <c r="F95" s="970"/>
      <c r="G95" s="992"/>
      <c r="H95" s="976"/>
      <c r="I95" s="981"/>
      <c r="J95" s="982"/>
      <c r="K95" s="1010"/>
      <c r="L95" s="989"/>
      <c r="M95" s="174"/>
      <c r="N95" s="175"/>
      <c r="O95" s="176"/>
      <c r="P95" s="46"/>
      <c r="Q95" s="47"/>
      <c r="R95" s="1014"/>
      <c r="S95" s="48"/>
      <c r="T95" s="894"/>
      <c r="U95" s="49"/>
      <c r="V95" s="894"/>
      <c r="W95" s="49"/>
      <c r="X95" s="894"/>
      <c r="Y95" s="49"/>
      <c r="Z95" s="894"/>
      <c r="AA95" s="49"/>
      <c r="AB95" s="894"/>
      <c r="AC95" s="49"/>
      <c r="AD95" s="894"/>
      <c r="AE95" s="49"/>
      <c r="AF95" s="894"/>
      <c r="AG95" s="50"/>
      <c r="AH95" s="857"/>
      <c r="AI95" s="857"/>
      <c r="AJ95" s="885"/>
      <c r="AK95" s="103">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959"/>
      <c r="B96" s="961"/>
      <c r="C96" s="964"/>
      <c r="D96" s="1007"/>
      <c r="E96" s="974"/>
      <c r="F96" s="970"/>
      <c r="G96" s="992"/>
      <c r="H96" s="976"/>
      <c r="I96" s="981"/>
      <c r="J96" s="982"/>
      <c r="K96" s="1010"/>
      <c r="L96" s="989"/>
      <c r="M96" s="174"/>
      <c r="N96" s="175"/>
      <c r="O96" s="176"/>
      <c r="P96" s="46"/>
      <c r="Q96" s="47"/>
      <c r="R96" s="1014"/>
      <c r="S96" s="48"/>
      <c r="T96" s="894"/>
      <c r="U96" s="49"/>
      <c r="V96" s="894"/>
      <c r="W96" s="49"/>
      <c r="X96" s="894"/>
      <c r="Y96" s="49"/>
      <c r="Z96" s="894"/>
      <c r="AA96" s="49"/>
      <c r="AB96" s="894"/>
      <c r="AC96" s="49"/>
      <c r="AD96" s="894"/>
      <c r="AE96" s="49"/>
      <c r="AF96" s="894"/>
      <c r="AG96" s="50"/>
      <c r="AH96" s="857"/>
      <c r="AI96" s="857"/>
      <c r="AJ96" s="885"/>
      <c r="AK96" s="103">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959"/>
      <c r="B97" s="961"/>
      <c r="C97" s="964"/>
      <c r="D97" s="1007"/>
      <c r="E97" s="974"/>
      <c r="F97" s="970"/>
      <c r="G97" s="992"/>
      <c r="H97" s="976"/>
      <c r="I97" s="981"/>
      <c r="J97" s="982"/>
      <c r="K97" s="1010"/>
      <c r="L97" s="989"/>
      <c r="M97" s="174"/>
      <c r="N97" s="175"/>
      <c r="O97" s="176"/>
      <c r="P97" s="46"/>
      <c r="Q97" s="47"/>
      <c r="R97" s="1014"/>
      <c r="S97" s="48"/>
      <c r="T97" s="894"/>
      <c r="U97" s="49"/>
      <c r="V97" s="894"/>
      <c r="W97" s="49"/>
      <c r="X97" s="894"/>
      <c r="Y97" s="49"/>
      <c r="Z97" s="894"/>
      <c r="AA97" s="49"/>
      <c r="AB97" s="894"/>
      <c r="AC97" s="49"/>
      <c r="AD97" s="894"/>
      <c r="AE97" s="49"/>
      <c r="AF97" s="894"/>
      <c r="AG97" s="50"/>
      <c r="AH97" s="857"/>
      <c r="AI97" s="857"/>
      <c r="AJ97" s="885"/>
      <c r="AK97" s="103">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959"/>
      <c r="B98" s="961"/>
      <c r="C98" s="964"/>
      <c r="D98" s="1007"/>
      <c r="E98" s="974"/>
      <c r="F98" s="970"/>
      <c r="G98" s="992"/>
      <c r="H98" s="976"/>
      <c r="I98" s="981"/>
      <c r="J98" s="982"/>
      <c r="K98" s="1010"/>
      <c r="L98" s="989"/>
      <c r="M98" s="174"/>
      <c r="N98" s="175"/>
      <c r="O98" s="176"/>
      <c r="P98" s="46"/>
      <c r="Q98" s="47"/>
      <c r="R98" s="1014"/>
      <c r="S98" s="48"/>
      <c r="T98" s="894"/>
      <c r="U98" s="49"/>
      <c r="V98" s="894"/>
      <c r="W98" s="49"/>
      <c r="X98" s="894"/>
      <c r="Y98" s="49"/>
      <c r="Z98" s="894"/>
      <c r="AA98" s="49"/>
      <c r="AB98" s="894"/>
      <c r="AC98" s="49"/>
      <c r="AD98" s="894"/>
      <c r="AE98" s="49"/>
      <c r="AF98" s="894"/>
      <c r="AG98" s="50"/>
      <c r="AH98" s="857"/>
      <c r="AI98" s="857"/>
      <c r="AJ98" s="885"/>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959"/>
      <c r="B99" s="962"/>
      <c r="C99" s="965"/>
      <c r="D99" s="1008"/>
      <c r="E99" s="974"/>
      <c r="F99" s="971"/>
      <c r="G99" s="993"/>
      <c r="H99" s="977"/>
      <c r="I99" s="981"/>
      <c r="J99" s="982"/>
      <c r="K99" s="1011"/>
      <c r="L99" s="989"/>
      <c r="M99" s="177"/>
      <c r="N99" s="178"/>
      <c r="O99" s="179"/>
      <c r="P99" s="106"/>
      <c r="Q99" s="107"/>
      <c r="R99" s="1014"/>
      <c r="S99" s="108"/>
      <c r="T99" s="894"/>
      <c r="U99" s="109"/>
      <c r="V99" s="894"/>
      <c r="W99" s="109"/>
      <c r="X99" s="894"/>
      <c r="Y99" s="109"/>
      <c r="Z99" s="894"/>
      <c r="AA99" s="109"/>
      <c r="AB99" s="894"/>
      <c r="AC99" s="109"/>
      <c r="AD99" s="894"/>
      <c r="AE99" s="109"/>
      <c r="AF99" s="894"/>
      <c r="AG99" s="110"/>
      <c r="AH99" s="857"/>
      <c r="AI99" s="857"/>
      <c r="AJ99" s="886"/>
      <c r="AK99" s="103">
        <f t="shared" si="263"/>
        <v>0</v>
      </c>
      <c r="AL99" s="111"/>
      <c r="AM99" s="112"/>
      <c r="AN99" s="112"/>
      <c r="AO99" s="112"/>
      <c r="AP99" s="112"/>
      <c r="AQ99" s="112"/>
      <c r="AR99" s="53">
        <f t="shared" si="264"/>
        <v>0</v>
      </c>
      <c r="AS99" s="113"/>
      <c r="AT99" s="112"/>
      <c r="AU99" s="53">
        <f>SUM(AS99:AT99)</f>
        <v>0</v>
      </c>
      <c r="AV99" s="113"/>
      <c r="AW99" s="112"/>
      <c r="AX99" s="112"/>
      <c r="AY99" s="112"/>
      <c r="AZ99" s="114"/>
      <c r="BA99" s="115"/>
      <c r="BB99" s="115"/>
      <c r="BC99" s="116"/>
    </row>
    <row r="100" spans="1:55" ht="9.9499999999999993" hidden="1" customHeight="1" thickBot="1" x14ac:dyDescent="0.25">
      <c r="A100" s="960"/>
      <c r="B100" s="963"/>
      <c r="C100" s="966"/>
      <c r="D100" s="1009"/>
      <c r="E100" s="975"/>
      <c r="F100" s="972"/>
      <c r="G100" s="994"/>
      <c r="H100" s="978"/>
      <c r="I100" s="983"/>
      <c r="J100" s="984"/>
      <c r="K100" s="1012"/>
      <c r="L100" s="990"/>
      <c r="M100" s="180"/>
      <c r="N100" s="181"/>
      <c r="O100" s="182"/>
      <c r="P100" s="117"/>
      <c r="Q100" s="117"/>
      <c r="R100" s="1015"/>
      <c r="S100" s="183"/>
      <c r="T100" s="895"/>
      <c r="U100" s="184"/>
      <c r="V100" s="895"/>
      <c r="W100" s="184"/>
      <c r="X100" s="895"/>
      <c r="Y100" s="184"/>
      <c r="Z100" s="895"/>
      <c r="AA100" s="184"/>
      <c r="AB100" s="895"/>
      <c r="AC100" s="184"/>
      <c r="AD100" s="895"/>
      <c r="AE100" s="184"/>
      <c r="AF100" s="895"/>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1"/>
      <c r="J101" s="991"/>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8">
        <v>11</v>
      </c>
      <c r="B102" s="161" t="s">
        <v>1704</v>
      </c>
      <c r="C102" s="162" t="s">
        <v>1705</v>
      </c>
      <c r="D102" s="163" t="s">
        <v>21</v>
      </c>
      <c r="E102" s="163" t="s">
        <v>1892</v>
      </c>
      <c r="F102" s="162" t="s">
        <v>1706</v>
      </c>
      <c r="G102" s="164" t="s">
        <v>1678</v>
      </c>
      <c r="H102" s="164" t="s">
        <v>1679</v>
      </c>
      <c r="I102" s="165" t="s">
        <v>1908</v>
      </c>
      <c r="J102" s="166">
        <f>+$N$3</f>
        <v>2019</v>
      </c>
      <c r="K102" s="164" t="s">
        <v>1924</v>
      </c>
      <c r="L102" s="165" t="s">
        <v>1925</v>
      </c>
      <c r="M102" s="162" t="s">
        <v>1707</v>
      </c>
      <c r="N102" s="162" t="s">
        <v>1708</v>
      </c>
      <c r="O102" s="162" t="s">
        <v>1709</v>
      </c>
      <c r="P102" s="162" t="s">
        <v>1710</v>
      </c>
      <c r="Q102" s="162" t="s">
        <v>1711</v>
      </c>
      <c r="R102" s="167">
        <f t="shared" ref="R102" si="266">SUM(R103:R109)</f>
        <v>0</v>
      </c>
      <c r="S102" s="168">
        <f t="shared" ref="S102" si="267">SUM(S103:S109)</f>
        <v>0</v>
      </c>
      <c r="T102" s="169">
        <f t="shared" ref="T102" si="268">SUM(T103:T109)</f>
        <v>0</v>
      </c>
      <c r="U102" s="170">
        <f t="shared" ref="U102" si="269">SUM(U103:U109)</f>
        <v>0</v>
      </c>
      <c r="V102" s="169">
        <f t="shared" ref="V102" si="270">SUM(V103:V109)</f>
        <v>0</v>
      </c>
      <c r="W102" s="170">
        <f t="shared" ref="W102" si="271">SUM(W103:W109)</f>
        <v>0</v>
      </c>
      <c r="X102" s="169">
        <f t="shared" ref="X102" si="272">SUM(X103:X109)</f>
        <v>0</v>
      </c>
      <c r="Y102" s="170">
        <f t="shared" ref="Y102" si="273">SUM(Y103:Y109)</f>
        <v>0</v>
      </c>
      <c r="Z102" s="169">
        <f t="shared" ref="Z102" si="274">SUM(Z103:Z109)</f>
        <v>0</v>
      </c>
      <c r="AA102" s="170">
        <f t="shared" ref="AA102" si="275">SUM(AA103:AA109)</f>
        <v>0</v>
      </c>
      <c r="AB102" s="169">
        <f t="shared" ref="AB102" si="276">SUM(AB103:AB109)</f>
        <v>0</v>
      </c>
      <c r="AC102" s="170">
        <f t="shared" ref="AC102" si="277">SUM(AC103:AC109)</f>
        <v>0</v>
      </c>
      <c r="AD102" s="169">
        <f t="shared" ref="AD102" si="278">SUM(AD103:AD109)</f>
        <v>0</v>
      </c>
      <c r="AE102" s="170">
        <f t="shared" ref="AE102" si="279">SUM(AE103:AE109)</f>
        <v>0</v>
      </c>
      <c r="AF102" s="169">
        <f t="shared" ref="AF102" si="280">SUM(AF103:AF109)</f>
        <v>0</v>
      </c>
      <c r="AG102" s="171">
        <f t="shared" ref="AG102" si="281">SUM(AG103:AG109)</f>
        <v>0</v>
      </c>
      <c r="AH102" s="855"/>
      <c r="AI102" s="855"/>
      <c r="AJ102" s="172">
        <f t="shared" ref="AJ102" si="282">SUM(AJ103:AJ109)</f>
        <v>0</v>
      </c>
      <c r="AK102" s="173">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4">
        <f t="shared" ref="AS102" si="291">SUM(AS103:AS109)</f>
        <v>0</v>
      </c>
      <c r="AT102" s="42">
        <f t="shared" ref="AT102" si="292">SUM(AT103:AT109)</f>
        <v>0</v>
      </c>
      <c r="AU102" s="43">
        <f t="shared" ref="AU102" si="293">SUM(AU103:AU109)</f>
        <v>0</v>
      </c>
      <c r="AV102" s="104">
        <f t="shared" ref="AV102" si="294">SUM(AV103:AV109)</f>
        <v>0</v>
      </c>
      <c r="AW102" s="42">
        <f t="shared" ref="AW102" si="295">SUM(AW103:AW109)</f>
        <v>0</v>
      </c>
      <c r="AX102" s="42">
        <f t="shared" ref="AX102" si="296">SUM(AX103:AX109)</f>
        <v>0</v>
      </c>
      <c r="AY102" s="42">
        <f t="shared" ref="AY102" si="297">SUM(AY103:AY109)</f>
        <v>0</v>
      </c>
      <c r="AZ102" s="105">
        <f t="shared" ref="AZ102" si="298">SUM(AZ103:AZ109)</f>
        <v>0</v>
      </c>
      <c r="BA102" s="44" t="s">
        <v>1684</v>
      </c>
      <c r="BB102" s="44" t="s">
        <v>1685</v>
      </c>
      <c r="BC102" s="45" t="s">
        <v>1686</v>
      </c>
    </row>
    <row r="103" spans="1:55" ht="17.25" hidden="1" customHeight="1" x14ac:dyDescent="0.2">
      <c r="A103" s="959"/>
      <c r="B103" s="961" t="str">
        <f>VLOOKUP($D$9,'PROYECTOS REGISTRADOS'!$A$2:$D$82,4,0)</f>
        <v>Implementación de estrategias para mejorar las condiciones de contaminacion en el municipio de Tocancipá, Cundinamarca, Centro Oriente</v>
      </c>
      <c r="C103" s="964" t="str">
        <f>VLOOKUP($D$9,'PROYECTOS REGISTRADOS'!$A$2:$D$82,3,0)</f>
        <v>2016-25817-0009</v>
      </c>
      <c r="D103" s="1007"/>
      <c r="E103" s="973" t="str">
        <f>IF(D103=0,"0-0",(VLOOKUP(D103,'CONSOLIDADO PLAN DESARROLLO'!$EL$9:$ET$304,2,0)))</f>
        <v>0-0</v>
      </c>
      <c r="F103" s="970" t="str">
        <f>IF(D103=0,"0-0",(VLOOKUP(D103,'CONSOLIDADO PLAN DESARROLLO'!$EL$9:$ET$304,3,0)))</f>
        <v>0-0</v>
      </c>
      <c r="G103" s="992" t="str">
        <f>IF(D103=0,"0-0",(VLOOKUP(D103,'CONSOLIDADO PLAN DESARROLLO'!$EL$9:$ET$304,4,0)))</f>
        <v>0-0</v>
      </c>
      <c r="H103" s="976" t="str">
        <f>IF(D103=0,"0-0",(VLOOKUP(D103,'CONSOLIDADO PLAN DESARROLLO'!$EL$9:$ET$304,5,0)))</f>
        <v>0-0</v>
      </c>
      <c r="I103" s="979" t="str">
        <f>IF(D103=0,"0-0",(VLOOKUP(D103,'CONSOLIDADO PLAN DESARROLLO'!$EL$9:$ET$304,$R$3,0)))</f>
        <v>0-0</v>
      </c>
      <c r="J103" s="980"/>
      <c r="K103" s="1010"/>
      <c r="L103" s="988"/>
      <c r="M103" s="174"/>
      <c r="N103" s="175"/>
      <c r="O103" s="176"/>
      <c r="P103" s="46"/>
      <c r="Q103" s="47"/>
      <c r="R103" s="1013"/>
      <c r="S103" s="48"/>
      <c r="T103" s="893"/>
      <c r="U103" s="49"/>
      <c r="V103" s="893"/>
      <c r="W103" s="49"/>
      <c r="X103" s="893"/>
      <c r="Y103" s="49"/>
      <c r="Z103" s="893"/>
      <c r="AA103" s="49"/>
      <c r="AB103" s="893"/>
      <c r="AC103" s="49"/>
      <c r="AD103" s="893"/>
      <c r="AE103" s="49"/>
      <c r="AF103" s="893"/>
      <c r="AG103" s="50"/>
      <c r="AH103" s="856"/>
      <c r="AI103" s="856"/>
      <c r="AJ103" s="884">
        <f>+R103+T103+V103+X103+Z103+AB103+AD103+AF103</f>
        <v>0</v>
      </c>
      <c r="AK103" s="103">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959"/>
      <c r="B104" s="961"/>
      <c r="C104" s="964"/>
      <c r="D104" s="1007"/>
      <c r="E104" s="974"/>
      <c r="F104" s="970"/>
      <c r="G104" s="992"/>
      <c r="H104" s="976"/>
      <c r="I104" s="981"/>
      <c r="J104" s="982"/>
      <c r="K104" s="1010"/>
      <c r="L104" s="989"/>
      <c r="M104" s="174"/>
      <c r="N104" s="175"/>
      <c r="O104" s="176"/>
      <c r="P104" s="46"/>
      <c r="Q104" s="47"/>
      <c r="R104" s="1014"/>
      <c r="S104" s="48"/>
      <c r="T104" s="894"/>
      <c r="U104" s="49"/>
      <c r="V104" s="894"/>
      <c r="W104" s="49"/>
      <c r="X104" s="894"/>
      <c r="Y104" s="49"/>
      <c r="Z104" s="894"/>
      <c r="AA104" s="49"/>
      <c r="AB104" s="894"/>
      <c r="AC104" s="49"/>
      <c r="AD104" s="894"/>
      <c r="AE104" s="49"/>
      <c r="AF104" s="894"/>
      <c r="AG104" s="50"/>
      <c r="AH104" s="857"/>
      <c r="AI104" s="857"/>
      <c r="AJ104" s="885"/>
      <c r="AK104" s="103">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959"/>
      <c r="B105" s="961"/>
      <c r="C105" s="964"/>
      <c r="D105" s="1007"/>
      <c r="E105" s="974"/>
      <c r="F105" s="970"/>
      <c r="G105" s="992"/>
      <c r="H105" s="976"/>
      <c r="I105" s="981"/>
      <c r="J105" s="982"/>
      <c r="K105" s="1010"/>
      <c r="L105" s="989"/>
      <c r="M105" s="174"/>
      <c r="N105" s="175"/>
      <c r="O105" s="176"/>
      <c r="P105" s="46"/>
      <c r="Q105" s="47"/>
      <c r="R105" s="1014"/>
      <c r="S105" s="48"/>
      <c r="T105" s="894"/>
      <c r="U105" s="49"/>
      <c r="V105" s="894"/>
      <c r="W105" s="49"/>
      <c r="X105" s="894"/>
      <c r="Y105" s="49"/>
      <c r="Z105" s="894"/>
      <c r="AA105" s="49"/>
      <c r="AB105" s="894"/>
      <c r="AC105" s="49"/>
      <c r="AD105" s="894"/>
      <c r="AE105" s="49"/>
      <c r="AF105" s="894"/>
      <c r="AG105" s="50"/>
      <c r="AH105" s="857"/>
      <c r="AI105" s="857"/>
      <c r="AJ105" s="885"/>
      <c r="AK105" s="103">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959"/>
      <c r="B106" s="961"/>
      <c r="C106" s="964"/>
      <c r="D106" s="1007"/>
      <c r="E106" s="974"/>
      <c r="F106" s="970"/>
      <c r="G106" s="992"/>
      <c r="H106" s="976"/>
      <c r="I106" s="981"/>
      <c r="J106" s="982"/>
      <c r="K106" s="1010"/>
      <c r="L106" s="989"/>
      <c r="M106" s="174"/>
      <c r="N106" s="175"/>
      <c r="O106" s="176"/>
      <c r="P106" s="46"/>
      <c r="Q106" s="47"/>
      <c r="R106" s="1014"/>
      <c r="S106" s="48"/>
      <c r="T106" s="894"/>
      <c r="U106" s="49"/>
      <c r="V106" s="894"/>
      <c r="W106" s="49"/>
      <c r="X106" s="894"/>
      <c r="Y106" s="49"/>
      <c r="Z106" s="894"/>
      <c r="AA106" s="49"/>
      <c r="AB106" s="894"/>
      <c r="AC106" s="49"/>
      <c r="AD106" s="894"/>
      <c r="AE106" s="49"/>
      <c r="AF106" s="894"/>
      <c r="AG106" s="50"/>
      <c r="AH106" s="857"/>
      <c r="AI106" s="857"/>
      <c r="AJ106" s="885"/>
      <c r="AK106" s="103">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959"/>
      <c r="B107" s="961"/>
      <c r="C107" s="964"/>
      <c r="D107" s="1007"/>
      <c r="E107" s="974"/>
      <c r="F107" s="970"/>
      <c r="G107" s="992"/>
      <c r="H107" s="976"/>
      <c r="I107" s="981"/>
      <c r="J107" s="982"/>
      <c r="K107" s="1010"/>
      <c r="L107" s="989"/>
      <c r="M107" s="174"/>
      <c r="N107" s="175"/>
      <c r="O107" s="176"/>
      <c r="P107" s="46"/>
      <c r="Q107" s="47"/>
      <c r="R107" s="1014"/>
      <c r="S107" s="48"/>
      <c r="T107" s="894"/>
      <c r="U107" s="49"/>
      <c r="V107" s="894"/>
      <c r="W107" s="49"/>
      <c r="X107" s="894"/>
      <c r="Y107" s="49"/>
      <c r="Z107" s="894"/>
      <c r="AA107" s="49"/>
      <c r="AB107" s="894"/>
      <c r="AC107" s="49"/>
      <c r="AD107" s="894"/>
      <c r="AE107" s="49"/>
      <c r="AF107" s="894"/>
      <c r="AG107" s="50"/>
      <c r="AH107" s="857"/>
      <c r="AI107" s="857"/>
      <c r="AJ107" s="885"/>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959"/>
      <c r="B108" s="962"/>
      <c r="C108" s="965"/>
      <c r="D108" s="1008"/>
      <c r="E108" s="974"/>
      <c r="F108" s="971"/>
      <c r="G108" s="993"/>
      <c r="H108" s="977"/>
      <c r="I108" s="981"/>
      <c r="J108" s="982"/>
      <c r="K108" s="1011"/>
      <c r="L108" s="989"/>
      <c r="M108" s="177"/>
      <c r="N108" s="178"/>
      <c r="O108" s="179"/>
      <c r="P108" s="106"/>
      <c r="Q108" s="107"/>
      <c r="R108" s="1014"/>
      <c r="S108" s="108"/>
      <c r="T108" s="894"/>
      <c r="U108" s="109"/>
      <c r="V108" s="894"/>
      <c r="W108" s="109"/>
      <c r="X108" s="894"/>
      <c r="Y108" s="109"/>
      <c r="Z108" s="894"/>
      <c r="AA108" s="109"/>
      <c r="AB108" s="894"/>
      <c r="AC108" s="109"/>
      <c r="AD108" s="894"/>
      <c r="AE108" s="109"/>
      <c r="AF108" s="894"/>
      <c r="AG108" s="110"/>
      <c r="AH108" s="857"/>
      <c r="AI108" s="857"/>
      <c r="AJ108" s="886"/>
      <c r="AK108" s="103">
        <f t="shared" si="299"/>
        <v>0</v>
      </c>
      <c r="AL108" s="111"/>
      <c r="AM108" s="112"/>
      <c r="AN108" s="112"/>
      <c r="AO108" s="112"/>
      <c r="AP108" s="112"/>
      <c r="AQ108" s="112"/>
      <c r="AR108" s="53">
        <f t="shared" si="30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0"/>
      <c r="B109" s="963"/>
      <c r="C109" s="966"/>
      <c r="D109" s="1009"/>
      <c r="E109" s="975"/>
      <c r="F109" s="972"/>
      <c r="G109" s="994"/>
      <c r="H109" s="978"/>
      <c r="I109" s="983"/>
      <c r="J109" s="984"/>
      <c r="K109" s="1012"/>
      <c r="L109" s="990"/>
      <c r="M109" s="180"/>
      <c r="N109" s="181"/>
      <c r="O109" s="182"/>
      <c r="P109" s="117"/>
      <c r="Q109" s="117"/>
      <c r="R109" s="1015"/>
      <c r="S109" s="183"/>
      <c r="T109" s="895"/>
      <c r="U109" s="184"/>
      <c r="V109" s="895"/>
      <c r="W109" s="184"/>
      <c r="X109" s="895"/>
      <c r="Y109" s="184"/>
      <c r="Z109" s="895"/>
      <c r="AA109" s="184"/>
      <c r="AB109" s="895"/>
      <c r="AC109" s="184"/>
      <c r="AD109" s="895"/>
      <c r="AE109" s="184"/>
      <c r="AF109" s="895"/>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1"/>
      <c r="J110" s="991"/>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8">
        <v>12</v>
      </c>
      <c r="B111" s="161" t="s">
        <v>1704</v>
      </c>
      <c r="C111" s="162" t="s">
        <v>1705</v>
      </c>
      <c r="D111" s="163" t="s">
        <v>21</v>
      </c>
      <c r="E111" s="163" t="s">
        <v>1892</v>
      </c>
      <c r="F111" s="162" t="s">
        <v>1706</v>
      </c>
      <c r="G111" s="164" t="s">
        <v>1678</v>
      </c>
      <c r="H111" s="164" t="s">
        <v>1679</v>
      </c>
      <c r="I111" s="165" t="s">
        <v>1908</v>
      </c>
      <c r="J111" s="166">
        <f>+$N$3</f>
        <v>2019</v>
      </c>
      <c r="K111" s="164" t="s">
        <v>1924</v>
      </c>
      <c r="L111" s="165" t="s">
        <v>1925</v>
      </c>
      <c r="M111" s="162" t="s">
        <v>1707</v>
      </c>
      <c r="N111" s="162" t="s">
        <v>1708</v>
      </c>
      <c r="O111" s="162" t="s">
        <v>1709</v>
      </c>
      <c r="P111" s="162" t="s">
        <v>1710</v>
      </c>
      <c r="Q111" s="162" t="s">
        <v>1711</v>
      </c>
      <c r="R111" s="167">
        <f t="shared" ref="R111" si="302">SUM(R112:R118)</f>
        <v>0</v>
      </c>
      <c r="S111" s="168">
        <f t="shared" ref="S111" si="303">SUM(S112:S118)</f>
        <v>0</v>
      </c>
      <c r="T111" s="169">
        <f t="shared" ref="T111" si="304">SUM(T112:T118)</f>
        <v>0</v>
      </c>
      <c r="U111" s="170">
        <f t="shared" ref="U111" si="305">SUM(U112:U118)</f>
        <v>0</v>
      </c>
      <c r="V111" s="169">
        <f t="shared" ref="V111" si="306">SUM(V112:V118)</f>
        <v>0</v>
      </c>
      <c r="W111" s="170">
        <f t="shared" ref="W111" si="307">SUM(W112:W118)</f>
        <v>0</v>
      </c>
      <c r="X111" s="169">
        <f t="shared" ref="X111" si="308">SUM(X112:X118)</f>
        <v>0</v>
      </c>
      <c r="Y111" s="170">
        <f t="shared" ref="Y111" si="309">SUM(Y112:Y118)</f>
        <v>0</v>
      </c>
      <c r="Z111" s="169">
        <f t="shared" ref="Z111" si="310">SUM(Z112:Z118)</f>
        <v>0</v>
      </c>
      <c r="AA111" s="170">
        <f t="shared" ref="AA111" si="311">SUM(AA112:AA118)</f>
        <v>0</v>
      </c>
      <c r="AB111" s="169">
        <f t="shared" ref="AB111" si="312">SUM(AB112:AB118)</f>
        <v>0</v>
      </c>
      <c r="AC111" s="170">
        <f t="shared" ref="AC111" si="313">SUM(AC112:AC118)</f>
        <v>0</v>
      </c>
      <c r="AD111" s="169">
        <f t="shared" ref="AD111" si="314">SUM(AD112:AD118)</f>
        <v>0</v>
      </c>
      <c r="AE111" s="170">
        <f t="shared" ref="AE111" si="315">SUM(AE112:AE118)</f>
        <v>0</v>
      </c>
      <c r="AF111" s="169">
        <f t="shared" ref="AF111" si="316">SUM(AF112:AF118)</f>
        <v>0</v>
      </c>
      <c r="AG111" s="171">
        <f t="shared" ref="AG111" si="317">SUM(AG112:AG118)</f>
        <v>0</v>
      </c>
      <c r="AH111" s="855"/>
      <c r="AI111" s="855"/>
      <c r="AJ111" s="172">
        <f t="shared" ref="AJ111" si="318">SUM(AJ112:AJ118)</f>
        <v>0</v>
      </c>
      <c r="AK111" s="173">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4">
        <f t="shared" ref="AS111" si="327">SUM(AS112:AS118)</f>
        <v>0</v>
      </c>
      <c r="AT111" s="42">
        <f t="shared" ref="AT111" si="328">SUM(AT112:AT118)</f>
        <v>0</v>
      </c>
      <c r="AU111" s="43">
        <f t="shared" ref="AU111" si="329">SUM(AU112:AU118)</f>
        <v>0</v>
      </c>
      <c r="AV111" s="104">
        <f t="shared" ref="AV111" si="330">SUM(AV112:AV118)</f>
        <v>0</v>
      </c>
      <c r="AW111" s="42">
        <f t="shared" ref="AW111" si="331">SUM(AW112:AW118)</f>
        <v>0</v>
      </c>
      <c r="AX111" s="42">
        <f t="shared" ref="AX111" si="332">SUM(AX112:AX118)</f>
        <v>0</v>
      </c>
      <c r="AY111" s="42">
        <f t="shared" ref="AY111" si="333">SUM(AY112:AY118)</f>
        <v>0</v>
      </c>
      <c r="AZ111" s="105">
        <f t="shared" ref="AZ111" si="334">SUM(AZ112:AZ118)</f>
        <v>0</v>
      </c>
      <c r="BA111" s="44" t="s">
        <v>1684</v>
      </c>
      <c r="BB111" s="44" t="s">
        <v>1685</v>
      </c>
      <c r="BC111" s="45" t="s">
        <v>1686</v>
      </c>
    </row>
    <row r="112" spans="1:55" ht="17.25" hidden="1" customHeight="1" x14ac:dyDescent="0.2">
      <c r="A112" s="959"/>
      <c r="B112" s="961" t="str">
        <f>VLOOKUP($D$9,'PROYECTOS REGISTRADOS'!$A$2:$D$82,4,0)</f>
        <v>Implementación de estrategias para mejorar las condiciones de contaminacion en el municipio de Tocancipá, Cundinamarca, Centro Oriente</v>
      </c>
      <c r="C112" s="964" t="str">
        <f>VLOOKUP($D$9,'PROYECTOS REGISTRADOS'!$A$2:$D$82,3,0)</f>
        <v>2016-25817-0009</v>
      </c>
      <c r="D112" s="1007"/>
      <c r="E112" s="973" t="str">
        <f>IF(D112=0,"0-0",(VLOOKUP(D112,'CONSOLIDADO PLAN DESARROLLO'!$EL$9:$ET$304,2,0)))</f>
        <v>0-0</v>
      </c>
      <c r="F112" s="970" t="str">
        <f>IF(D112=0,"0-0",(VLOOKUP(D112,'CONSOLIDADO PLAN DESARROLLO'!$EL$9:$ET$304,3,0)))</f>
        <v>0-0</v>
      </c>
      <c r="G112" s="992" t="str">
        <f>IF(D112=0,"0-0",(VLOOKUP(D112,'CONSOLIDADO PLAN DESARROLLO'!$EL$9:$ET$304,4,0)))</f>
        <v>0-0</v>
      </c>
      <c r="H112" s="976" t="str">
        <f>IF(D112=0,"0-0",(VLOOKUP(D112,'CONSOLIDADO PLAN DESARROLLO'!$EL$9:$ET$304,5,0)))</f>
        <v>0-0</v>
      </c>
      <c r="I112" s="979" t="str">
        <f>IF(D112=0,"0-0",(VLOOKUP(D112,'CONSOLIDADO PLAN DESARROLLO'!$EL$9:$ET$304,$R$3,0)))</f>
        <v>0-0</v>
      </c>
      <c r="J112" s="980"/>
      <c r="K112" s="1010"/>
      <c r="L112" s="988"/>
      <c r="M112" s="174"/>
      <c r="N112" s="175"/>
      <c r="O112" s="176"/>
      <c r="P112" s="46"/>
      <c r="Q112" s="47"/>
      <c r="R112" s="1013"/>
      <c r="S112" s="48"/>
      <c r="T112" s="893"/>
      <c r="U112" s="49"/>
      <c r="V112" s="893"/>
      <c r="W112" s="49"/>
      <c r="X112" s="893"/>
      <c r="Y112" s="49"/>
      <c r="Z112" s="893"/>
      <c r="AA112" s="49"/>
      <c r="AB112" s="893"/>
      <c r="AC112" s="49"/>
      <c r="AD112" s="893"/>
      <c r="AE112" s="49"/>
      <c r="AF112" s="893"/>
      <c r="AG112" s="50"/>
      <c r="AH112" s="856"/>
      <c r="AI112" s="856"/>
      <c r="AJ112" s="884">
        <f>+R112+T112+V112+X112+Z112+AB112+AD112+AF112</f>
        <v>0</v>
      </c>
      <c r="AK112" s="103">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959"/>
      <c r="B113" s="961"/>
      <c r="C113" s="964"/>
      <c r="D113" s="1007"/>
      <c r="E113" s="974"/>
      <c r="F113" s="970"/>
      <c r="G113" s="992"/>
      <c r="H113" s="976"/>
      <c r="I113" s="981"/>
      <c r="J113" s="982"/>
      <c r="K113" s="1010"/>
      <c r="L113" s="989"/>
      <c r="M113" s="174"/>
      <c r="N113" s="175"/>
      <c r="O113" s="176"/>
      <c r="P113" s="46"/>
      <c r="Q113" s="47"/>
      <c r="R113" s="1014"/>
      <c r="S113" s="48"/>
      <c r="T113" s="894"/>
      <c r="U113" s="49"/>
      <c r="V113" s="894"/>
      <c r="W113" s="49"/>
      <c r="X113" s="894"/>
      <c r="Y113" s="49"/>
      <c r="Z113" s="894"/>
      <c r="AA113" s="49"/>
      <c r="AB113" s="894"/>
      <c r="AC113" s="49"/>
      <c r="AD113" s="894"/>
      <c r="AE113" s="49"/>
      <c r="AF113" s="894"/>
      <c r="AG113" s="50"/>
      <c r="AH113" s="857"/>
      <c r="AI113" s="857"/>
      <c r="AJ113" s="885"/>
      <c r="AK113" s="103">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959"/>
      <c r="B114" s="961"/>
      <c r="C114" s="964"/>
      <c r="D114" s="1007"/>
      <c r="E114" s="974"/>
      <c r="F114" s="970"/>
      <c r="G114" s="992"/>
      <c r="H114" s="976"/>
      <c r="I114" s="981"/>
      <c r="J114" s="982"/>
      <c r="K114" s="1010"/>
      <c r="L114" s="989"/>
      <c r="M114" s="174"/>
      <c r="N114" s="175"/>
      <c r="O114" s="176"/>
      <c r="P114" s="46"/>
      <c r="Q114" s="47"/>
      <c r="R114" s="1014"/>
      <c r="S114" s="48"/>
      <c r="T114" s="894"/>
      <c r="U114" s="49"/>
      <c r="V114" s="894"/>
      <c r="W114" s="49"/>
      <c r="X114" s="894"/>
      <c r="Y114" s="49"/>
      <c r="Z114" s="894"/>
      <c r="AA114" s="49"/>
      <c r="AB114" s="894"/>
      <c r="AC114" s="49"/>
      <c r="AD114" s="894"/>
      <c r="AE114" s="49"/>
      <c r="AF114" s="894"/>
      <c r="AG114" s="50"/>
      <c r="AH114" s="857"/>
      <c r="AI114" s="857"/>
      <c r="AJ114" s="885"/>
      <c r="AK114" s="103">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959"/>
      <c r="B115" s="961"/>
      <c r="C115" s="964"/>
      <c r="D115" s="1007"/>
      <c r="E115" s="974"/>
      <c r="F115" s="970"/>
      <c r="G115" s="992"/>
      <c r="H115" s="976"/>
      <c r="I115" s="981"/>
      <c r="J115" s="982"/>
      <c r="K115" s="1010"/>
      <c r="L115" s="989"/>
      <c r="M115" s="174"/>
      <c r="N115" s="175"/>
      <c r="O115" s="176"/>
      <c r="P115" s="46"/>
      <c r="Q115" s="47"/>
      <c r="R115" s="1014"/>
      <c r="S115" s="48"/>
      <c r="T115" s="894"/>
      <c r="U115" s="49"/>
      <c r="V115" s="894"/>
      <c r="W115" s="49"/>
      <c r="X115" s="894"/>
      <c r="Y115" s="49"/>
      <c r="Z115" s="894"/>
      <c r="AA115" s="49"/>
      <c r="AB115" s="894"/>
      <c r="AC115" s="49"/>
      <c r="AD115" s="894"/>
      <c r="AE115" s="49"/>
      <c r="AF115" s="894"/>
      <c r="AG115" s="50"/>
      <c r="AH115" s="857"/>
      <c r="AI115" s="857"/>
      <c r="AJ115" s="885"/>
      <c r="AK115" s="103">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959"/>
      <c r="B116" s="961"/>
      <c r="C116" s="964"/>
      <c r="D116" s="1007"/>
      <c r="E116" s="974"/>
      <c r="F116" s="970"/>
      <c r="G116" s="992"/>
      <c r="H116" s="976"/>
      <c r="I116" s="981"/>
      <c r="J116" s="982"/>
      <c r="K116" s="1010"/>
      <c r="L116" s="989"/>
      <c r="M116" s="174"/>
      <c r="N116" s="175"/>
      <c r="O116" s="176"/>
      <c r="P116" s="46"/>
      <c r="Q116" s="47"/>
      <c r="R116" s="1014"/>
      <c r="S116" s="48"/>
      <c r="T116" s="894"/>
      <c r="U116" s="49"/>
      <c r="V116" s="894"/>
      <c r="W116" s="49"/>
      <c r="X116" s="894"/>
      <c r="Y116" s="49"/>
      <c r="Z116" s="894"/>
      <c r="AA116" s="49"/>
      <c r="AB116" s="894"/>
      <c r="AC116" s="49"/>
      <c r="AD116" s="894"/>
      <c r="AE116" s="49"/>
      <c r="AF116" s="894"/>
      <c r="AG116" s="50"/>
      <c r="AH116" s="857"/>
      <c r="AI116" s="857"/>
      <c r="AJ116" s="885"/>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959"/>
      <c r="B117" s="962"/>
      <c r="C117" s="965"/>
      <c r="D117" s="1008"/>
      <c r="E117" s="974"/>
      <c r="F117" s="971"/>
      <c r="G117" s="993"/>
      <c r="H117" s="977"/>
      <c r="I117" s="981"/>
      <c r="J117" s="982"/>
      <c r="K117" s="1011"/>
      <c r="L117" s="989"/>
      <c r="M117" s="177"/>
      <c r="N117" s="178"/>
      <c r="O117" s="179"/>
      <c r="P117" s="106"/>
      <c r="Q117" s="107"/>
      <c r="R117" s="1014"/>
      <c r="S117" s="108"/>
      <c r="T117" s="894"/>
      <c r="U117" s="109"/>
      <c r="V117" s="894"/>
      <c r="W117" s="109"/>
      <c r="X117" s="894"/>
      <c r="Y117" s="109"/>
      <c r="Z117" s="894"/>
      <c r="AA117" s="109"/>
      <c r="AB117" s="894"/>
      <c r="AC117" s="109"/>
      <c r="AD117" s="894"/>
      <c r="AE117" s="109"/>
      <c r="AF117" s="894"/>
      <c r="AG117" s="110"/>
      <c r="AH117" s="857"/>
      <c r="AI117" s="857"/>
      <c r="AJ117" s="886"/>
      <c r="AK117" s="103">
        <f t="shared" si="335"/>
        <v>0</v>
      </c>
      <c r="AL117" s="111"/>
      <c r="AM117" s="112"/>
      <c r="AN117" s="112"/>
      <c r="AO117" s="112"/>
      <c r="AP117" s="112"/>
      <c r="AQ117" s="112"/>
      <c r="AR117" s="53">
        <f t="shared" si="33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0"/>
      <c r="B118" s="963"/>
      <c r="C118" s="966"/>
      <c r="D118" s="1009"/>
      <c r="E118" s="975"/>
      <c r="F118" s="972"/>
      <c r="G118" s="994"/>
      <c r="H118" s="978"/>
      <c r="I118" s="983"/>
      <c r="J118" s="984"/>
      <c r="K118" s="1012"/>
      <c r="L118" s="990"/>
      <c r="M118" s="180"/>
      <c r="N118" s="181"/>
      <c r="O118" s="182"/>
      <c r="P118" s="117"/>
      <c r="Q118" s="117"/>
      <c r="R118" s="1015"/>
      <c r="S118" s="183"/>
      <c r="T118" s="895"/>
      <c r="U118" s="184"/>
      <c r="V118" s="895"/>
      <c r="W118" s="184"/>
      <c r="X118" s="895"/>
      <c r="Y118" s="184"/>
      <c r="Z118" s="895"/>
      <c r="AA118" s="184"/>
      <c r="AB118" s="895"/>
      <c r="AC118" s="184"/>
      <c r="AD118" s="895"/>
      <c r="AE118" s="184"/>
      <c r="AF118" s="895"/>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1"/>
      <c r="J119" s="991"/>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8">
        <v>13</v>
      </c>
      <c r="B120" s="161" t="s">
        <v>1704</v>
      </c>
      <c r="C120" s="162" t="s">
        <v>1705</v>
      </c>
      <c r="D120" s="163" t="s">
        <v>21</v>
      </c>
      <c r="E120" s="163" t="s">
        <v>1892</v>
      </c>
      <c r="F120" s="162" t="s">
        <v>1706</v>
      </c>
      <c r="G120" s="164" t="s">
        <v>1678</v>
      </c>
      <c r="H120" s="164" t="s">
        <v>1679</v>
      </c>
      <c r="I120" s="165" t="s">
        <v>1908</v>
      </c>
      <c r="J120" s="166">
        <f>+$N$3</f>
        <v>2019</v>
      </c>
      <c r="K120" s="164" t="s">
        <v>1924</v>
      </c>
      <c r="L120" s="165" t="s">
        <v>1925</v>
      </c>
      <c r="M120" s="162" t="s">
        <v>1707</v>
      </c>
      <c r="N120" s="162" t="s">
        <v>1708</v>
      </c>
      <c r="O120" s="162" t="s">
        <v>1709</v>
      </c>
      <c r="P120" s="162" t="s">
        <v>1710</v>
      </c>
      <c r="Q120" s="162" t="s">
        <v>1711</v>
      </c>
      <c r="R120" s="167">
        <f t="shared" ref="R120" si="338">SUM(R121:R127)</f>
        <v>0</v>
      </c>
      <c r="S120" s="168">
        <f t="shared" ref="S120" si="339">SUM(S121:S127)</f>
        <v>0</v>
      </c>
      <c r="T120" s="169">
        <f t="shared" ref="T120" si="340">SUM(T121:T127)</f>
        <v>0</v>
      </c>
      <c r="U120" s="170">
        <f t="shared" ref="U120" si="341">SUM(U121:U127)</f>
        <v>0</v>
      </c>
      <c r="V120" s="169">
        <f t="shared" ref="V120" si="342">SUM(V121:V127)</f>
        <v>0</v>
      </c>
      <c r="W120" s="170">
        <f t="shared" ref="W120" si="343">SUM(W121:W127)</f>
        <v>0</v>
      </c>
      <c r="X120" s="169">
        <f t="shared" ref="X120" si="344">SUM(X121:X127)</f>
        <v>0</v>
      </c>
      <c r="Y120" s="170">
        <f t="shared" ref="Y120" si="345">SUM(Y121:Y127)</f>
        <v>0</v>
      </c>
      <c r="Z120" s="169">
        <f t="shared" ref="Z120" si="346">SUM(Z121:Z127)</f>
        <v>0</v>
      </c>
      <c r="AA120" s="170">
        <f t="shared" ref="AA120" si="347">SUM(AA121:AA127)</f>
        <v>0</v>
      </c>
      <c r="AB120" s="169">
        <f t="shared" ref="AB120" si="348">SUM(AB121:AB127)</f>
        <v>0</v>
      </c>
      <c r="AC120" s="170">
        <f t="shared" ref="AC120" si="349">SUM(AC121:AC127)</f>
        <v>0</v>
      </c>
      <c r="AD120" s="169">
        <f t="shared" ref="AD120" si="350">SUM(AD121:AD127)</f>
        <v>0</v>
      </c>
      <c r="AE120" s="170">
        <f t="shared" ref="AE120" si="351">SUM(AE121:AE127)</f>
        <v>0</v>
      </c>
      <c r="AF120" s="169">
        <f t="shared" ref="AF120" si="352">SUM(AF121:AF127)</f>
        <v>0</v>
      </c>
      <c r="AG120" s="171">
        <f t="shared" ref="AG120" si="353">SUM(AG121:AG127)</f>
        <v>0</v>
      </c>
      <c r="AH120" s="855"/>
      <c r="AI120" s="855"/>
      <c r="AJ120" s="172">
        <f t="shared" ref="AJ120" si="354">SUM(AJ121:AJ127)</f>
        <v>0</v>
      </c>
      <c r="AK120" s="173">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4">
        <f t="shared" ref="AS120" si="363">SUM(AS121:AS127)</f>
        <v>0</v>
      </c>
      <c r="AT120" s="42">
        <f t="shared" ref="AT120" si="364">SUM(AT121:AT127)</f>
        <v>0</v>
      </c>
      <c r="AU120" s="43">
        <f t="shared" ref="AU120" si="365">SUM(AU121:AU127)</f>
        <v>0</v>
      </c>
      <c r="AV120" s="104">
        <f t="shared" ref="AV120" si="366">SUM(AV121:AV127)</f>
        <v>0</v>
      </c>
      <c r="AW120" s="42">
        <f t="shared" ref="AW120" si="367">SUM(AW121:AW127)</f>
        <v>0</v>
      </c>
      <c r="AX120" s="42">
        <f t="shared" ref="AX120" si="368">SUM(AX121:AX127)</f>
        <v>0</v>
      </c>
      <c r="AY120" s="42">
        <f t="shared" ref="AY120" si="369">SUM(AY121:AY127)</f>
        <v>0</v>
      </c>
      <c r="AZ120" s="105">
        <f t="shared" ref="AZ120" si="370">SUM(AZ121:AZ127)</f>
        <v>0</v>
      </c>
      <c r="BA120" s="44" t="s">
        <v>1684</v>
      </c>
      <c r="BB120" s="44" t="s">
        <v>1685</v>
      </c>
      <c r="BC120" s="45" t="s">
        <v>1686</v>
      </c>
    </row>
    <row r="121" spans="1:55" ht="17.25" hidden="1" customHeight="1" x14ac:dyDescent="0.2">
      <c r="A121" s="959"/>
      <c r="B121" s="961" t="str">
        <f>VLOOKUP($D$9,'PROYECTOS REGISTRADOS'!$A$2:$D$82,4,0)</f>
        <v>Implementación de estrategias para mejorar las condiciones de contaminacion en el municipio de Tocancipá, Cundinamarca, Centro Oriente</v>
      </c>
      <c r="C121" s="964" t="str">
        <f>VLOOKUP($D$9,'PROYECTOS REGISTRADOS'!$A$2:$D$82,3,0)</f>
        <v>2016-25817-0009</v>
      </c>
      <c r="D121" s="1007"/>
      <c r="E121" s="973" t="str">
        <f>IF(D121=0,"0-0",(VLOOKUP(D121,'CONSOLIDADO PLAN DESARROLLO'!$EL$9:$ET$304,2,0)))</f>
        <v>0-0</v>
      </c>
      <c r="F121" s="970" t="str">
        <f>IF(D121=0,"0-0",(VLOOKUP(D121,'CONSOLIDADO PLAN DESARROLLO'!$EL$9:$ET$304,3,0)))</f>
        <v>0-0</v>
      </c>
      <c r="G121" s="992" t="str">
        <f>IF(D121=0,"0-0",(VLOOKUP(D121,'CONSOLIDADO PLAN DESARROLLO'!$EL$9:$ET$304,4,0)))</f>
        <v>0-0</v>
      </c>
      <c r="H121" s="976" t="str">
        <f>IF(D121=0,"0-0",(VLOOKUP(D121,'CONSOLIDADO PLAN DESARROLLO'!$EL$9:$ET$304,5,0)))</f>
        <v>0-0</v>
      </c>
      <c r="I121" s="979" t="str">
        <f>IF(D121=0,"0-0",(VLOOKUP(D121,'CONSOLIDADO PLAN DESARROLLO'!$EL$9:$ET$304,$R$3,0)))</f>
        <v>0-0</v>
      </c>
      <c r="J121" s="980"/>
      <c r="K121" s="1010"/>
      <c r="L121" s="988"/>
      <c r="M121" s="174"/>
      <c r="N121" s="175"/>
      <c r="O121" s="176"/>
      <c r="P121" s="46"/>
      <c r="Q121" s="47"/>
      <c r="R121" s="1013"/>
      <c r="S121" s="48"/>
      <c r="T121" s="893"/>
      <c r="U121" s="49"/>
      <c r="V121" s="893"/>
      <c r="W121" s="49"/>
      <c r="X121" s="893"/>
      <c r="Y121" s="49"/>
      <c r="Z121" s="893"/>
      <c r="AA121" s="49"/>
      <c r="AB121" s="893"/>
      <c r="AC121" s="49"/>
      <c r="AD121" s="893"/>
      <c r="AE121" s="49"/>
      <c r="AF121" s="893"/>
      <c r="AG121" s="50"/>
      <c r="AH121" s="856"/>
      <c r="AI121" s="856"/>
      <c r="AJ121" s="884">
        <f>+R121+T121+V121+X121+Z121+AB121+AD121+AF121</f>
        <v>0</v>
      </c>
      <c r="AK121" s="103">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959"/>
      <c r="B122" s="961"/>
      <c r="C122" s="964"/>
      <c r="D122" s="1007"/>
      <c r="E122" s="974"/>
      <c r="F122" s="970"/>
      <c r="G122" s="992"/>
      <c r="H122" s="976"/>
      <c r="I122" s="981"/>
      <c r="J122" s="982"/>
      <c r="K122" s="1010"/>
      <c r="L122" s="989"/>
      <c r="M122" s="174"/>
      <c r="N122" s="175"/>
      <c r="O122" s="176"/>
      <c r="P122" s="46"/>
      <c r="Q122" s="47"/>
      <c r="R122" s="1014"/>
      <c r="S122" s="48"/>
      <c r="T122" s="894"/>
      <c r="U122" s="49"/>
      <c r="V122" s="894"/>
      <c r="W122" s="49"/>
      <c r="X122" s="894"/>
      <c r="Y122" s="49"/>
      <c r="Z122" s="894"/>
      <c r="AA122" s="49"/>
      <c r="AB122" s="894"/>
      <c r="AC122" s="49"/>
      <c r="AD122" s="894"/>
      <c r="AE122" s="49"/>
      <c r="AF122" s="894"/>
      <c r="AG122" s="50"/>
      <c r="AH122" s="857"/>
      <c r="AI122" s="857"/>
      <c r="AJ122" s="885"/>
      <c r="AK122" s="103">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959"/>
      <c r="B123" s="961"/>
      <c r="C123" s="964"/>
      <c r="D123" s="1007"/>
      <c r="E123" s="974"/>
      <c r="F123" s="970"/>
      <c r="G123" s="992"/>
      <c r="H123" s="976"/>
      <c r="I123" s="981"/>
      <c r="J123" s="982"/>
      <c r="K123" s="1010"/>
      <c r="L123" s="989"/>
      <c r="M123" s="174"/>
      <c r="N123" s="175"/>
      <c r="O123" s="176"/>
      <c r="P123" s="46"/>
      <c r="Q123" s="47"/>
      <c r="R123" s="1014"/>
      <c r="S123" s="48"/>
      <c r="T123" s="894"/>
      <c r="U123" s="49"/>
      <c r="V123" s="894"/>
      <c r="W123" s="49"/>
      <c r="X123" s="894"/>
      <c r="Y123" s="49"/>
      <c r="Z123" s="894"/>
      <c r="AA123" s="49"/>
      <c r="AB123" s="894"/>
      <c r="AC123" s="49"/>
      <c r="AD123" s="894"/>
      <c r="AE123" s="49"/>
      <c r="AF123" s="894"/>
      <c r="AG123" s="50"/>
      <c r="AH123" s="857"/>
      <c r="AI123" s="857"/>
      <c r="AJ123" s="885"/>
      <c r="AK123" s="103">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959"/>
      <c r="B124" s="961"/>
      <c r="C124" s="964"/>
      <c r="D124" s="1007"/>
      <c r="E124" s="974"/>
      <c r="F124" s="970"/>
      <c r="G124" s="992"/>
      <c r="H124" s="976"/>
      <c r="I124" s="981"/>
      <c r="J124" s="982"/>
      <c r="K124" s="1010"/>
      <c r="L124" s="989"/>
      <c r="M124" s="174"/>
      <c r="N124" s="175"/>
      <c r="O124" s="176"/>
      <c r="P124" s="46"/>
      <c r="Q124" s="47"/>
      <c r="R124" s="1014"/>
      <c r="S124" s="48"/>
      <c r="T124" s="894"/>
      <c r="U124" s="49"/>
      <c r="V124" s="894"/>
      <c r="W124" s="49"/>
      <c r="X124" s="894"/>
      <c r="Y124" s="49"/>
      <c r="Z124" s="894"/>
      <c r="AA124" s="49"/>
      <c r="AB124" s="894"/>
      <c r="AC124" s="49"/>
      <c r="AD124" s="894"/>
      <c r="AE124" s="49"/>
      <c r="AF124" s="894"/>
      <c r="AG124" s="50"/>
      <c r="AH124" s="857"/>
      <c r="AI124" s="857"/>
      <c r="AJ124" s="885"/>
      <c r="AK124" s="103">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959"/>
      <c r="B125" s="961"/>
      <c r="C125" s="964"/>
      <c r="D125" s="1007"/>
      <c r="E125" s="974"/>
      <c r="F125" s="970"/>
      <c r="G125" s="992"/>
      <c r="H125" s="976"/>
      <c r="I125" s="981"/>
      <c r="J125" s="982"/>
      <c r="K125" s="1010"/>
      <c r="L125" s="989"/>
      <c r="M125" s="174"/>
      <c r="N125" s="175"/>
      <c r="O125" s="176"/>
      <c r="P125" s="46"/>
      <c r="Q125" s="47"/>
      <c r="R125" s="1014"/>
      <c r="S125" s="48"/>
      <c r="T125" s="894"/>
      <c r="U125" s="49"/>
      <c r="V125" s="894"/>
      <c r="W125" s="49"/>
      <c r="X125" s="894"/>
      <c r="Y125" s="49"/>
      <c r="Z125" s="894"/>
      <c r="AA125" s="49"/>
      <c r="AB125" s="894"/>
      <c r="AC125" s="49"/>
      <c r="AD125" s="894"/>
      <c r="AE125" s="49"/>
      <c r="AF125" s="894"/>
      <c r="AG125" s="50"/>
      <c r="AH125" s="857"/>
      <c r="AI125" s="857"/>
      <c r="AJ125" s="885"/>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959"/>
      <c r="B126" s="962"/>
      <c r="C126" s="965"/>
      <c r="D126" s="1008"/>
      <c r="E126" s="974"/>
      <c r="F126" s="971"/>
      <c r="G126" s="993"/>
      <c r="H126" s="977"/>
      <c r="I126" s="981"/>
      <c r="J126" s="982"/>
      <c r="K126" s="1011"/>
      <c r="L126" s="989"/>
      <c r="M126" s="177"/>
      <c r="N126" s="178"/>
      <c r="O126" s="179"/>
      <c r="P126" s="106"/>
      <c r="Q126" s="107"/>
      <c r="R126" s="1014"/>
      <c r="S126" s="108"/>
      <c r="T126" s="894"/>
      <c r="U126" s="109"/>
      <c r="V126" s="894"/>
      <c r="W126" s="109"/>
      <c r="X126" s="894"/>
      <c r="Y126" s="109"/>
      <c r="Z126" s="894"/>
      <c r="AA126" s="109"/>
      <c r="AB126" s="894"/>
      <c r="AC126" s="109"/>
      <c r="AD126" s="894"/>
      <c r="AE126" s="109"/>
      <c r="AF126" s="894"/>
      <c r="AG126" s="110"/>
      <c r="AH126" s="857"/>
      <c r="AI126" s="857"/>
      <c r="AJ126" s="886"/>
      <c r="AK126" s="103">
        <f t="shared" si="371"/>
        <v>0</v>
      </c>
      <c r="AL126" s="111"/>
      <c r="AM126" s="112"/>
      <c r="AN126" s="112"/>
      <c r="AO126" s="112"/>
      <c r="AP126" s="112"/>
      <c r="AQ126" s="112"/>
      <c r="AR126" s="53">
        <f t="shared" si="37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0"/>
      <c r="B127" s="963"/>
      <c r="C127" s="966"/>
      <c r="D127" s="1009"/>
      <c r="E127" s="975"/>
      <c r="F127" s="972"/>
      <c r="G127" s="994"/>
      <c r="H127" s="978"/>
      <c r="I127" s="983"/>
      <c r="J127" s="984"/>
      <c r="K127" s="1012"/>
      <c r="L127" s="990"/>
      <c r="M127" s="180"/>
      <c r="N127" s="181"/>
      <c r="O127" s="182"/>
      <c r="P127" s="117"/>
      <c r="Q127" s="117"/>
      <c r="R127" s="1015"/>
      <c r="S127" s="183"/>
      <c r="T127" s="895"/>
      <c r="U127" s="184"/>
      <c r="V127" s="895"/>
      <c r="W127" s="184"/>
      <c r="X127" s="895"/>
      <c r="Y127" s="184"/>
      <c r="Z127" s="895"/>
      <c r="AA127" s="184"/>
      <c r="AB127" s="895"/>
      <c r="AC127" s="184"/>
      <c r="AD127" s="895"/>
      <c r="AE127" s="184"/>
      <c r="AF127" s="895"/>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1"/>
      <c r="J128" s="991"/>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8">
        <v>14</v>
      </c>
      <c r="B129" s="161" t="s">
        <v>1704</v>
      </c>
      <c r="C129" s="162" t="s">
        <v>1705</v>
      </c>
      <c r="D129" s="163" t="s">
        <v>21</v>
      </c>
      <c r="E129" s="163" t="s">
        <v>1892</v>
      </c>
      <c r="F129" s="162" t="s">
        <v>1706</v>
      </c>
      <c r="G129" s="164" t="s">
        <v>1678</v>
      </c>
      <c r="H129" s="164" t="s">
        <v>1679</v>
      </c>
      <c r="I129" s="165" t="s">
        <v>1908</v>
      </c>
      <c r="J129" s="166">
        <f>+$N$3</f>
        <v>2019</v>
      </c>
      <c r="K129" s="164" t="s">
        <v>1924</v>
      </c>
      <c r="L129" s="165" t="s">
        <v>1925</v>
      </c>
      <c r="M129" s="162" t="s">
        <v>1707</v>
      </c>
      <c r="N129" s="162" t="s">
        <v>1708</v>
      </c>
      <c r="O129" s="162" t="s">
        <v>1709</v>
      </c>
      <c r="P129" s="162" t="s">
        <v>1710</v>
      </c>
      <c r="Q129" s="162" t="s">
        <v>1711</v>
      </c>
      <c r="R129" s="167">
        <f t="shared" ref="R129" si="374">SUM(R130:R136)</f>
        <v>0</v>
      </c>
      <c r="S129" s="168">
        <f t="shared" ref="S129" si="375">SUM(S130:S136)</f>
        <v>0</v>
      </c>
      <c r="T129" s="169">
        <f t="shared" ref="T129" si="376">SUM(T130:T136)</f>
        <v>0</v>
      </c>
      <c r="U129" s="170">
        <f t="shared" ref="U129" si="377">SUM(U130:U136)</f>
        <v>0</v>
      </c>
      <c r="V129" s="169">
        <f t="shared" ref="V129" si="378">SUM(V130:V136)</f>
        <v>0</v>
      </c>
      <c r="W129" s="170">
        <f t="shared" ref="W129" si="379">SUM(W130:W136)</f>
        <v>0</v>
      </c>
      <c r="X129" s="169">
        <f t="shared" ref="X129" si="380">SUM(X130:X136)</f>
        <v>0</v>
      </c>
      <c r="Y129" s="170">
        <f t="shared" ref="Y129" si="381">SUM(Y130:Y136)</f>
        <v>0</v>
      </c>
      <c r="Z129" s="169">
        <f t="shared" ref="Z129" si="382">SUM(Z130:Z136)</f>
        <v>0</v>
      </c>
      <c r="AA129" s="170">
        <f t="shared" ref="AA129" si="383">SUM(AA130:AA136)</f>
        <v>0</v>
      </c>
      <c r="AB129" s="169">
        <f t="shared" ref="AB129" si="384">SUM(AB130:AB136)</f>
        <v>0</v>
      </c>
      <c r="AC129" s="170">
        <f t="shared" ref="AC129" si="385">SUM(AC130:AC136)</f>
        <v>0</v>
      </c>
      <c r="AD129" s="169">
        <f t="shared" ref="AD129" si="386">SUM(AD130:AD136)</f>
        <v>0</v>
      </c>
      <c r="AE129" s="170">
        <f t="shared" ref="AE129" si="387">SUM(AE130:AE136)</f>
        <v>0</v>
      </c>
      <c r="AF129" s="169">
        <f t="shared" ref="AF129" si="388">SUM(AF130:AF136)</f>
        <v>0</v>
      </c>
      <c r="AG129" s="171">
        <f t="shared" ref="AG129" si="389">SUM(AG130:AG136)</f>
        <v>0</v>
      </c>
      <c r="AH129" s="855"/>
      <c r="AI129" s="855"/>
      <c r="AJ129" s="172">
        <f t="shared" ref="AJ129" si="390">SUM(AJ130:AJ136)</f>
        <v>0</v>
      </c>
      <c r="AK129" s="173">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4">
        <f t="shared" ref="AS129" si="399">SUM(AS130:AS136)</f>
        <v>0</v>
      </c>
      <c r="AT129" s="42">
        <f t="shared" ref="AT129" si="400">SUM(AT130:AT136)</f>
        <v>0</v>
      </c>
      <c r="AU129" s="43">
        <f t="shared" ref="AU129" si="401">SUM(AU130:AU136)</f>
        <v>0</v>
      </c>
      <c r="AV129" s="104">
        <f t="shared" ref="AV129" si="402">SUM(AV130:AV136)</f>
        <v>0</v>
      </c>
      <c r="AW129" s="42">
        <f t="shared" ref="AW129" si="403">SUM(AW130:AW136)</f>
        <v>0</v>
      </c>
      <c r="AX129" s="42">
        <f t="shared" ref="AX129" si="404">SUM(AX130:AX136)</f>
        <v>0</v>
      </c>
      <c r="AY129" s="42">
        <f t="shared" ref="AY129" si="405">SUM(AY130:AY136)</f>
        <v>0</v>
      </c>
      <c r="AZ129" s="105">
        <f t="shared" ref="AZ129" si="406">SUM(AZ130:AZ136)</f>
        <v>0</v>
      </c>
      <c r="BA129" s="44" t="s">
        <v>1684</v>
      </c>
      <c r="BB129" s="44" t="s">
        <v>1685</v>
      </c>
      <c r="BC129" s="45" t="s">
        <v>1686</v>
      </c>
    </row>
    <row r="130" spans="1:55" ht="17.25" hidden="1" customHeight="1" x14ac:dyDescent="0.2">
      <c r="A130" s="959"/>
      <c r="B130" s="961" t="str">
        <f>VLOOKUP($D$9,'PROYECTOS REGISTRADOS'!$A$2:$D$82,4,0)</f>
        <v>Implementación de estrategias para mejorar las condiciones de contaminacion en el municipio de Tocancipá, Cundinamarca, Centro Oriente</v>
      </c>
      <c r="C130" s="964" t="str">
        <f>VLOOKUP($D$9,'PROYECTOS REGISTRADOS'!$A$2:$D$82,3,0)</f>
        <v>2016-25817-0009</v>
      </c>
      <c r="D130" s="1007"/>
      <c r="E130" s="973" t="str">
        <f>IF(D130=0,"0-0",(VLOOKUP(D130,'CONSOLIDADO PLAN DESARROLLO'!$EL$9:$ET$304,2,0)))</f>
        <v>0-0</v>
      </c>
      <c r="F130" s="970" t="str">
        <f>IF(D130=0,"0-0",(VLOOKUP(D130,'CONSOLIDADO PLAN DESARROLLO'!$EL$9:$ET$304,3,0)))</f>
        <v>0-0</v>
      </c>
      <c r="G130" s="992" t="str">
        <f>IF(D130=0,"0-0",(VLOOKUP(D130,'CONSOLIDADO PLAN DESARROLLO'!$EL$9:$ET$304,4,0)))</f>
        <v>0-0</v>
      </c>
      <c r="H130" s="976" t="str">
        <f>IF(D130=0,"0-0",(VLOOKUP(D130,'CONSOLIDADO PLAN DESARROLLO'!$EL$9:$ET$304,5,0)))</f>
        <v>0-0</v>
      </c>
      <c r="I130" s="979" t="str">
        <f>IF(D130=0,"0-0",(VLOOKUP(D130,'CONSOLIDADO PLAN DESARROLLO'!$EL$9:$ET$304,$R$3,0)))</f>
        <v>0-0</v>
      </c>
      <c r="J130" s="980"/>
      <c r="K130" s="1010"/>
      <c r="L130" s="988"/>
      <c r="M130" s="174"/>
      <c r="N130" s="175"/>
      <c r="O130" s="176"/>
      <c r="P130" s="46"/>
      <c r="Q130" s="47"/>
      <c r="R130" s="1013"/>
      <c r="S130" s="48"/>
      <c r="T130" s="893"/>
      <c r="U130" s="49"/>
      <c r="V130" s="893"/>
      <c r="W130" s="49"/>
      <c r="X130" s="893"/>
      <c r="Y130" s="49"/>
      <c r="Z130" s="893"/>
      <c r="AA130" s="49"/>
      <c r="AB130" s="893"/>
      <c r="AC130" s="49"/>
      <c r="AD130" s="893"/>
      <c r="AE130" s="49"/>
      <c r="AF130" s="893"/>
      <c r="AG130" s="50"/>
      <c r="AH130" s="856"/>
      <c r="AI130" s="856"/>
      <c r="AJ130" s="884">
        <f>+R130+T130+V130+X130+Z130+AB130+AD130+AF130</f>
        <v>0</v>
      </c>
      <c r="AK130" s="103">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959"/>
      <c r="B131" s="961"/>
      <c r="C131" s="964"/>
      <c r="D131" s="1007"/>
      <c r="E131" s="974"/>
      <c r="F131" s="970"/>
      <c r="G131" s="992"/>
      <c r="H131" s="976"/>
      <c r="I131" s="981"/>
      <c r="J131" s="982"/>
      <c r="K131" s="1010"/>
      <c r="L131" s="989"/>
      <c r="M131" s="174"/>
      <c r="N131" s="175"/>
      <c r="O131" s="176"/>
      <c r="P131" s="46"/>
      <c r="Q131" s="47"/>
      <c r="R131" s="1014"/>
      <c r="S131" s="48"/>
      <c r="T131" s="894"/>
      <c r="U131" s="49"/>
      <c r="V131" s="894"/>
      <c r="W131" s="49"/>
      <c r="X131" s="894"/>
      <c r="Y131" s="49"/>
      <c r="Z131" s="894"/>
      <c r="AA131" s="49"/>
      <c r="AB131" s="894"/>
      <c r="AC131" s="49"/>
      <c r="AD131" s="894"/>
      <c r="AE131" s="49"/>
      <c r="AF131" s="894"/>
      <c r="AG131" s="50"/>
      <c r="AH131" s="857"/>
      <c r="AI131" s="857"/>
      <c r="AJ131" s="885"/>
      <c r="AK131" s="103">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959"/>
      <c r="B132" s="961"/>
      <c r="C132" s="964"/>
      <c r="D132" s="1007"/>
      <c r="E132" s="974"/>
      <c r="F132" s="970"/>
      <c r="G132" s="992"/>
      <c r="H132" s="976"/>
      <c r="I132" s="981"/>
      <c r="J132" s="982"/>
      <c r="K132" s="1010"/>
      <c r="L132" s="989"/>
      <c r="M132" s="174"/>
      <c r="N132" s="175"/>
      <c r="O132" s="176"/>
      <c r="P132" s="46"/>
      <c r="Q132" s="47"/>
      <c r="R132" s="1014"/>
      <c r="S132" s="48"/>
      <c r="T132" s="894"/>
      <c r="U132" s="49"/>
      <c r="V132" s="894"/>
      <c r="W132" s="49"/>
      <c r="X132" s="894"/>
      <c r="Y132" s="49"/>
      <c r="Z132" s="894"/>
      <c r="AA132" s="49"/>
      <c r="AB132" s="894"/>
      <c r="AC132" s="49"/>
      <c r="AD132" s="894"/>
      <c r="AE132" s="49"/>
      <c r="AF132" s="894"/>
      <c r="AG132" s="50"/>
      <c r="AH132" s="857"/>
      <c r="AI132" s="857"/>
      <c r="AJ132" s="885"/>
      <c r="AK132" s="103">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959"/>
      <c r="B133" s="961"/>
      <c r="C133" s="964"/>
      <c r="D133" s="1007"/>
      <c r="E133" s="974"/>
      <c r="F133" s="970"/>
      <c r="G133" s="992"/>
      <c r="H133" s="976"/>
      <c r="I133" s="981"/>
      <c r="J133" s="982"/>
      <c r="K133" s="1010"/>
      <c r="L133" s="989"/>
      <c r="M133" s="174"/>
      <c r="N133" s="175"/>
      <c r="O133" s="176"/>
      <c r="P133" s="46"/>
      <c r="Q133" s="47"/>
      <c r="R133" s="1014"/>
      <c r="S133" s="48"/>
      <c r="T133" s="894"/>
      <c r="U133" s="49"/>
      <c r="V133" s="894"/>
      <c r="W133" s="49"/>
      <c r="X133" s="894"/>
      <c r="Y133" s="49"/>
      <c r="Z133" s="894"/>
      <c r="AA133" s="49"/>
      <c r="AB133" s="894"/>
      <c r="AC133" s="49"/>
      <c r="AD133" s="894"/>
      <c r="AE133" s="49"/>
      <c r="AF133" s="894"/>
      <c r="AG133" s="50"/>
      <c r="AH133" s="857"/>
      <c r="AI133" s="857"/>
      <c r="AJ133" s="885"/>
      <c r="AK133" s="103">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959"/>
      <c r="B134" s="961"/>
      <c r="C134" s="964"/>
      <c r="D134" s="1007"/>
      <c r="E134" s="974"/>
      <c r="F134" s="970"/>
      <c r="G134" s="992"/>
      <c r="H134" s="976"/>
      <c r="I134" s="981"/>
      <c r="J134" s="982"/>
      <c r="K134" s="1010"/>
      <c r="L134" s="989"/>
      <c r="M134" s="174"/>
      <c r="N134" s="175"/>
      <c r="O134" s="176"/>
      <c r="P134" s="46"/>
      <c r="Q134" s="47"/>
      <c r="R134" s="1014"/>
      <c r="S134" s="48"/>
      <c r="T134" s="894"/>
      <c r="U134" s="49"/>
      <c r="V134" s="894"/>
      <c r="W134" s="49"/>
      <c r="X134" s="894"/>
      <c r="Y134" s="49"/>
      <c r="Z134" s="894"/>
      <c r="AA134" s="49"/>
      <c r="AB134" s="894"/>
      <c r="AC134" s="49"/>
      <c r="AD134" s="894"/>
      <c r="AE134" s="49"/>
      <c r="AF134" s="894"/>
      <c r="AG134" s="50"/>
      <c r="AH134" s="857"/>
      <c r="AI134" s="857"/>
      <c r="AJ134" s="885"/>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959"/>
      <c r="B135" s="962"/>
      <c r="C135" s="965"/>
      <c r="D135" s="1008"/>
      <c r="E135" s="974"/>
      <c r="F135" s="971"/>
      <c r="G135" s="993"/>
      <c r="H135" s="977"/>
      <c r="I135" s="981"/>
      <c r="J135" s="982"/>
      <c r="K135" s="1011"/>
      <c r="L135" s="989"/>
      <c r="M135" s="177"/>
      <c r="N135" s="178"/>
      <c r="O135" s="179"/>
      <c r="P135" s="106"/>
      <c r="Q135" s="107"/>
      <c r="R135" s="1014"/>
      <c r="S135" s="108"/>
      <c r="T135" s="894"/>
      <c r="U135" s="109"/>
      <c r="V135" s="894"/>
      <c r="W135" s="109"/>
      <c r="X135" s="894"/>
      <c r="Y135" s="109"/>
      <c r="Z135" s="894"/>
      <c r="AA135" s="109"/>
      <c r="AB135" s="894"/>
      <c r="AC135" s="109"/>
      <c r="AD135" s="894"/>
      <c r="AE135" s="109"/>
      <c r="AF135" s="894"/>
      <c r="AG135" s="110"/>
      <c r="AH135" s="857"/>
      <c r="AI135" s="857"/>
      <c r="AJ135" s="886"/>
      <c r="AK135" s="103">
        <f t="shared" si="407"/>
        <v>0</v>
      </c>
      <c r="AL135" s="111"/>
      <c r="AM135" s="112"/>
      <c r="AN135" s="112"/>
      <c r="AO135" s="112"/>
      <c r="AP135" s="112"/>
      <c r="AQ135" s="112"/>
      <c r="AR135" s="53">
        <f t="shared" si="40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0"/>
      <c r="B136" s="963"/>
      <c r="C136" s="966"/>
      <c r="D136" s="1009"/>
      <c r="E136" s="975"/>
      <c r="F136" s="972"/>
      <c r="G136" s="994"/>
      <c r="H136" s="978"/>
      <c r="I136" s="983"/>
      <c r="J136" s="984"/>
      <c r="K136" s="1012"/>
      <c r="L136" s="990"/>
      <c r="M136" s="180"/>
      <c r="N136" s="181"/>
      <c r="O136" s="182"/>
      <c r="P136" s="117"/>
      <c r="Q136" s="117"/>
      <c r="R136" s="1015"/>
      <c r="S136" s="183"/>
      <c r="T136" s="895"/>
      <c r="U136" s="184"/>
      <c r="V136" s="895"/>
      <c r="W136" s="184"/>
      <c r="X136" s="895"/>
      <c r="Y136" s="184"/>
      <c r="Z136" s="895"/>
      <c r="AA136" s="184"/>
      <c r="AB136" s="895"/>
      <c r="AC136" s="184"/>
      <c r="AD136" s="895"/>
      <c r="AE136" s="184"/>
      <c r="AF136" s="895"/>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1"/>
      <c r="J137" s="991"/>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8">
        <v>15</v>
      </c>
      <c r="B138" s="161" t="s">
        <v>1704</v>
      </c>
      <c r="C138" s="162" t="s">
        <v>1705</v>
      </c>
      <c r="D138" s="163" t="s">
        <v>21</v>
      </c>
      <c r="E138" s="163" t="s">
        <v>1892</v>
      </c>
      <c r="F138" s="162" t="s">
        <v>1706</v>
      </c>
      <c r="G138" s="164" t="s">
        <v>1678</v>
      </c>
      <c r="H138" s="164" t="s">
        <v>1679</v>
      </c>
      <c r="I138" s="165" t="s">
        <v>1908</v>
      </c>
      <c r="J138" s="166">
        <f>+$N$3</f>
        <v>2019</v>
      </c>
      <c r="K138" s="164" t="s">
        <v>1924</v>
      </c>
      <c r="L138" s="165" t="s">
        <v>1925</v>
      </c>
      <c r="M138" s="162" t="s">
        <v>1707</v>
      </c>
      <c r="N138" s="162" t="s">
        <v>1708</v>
      </c>
      <c r="O138" s="162" t="s">
        <v>1709</v>
      </c>
      <c r="P138" s="162" t="s">
        <v>1710</v>
      </c>
      <c r="Q138" s="162" t="s">
        <v>1711</v>
      </c>
      <c r="R138" s="167">
        <f t="shared" ref="R138" si="410">SUM(R139:R145)</f>
        <v>0</v>
      </c>
      <c r="S138" s="168">
        <f t="shared" ref="S138" si="411">SUM(S139:S145)</f>
        <v>0</v>
      </c>
      <c r="T138" s="169">
        <f t="shared" ref="T138" si="412">SUM(T139:T145)</f>
        <v>0</v>
      </c>
      <c r="U138" s="170">
        <f t="shared" ref="U138" si="413">SUM(U139:U145)</f>
        <v>0</v>
      </c>
      <c r="V138" s="169">
        <f t="shared" ref="V138" si="414">SUM(V139:V145)</f>
        <v>0</v>
      </c>
      <c r="W138" s="170">
        <f t="shared" ref="W138" si="415">SUM(W139:W145)</f>
        <v>0</v>
      </c>
      <c r="X138" s="169">
        <f t="shared" ref="X138" si="416">SUM(X139:X145)</f>
        <v>0</v>
      </c>
      <c r="Y138" s="170">
        <f t="shared" ref="Y138" si="417">SUM(Y139:Y145)</f>
        <v>0</v>
      </c>
      <c r="Z138" s="169">
        <f t="shared" ref="Z138" si="418">SUM(Z139:Z145)</f>
        <v>0</v>
      </c>
      <c r="AA138" s="170">
        <f t="shared" ref="AA138" si="419">SUM(AA139:AA145)</f>
        <v>0</v>
      </c>
      <c r="AB138" s="169">
        <f t="shared" ref="AB138" si="420">SUM(AB139:AB145)</f>
        <v>0</v>
      </c>
      <c r="AC138" s="170">
        <f t="shared" ref="AC138" si="421">SUM(AC139:AC145)</f>
        <v>0</v>
      </c>
      <c r="AD138" s="169">
        <f t="shared" ref="AD138" si="422">SUM(AD139:AD145)</f>
        <v>0</v>
      </c>
      <c r="AE138" s="170">
        <f t="shared" ref="AE138" si="423">SUM(AE139:AE145)</f>
        <v>0</v>
      </c>
      <c r="AF138" s="169">
        <f t="shared" ref="AF138" si="424">SUM(AF139:AF145)</f>
        <v>0</v>
      </c>
      <c r="AG138" s="171">
        <f t="shared" ref="AG138" si="425">SUM(AG139:AG145)</f>
        <v>0</v>
      </c>
      <c r="AH138" s="855"/>
      <c r="AI138" s="855"/>
      <c r="AJ138" s="172">
        <f t="shared" ref="AJ138" si="426">SUM(AJ139:AJ145)</f>
        <v>0</v>
      </c>
      <c r="AK138" s="173">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4">
        <f t="shared" ref="AS138" si="435">SUM(AS139:AS145)</f>
        <v>0</v>
      </c>
      <c r="AT138" s="42">
        <f t="shared" ref="AT138" si="436">SUM(AT139:AT145)</f>
        <v>0</v>
      </c>
      <c r="AU138" s="43">
        <f t="shared" ref="AU138" si="437">SUM(AU139:AU145)</f>
        <v>0</v>
      </c>
      <c r="AV138" s="104">
        <f t="shared" ref="AV138" si="438">SUM(AV139:AV145)</f>
        <v>0</v>
      </c>
      <c r="AW138" s="42">
        <f t="shared" ref="AW138" si="439">SUM(AW139:AW145)</f>
        <v>0</v>
      </c>
      <c r="AX138" s="42">
        <f t="shared" ref="AX138" si="440">SUM(AX139:AX145)</f>
        <v>0</v>
      </c>
      <c r="AY138" s="42">
        <f t="shared" ref="AY138" si="441">SUM(AY139:AY145)</f>
        <v>0</v>
      </c>
      <c r="AZ138" s="105">
        <f t="shared" ref="AZ138" si="442">SUM(AZ139:AZ145)</f>
        <v>0</v>
      </c>
      <c r="BA138" s="44" t="s">
        <v>1684</v>
      </c>
      <c r="BB138" s="44" t="s">
        <v>1685</v>
      </c>
      <c r="BC138" s="45" t="s">
        <v>1686</v>
      </c>
    </row>
    <row r="139" spans="1:55" ht="17.25" hidden="1" customHeight="1" x14ac:dyDescent="0.2">
      <c r="A139" s="959"/>
      <c r="B139" s="961" t="str">
        <f>VLOOKUP($D$9,'PROYECTOS REGISTRADOS'!$A$2:$D$82,4,0)</f>
        <v>Implementación de estrategias para mejorar las condiciones de contaminacion en el municipio de Tocancipá, Cundinamarca, Centro Oriente</v>
      </c>
      <c r="C139" s="964" t="str">
        <f>VLOOKUP($D$9,'PROYECTOS REGISTRADOS'!$A$2:$D$82,3,0)</f>
        <v>2016-25817-0009</v>
      </c>
      <c r="D139" s="1007"/>
      <c r="E139" s="973" t="str">
        <f>IF(D139=0,"0-0",(VLOOKUP(D139,'CONSOLIDADO PLAN DESARROLLO'!$EL$9:$ET$304,2,0)))</f>
        <v>0-0</v>
      </c>
      <c r="F139" s="970" t="str">
        <f>IF(D139=0,"0-0",(VLOOKUP(D139,'CONSOLIDADO PLAN DESARROLLO'!$EL$9:$ET$304,3,0)))</f>
        <v>0-0</v>
      </c>
      <c r="G139" s="992" t="str">
        <f>IF(D139=0,"0-0",(VLOOKUP(D139,'CONSOLIDADO PLAN DESARROLLO'!$EL$9:$ET$304,4,0)))</f>
        <v>0-0</v>
      </c>
      <c r="H139" s="976" t="str">
        <f>IF(D139=0,"0-0",(VLOOKUP(D139,'CONSOLIDADO PLAN DESARROLLO'!$EL$9:$ET$304,5,0)))</f>
        <v>0-0</v>
      </c>
      <c r="I139" s="979" t="str">
        <f>IF(D139=0,"0-0",(VLOOKUP(D139,'CONSOLIDADO PLAN DESARROLLO'!$EL$9:$ET$304,$R$3,0)))</f>
        <v>0-0</v>
      </c>
      <c r="J139" s="980"/>
      <c r="K139" s="1010"/>
      <c r="L139" s="988"/>
      <c r="M139" s="174"/>
      <c r="N139" s="175"/>
      <c r="O139" s="176"/>
      <c r="P139" s="46"/>
      <c r="Q139" s="47"/>
      <c r="R139" s="1013"/>
      <c r="S139" s="48"/>
      <c r="T139" s="893"/>
      <c r="U139" s="49"/>
      <c r="V139" s="893"/>
      <c r="W139" s="49"/>
      <c r="X139" s="893"/>
      <c r="Y139" s="49"/>
      <c r="Z139" s="893"/>
      <c r="AA139" s="49"/>
      <c r="AB139" s="893"/>
      <c r="AC139" s="49"/>
      <c r="AD139" s="893"/>
      <c r="AE139" s="49"/>
      <c r="AF139" s="893"/>
      <c r="AG139" s="50"/>
      <c r="AH139" s="856"/>
      <c r="AI139" s="856"/>
      <c r="AJ139" s="884">
        <f>+R139+T139+V139+X139+Z139+AB139+AD139+AF139</f>
        <v>0</v>
      </c>
      <c r="AK139" s="103">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959"/>
      <c r="B140" s="961"/>
      <c r="C140" s="964"/>
      <c r="D140" s="1007"/>
      <c r="E140" s="974"/>
      <c r="F140" s="970"/>
      <c r="G140" s="992"/>
      <c r="H140" s="976"/>
      <c r="I140" s="981"/>
      <c r="J140" s="982"/>
      <c r="K140" s="1010"/>
      <c r="L140" s="989"/>
      <c r="M140" s="174"/>
      <c r="N140" s="175"/>
      <c r="O140" s="176"/>
      <c r="P140" s="46"/>
      <c r="Q140" s="47"/>
      <c r="R140" s="1014"/>
      <c r="S140" s="48"/>
      <c r="T140" s="894"/>
      <c r="U140" s="49"/>
      <c r="V140" s="894"/>
      <c r="W140" s="49"/>
      <c r="X140" s="894"/>
      <c r="Y140" s="49"/>
      <c r="Z140" s="894"/>
      <c r="AA140" s="49"/>
      <c r="AB140" s="894"/>
      <c r="AC140" s="49"/>
      <c r="AD140" s="894"/>
      <c r="AE140" s="49"/>
      <c r="AF140" s="894"/>
      <c r="AG140" s="50"/>
      <c r="AH140" s="857"/>
      <c r="AI140" s="857"/>
      <c r="AJ140" s="885"/>
      <c r="AK140" s="103">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959"/>
      <c r="B141" s="961"/>
      <c r="C141" s="964"/>
      <c r="D141" s="1007"/>
      <c r="E141" s="974"/>
      <c r="F141" s="970"/>
      <c r="G141" s="992"/>
      <c r="H141" s="976"/>
      <c r="I141" s="981"/>
      <c r="J141" s="982"/>
      <c r="K141" s="1010"/>
      <c r="L141" s="989"/>
      <c r="M141" s="174"/>
      <c r="N141" s="175"/>
      <c r="O141" s="176"/>
      <c r="P141" s="46"/>
      <c r="Q141" s="47"/>
      <c r="R141" s="1014"/>
      <c r="S141" s="48"/>
      <c r="T141" s="894"/>
      <c r="U141" s="49"/>
      <c r="V141" s="894"/>
      <c r="W141" s="49"/>
      <c r="X141" s="894"/>
      <c r="Y141" s="49"/>
      <c r="Z141" s="894"/>
      <c r="AA141" s="49"/>
      <c r="AB141" s="894"/>
      <c r="AC141" s="49"/>
      <c r="AD141" s="894"/>
      <c r="AE141" s="49"/>
      <c r="AF141" s="894"/>
      <c r="AG141" s="50"/>
      <c r="AH141" s="857"/>
      <c r="AI141" s="857"/>
      <c r="AJ141" s="885"/>
      <c r="AK141" s="103">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959"/>
      <c r="B142" s="961"/>
      <c r="C142" s="964"/>
      <c r="D142" s="1007"/>
      <c r="E142" s="974"/>
      <c r="F142" s="970"/>
      <c r="G142" s="992"/>
      <c r="H142" s="976"/>
      <c r="I142" s="981"/>
      <c r="J142" s="982"/>
      <c r="K142" s="1010"/>
      <c r="L142" s="989"/>
      <c r="M142" s="174"/>
      <c r="N142" s="175"/>
      <c r="O142" s="176"/>
      <c r="P142" s="46"/>
      <c r="Q142" s="47"/>
      <c r="R142" s="1014"/>
      <c r="S142" s="48"/>
      <c r="T142" s="894"/>
      <c r="U142" s="49"/>
      <c r="V142" s="894"/>
      <c r="W142" s="49"/>
      <c r="X142" s="894"/>
      <c r="Y142" s="49"/>
      <c r="Z142" s="894"/>
      <c r="AA142" s="49"/>
      <c r="AB142" s="894"/>
      <c r="AC142" s="49"/>
      <c r="AD142" s="894"/>
      <c r="AE142" s="49"/>
      <c r="AF142" s="894"/>
      <c r="AG142" s="50"/>
      <c r="AH142" s="857"/>
      <c r="AI142" s="857"/>
      <c r="AJ142" s="885"/>
      <c r="AK142" s="103">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959"/>
      <c r="B143" s="961"/>
      <c r="C143" s="964"/>
      <c r="D143" s="1007"/>
      <c r="E143" s="974"/>
      <c r="F143" s="970"/>
      <c r="G143" s="992"/>
      <c r="H143" s="976"/>
      <c r="I143" s="981"/>
      <c r="J143" s="982"/>
      <c r="K143" s="1010"/>
      <c r="L143" s="989"/>
      <c r="M143" s="174"/>
      <c r="N143" s="175"/>
      <c r="O143" s="176"/>
      <c r="P143" s="46"/>
      <c r="Q143" s="47"/>
      <c r="R143" s="1014"/>
      <c r="S143" s="48"/>
      <c r="T143" s="894"/>
      <c r="U143" s="49"/>
      <c r="V143" s="894"/>
      <c r="W143" s="49"/>
      <c r="X143" s="894"/>
      <c r="Y143" s="49"/>
      <c r="Z143" s="894"/>
      <c r="AA143" s="49"/>
      <c r="AB143" s="894"/>
      <c r="AC143" s="49"/>
      <c r="AD143" s="894"/>
      <c r="AE143" s="49"/>
      <c r="AF143" s="894"/>
      <c r="AG143" s="50"/>
      <c r="AH143" s="857"/>
      <c r="AI143" s="857"/>
      <c r="AJ143" s="885"/>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959"/>
      <c r="B144" s="962"/>
      <c r="C144" s="965"/>
      <c r="D144" s="1008"/>
      <c r="E144" s="974"/>
      <c r="F144" s="971"/>
      <c r="G144" s="993"/>
      <c r="H144" s="977"/>
      <c r="I144" s="981"/>
      <c r="J144" s="982"/>
      <c r="K144" s="1011"/>
      <c r="L144" s="989"/>
      <c r="M144" s="177"/>
      <c r="N144" s="178"/>
      <c r="O144" s="179"/>
      <c r="P144" s="106"/>
      <c r="Q144" s="107"/>
      <c r="R144" s="1014"/>
      <c r="S144" s="108"/>
      <c r="T144" s="894"/>
      <c r="U144" s="109"/>
      <c r="V144" s="894"/>
      <c r="W144" s="109"/>
      <c r="X144" s="894"/>
      <c r="Y144" s="109"/>
      <c r="Z144" s="894"/>
      <c r="AA144" s="109"/>
      <c r="AB144" s="894"/>
      <c r="AC144" s="109"/>
      <c r="AD144" s="894"/>
      <c r="AE144" s="109"/>
      <c r="AF144" s="894"/>
      <c r="AG144" s="110"/>
      <c r="AH144" s="857"/>
      <c r="AI144" s="857"/>
      <c r="AJ144" s="886"/>
      <c r="AK144" s="103">
        <f t="shared" si="443"/>
        <v>0</v>
      </c>
      <c r="AL144" s="111"/>
      <c r="AM144" s="112"/>
      <c r="AN144" s="112"/>
      <c r="AO144" s="112"/>
      <c r="AP144" s="112"/>
      <c r="AQ144" s="112"/>
      <c r="AR144" s="53">
        <f t="shared" si="44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0"/>
      <c r="B145" s="963"/>
      <c r="C145" s="966"/>
      <c r="D145" s="1009"/>
      <c r="E145" s="975"/>
      <c r="F145" s="972"/>
      <c r="G145" s="994"/>
      <c r="H145" s="978"/>
      <c r="I145" s="983"/>
      <c r="J145" s="984"/>
      <c r="K145" s="1012"/>
      <c r="L145" s="990"/>
      <c r="M145" s="180"/>
      <c r="N145" s="181"/>
      <c r="O145" s="182"/>
      <c r="P145" s="117"/>
      <c r="Q145" s="117"/>
      <c r="R145" s="1015"/>
      <c r="S145" s="183"/>
      <c r="T145" s="895"/>
      <c r="U145" s="184"/>
      <c r="V145" s="895"/>
      <c r="W145" s="184"/>
      <c r="X145" s="895"/>
      <c r="Y145" s="184"/>
      <c r="Z145" s="895"/>
      <c r="AA145" s="184"/>
      <c r="AB145" s="895"/>
      <c r="AC145" s="184"/>
      <c r="AD145" s="895"/>
      <c r="AE145" s="184"/>
      <c r="AF145" s="895"/>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1"/>
      <c r="J146" s="991"/>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8">
        <v>16</v>
      </c>
      <c r="B147" s="161" t="s">
        <v>1704</v>
      </c>
      <c r="C147" s="162" t="s">
        <v>1705</v>
      </c>
      <c r="D147" s="163" t="s">
        <v>21</v>
      </c>
      <c r="E147" s="163" t="s">
        <v>1892</v>
      </c>
      <c r="F147" s="162" t="s">
        <v>1706</v>
      </c>
      <c r="G147" s="164" t="s">
        <v>1678</v>
      </c>
      <c r="H147" s="164" t="s">
        <v>1679</v>
      </c>
      <c r="I147" s="165" t="s">
        <v>1908</v>
      </c>
      <c r="J147" s="166">
        <f>+$N$3</f>
        <v>2019</v>
      </c>
      <c r="K147" s="164" t="s">
        <v>1924</v>
      </c>
      <c r="L147" s="165" t="s">
        <v>1925</v>
      </c>
      <c r="M147" s="162" t="s">
        <v>1707</v>
      </c>
      <c r="N147" s="162" t="s">
        <v>1708</v>
      </c>
      <c r="O147" s="162" t="s">
        <v>1709</v>
      </c>
      <c r="P147" s="162" t="s">
        <v>1710</v>
      </c>
      <c r="Q147" s="162" t="s">
        <v>1711</v>
      </c>
      <c r="R147" s="167">
        <f t="shared" ref="R147" si="446">SUM(R148:R154)</f>
        <v>0</v>
      </c>
      <c r="S147" s="168">
        <f t="shared" ref="S147" si="447">SUM(S148:S154)</f>
        <v>0</v>
      </c>
      <c r="T147" s="169">
        <f t="shared" ref="T147" si="448">SUM(T148:T154)</f>
        <v>0</v>
      </c>
      <c r="U147" s="170">
        <f t="shared" ref="U147" si="449">SUM(U148:U154)</f>
        <v>0</v>
      </c>
      <c r="V147" s="169">
        <f t="shared" ref="V147" si="450">SUM(V148:V154)</f>
        <v>0</v>
      </c>
      <c r="W147" s="170">
        <f t="shared" ref="W147" si="451">SUM(W148:W154)</f>
        <v>0</v>
      </c>
      <c r="X147" s="169">
        <f t="shared" ref="X147" si="452">SUM(X148:X154)</f>
        <v>0</v>
      </c>
      <c r="Y147" s="170">
        <f t="shared" ref="Y147" si="453">SUM(Y148:Y154)</f>
        <v>0</v>
      </c>
      <c r="Z147" s="169">
        <f t="shared" ref="Z147" si="454">SUM(Z148:Z154)</f>
        <v>0</v>
      </c>
      <c r="AA147" s="170">
        <f t="shared" ref="AA147" si="455">SUM(AA148:AA154)</f>
        <v>0</v>
      </c>
      <c r="AB147" s="169">
        <f t="shared" ref="AB147" si="456">SUM(AB148:AB154)</f>
        <v>0</v>
      </c>
      <c r="AC147" s="170">
        <f t="shared" ref="AC147" si="457">SUM(AC148:AC154)</f>
        <v>0</v>
      </c>
      <c r="AD147" s="169">
        <f t="shared" ref="AD147" si="458">SUM(AD148:AD154)</f>
        <v>0</v>
      </c>
      <c r="AE147" s="170">
        <f t="shared" ref="AE147" si="459">SUM(AE148:AE154)</f>
        <v>0</v>
      </c>
      <c r="AF147" s="169">
        <f t="shared" ref="AF147" si="460">SUM(AF148:AF154)</f>
        <v>0</v>
      </c>
      <c r="AG147" s="171">
        <f t="shared" ref="AG147" si="461">SUM(AG148:AG154)</f>
        <v>0</v>
      </c>
      <c r="AH147" s="855"/>
      <c r="AI147" s="855"/>
      <c r="AJ147" s="172">
        <f t="shared" ref="AJ147" si="462">SUM(AJ148:AJ154)</f>
        <v>0</v>
      </c>
      <c r="AK147" s="173">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4">
        <f t="shared" ref="AS147" si="471">SUM(AS148:AS154)</f>
        <v>0</v>
      </c>
      <c r="AT147" s="42">
        <f t="shared" ref="AT147" si="472">SUM(AT148:AT154)</f>
        <v>0</v>
      </c>
      <c r="AU147" s="43">
        <f t="shared" ref="AU147" si="473">SUM(AU148:AU154)</f>
        <v>0</v>
      </c>
      <c r="AV147" s="104">
        <f t="shared" ref="AV147" si="474">SUM(AV148:AV154)</f>
        <v>0</v>
      </c>
      <c r="AW147" s="42">
        <f t="shared" ref="AW147" si="475">SUM(AW148:AW154)</f>
        <v>0</v>
      </c>
      <c r="AX147" s="42">
        <f t="shared" ref="AX147" si="476">SUM(AX148:AX154)</f>
        <v>0</v>
      </c>
      <c r="AY147" s="42">
        <f t="shared" ref="AY147" si="477">SUM(AY148:AY154)</f>
        <v>0</v>
      </c>
      <c r="AZ147" s="105">
        <f t="shared" ref="AZ147" si="478">SUM(AZ148:AZ154)</f>
        <v>0</v>
      </c>
      <c r="BA147" s="44" t="s">
        <v>1684</v>
      </c>
      <c r="BB147" s="44" t="s">
        <v>1685</v>
      </c>
      <c r="BC147" s="45" t="s">
        <v>1686</v>
      </c>
    </row>
    <row r="148" spans="1:55" ht="17.25" hidden="1" customHeight="1" x14ac:dyDescent="0.2">
      <c r="A148" s="959"/>
      <c r="B148" s="961" t="str">
        <f>VLOOKUP($D$9,'PROYECTOS REGISTRADOS'!$A$2:$D$82,4,0)</f>
        <v>Implementación de estrategias para mejorar las condiciones de contaminacion en el municipio de Tocancipá, Cundinamarca, Centro Oriente</v>
      </c>
      <c r="C148" s="964" t="str">
        <f>VLOOKUP($D$9,'PROYECTOS REGISTRADOS'!$A$2:$D$82,3,0)</f>
        <v>2016-25817-0009</v>
      </c>
      <c r="D148" s="1007"/>
      <c r="E148" s="973" t="str">
        <f>IF(D148=0,"0-0",(VLOOKUP(D148,'CONSOLIDADO PLAN DESARROLLO'!$EL$9:$ET$304,2,0)))</f>
        <v>0-0</v>
      </c>
      <c r="F148" s="970" t="str">
        <f>IF(D148=0,"0-0",(VLOOKUP(D148,'CONSOLIDADO PLAN DESARROLLO'!$EL$9:$ET$304,3,0)))</f>
        <v>0-0</v>
      </c>
      <c r="G148" s="992" t="str">
        <f>IF(D148=0,"0-0",(VLOOKUP(D148,'CONSOLIDADO PLAN DESARROLLO'!$EL$9:$ET$304,4,0)))</f>
        <v>0-0</v>
      </c>
      <c r="H148" s="976" t="str">
        <f>IF(D148=0,"0-0",(VLOOKUP(D148,'CONSOLIDADO PLAN DESARROLLO'!$EL$9:$ET$304,5,0)))</f>
        <v>0-0</v>
      </c>
      <c r="I148" s="979" t="str">
        <f>IF(D148=0,"0-0",(VLOOKUP(D148,'CONSOLIDADO PLAN DESARROLLO'!$EL$9:$ET$304,$R$3,0)))</f>
        <v>0-0</v>
      </c>
      <c r="J148" s="980"/>
      <c r="K148" s="1010"/>
      <c r="L148" s="988"/>
      <c r="M148" s="174"/>
      <c r="N148" s="175"/>
      <c r="O148" s="176"/>
      <c r="P148" s="46"/>
      <c r="Q148" s="47"/>
      <c r="R148" s="1013"/>
      <c r="S148" s="48"/>
      <c r="T148" s="893"/>
      <c r="U148" s="49"/>
      <c r="V148" s="893"/>
      <c r="W148" s="49"/>
      <c r="X148" s="893"/>
      <c r="Y148" s="49"/>
      <c r="Z148" s="893"/>
      <c r="AA148" s="49"/>
      <c r="AB148" s="893"/>
      <c r="AC148" s="49"/>
      <c r="AD148" s="893"/>
      <c r="AE148" s="49"/>
      <c r="AF148" s="893"/>
      <c r="AG148" s="50"/>
      <c r="AH148" s="856"/>
      <c r="AI148" s="856"/>
      <c r="AJ148" s="884">
        <f>+R148+T148+V148+X148+Z148+AB148+AD148+AF148</f>
        <v>0</v>
      </c>
      <c r="AK148" s="103">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959"/>
      <c r="B149" s="961"/>
      <c r="C149" s="964"/>
      <c r="D149" s="1007"/>
      <c r="E149" s="974"/>
      <c r="F149" s="970"/>
      <c r="G149" s="992"/>
      <c r="H149" s="976"/>
      <c r="I149" s="981"/>
      <c r="J149" s="982"/>
      <c r="K149" s="1010"/>
      <c r="L149" s="989"/>
      <c r="M149" s="174"/>
      <c r="N149" s="175"/>
      <c r="O149" s="176"/>
      <c r="P149" s="46"/>
      <c r="Q149" s="47"/>
      <c r="R149" s="1014"/>
      <c r="S149" s="48"/>
      <c r="T149" s="894"/>
      <c r="U149" s="49"/>
      <c r="V149" s="894"/>
      <c r="W149" s="49"/>
      <c r="X149" s="894"/>
      <c r="Y149" s="49"/>
      <c r="Z149" s="894"/>
      <c r="AA149" s="49"/>
      <c r="AB149" s="894"/>
      <c r="AC149" s="49"/>
      <c r="AD149" s="894"/>
      <c r="AE149" s="49"/>
      <c r="AF149" s="894"/>
      <c r="AG149" s="50"/>
      <c r="AH149" s="857"/>
      <c r="AI149" s="857"/>
      <c r="AJ149" s="885"/>
      <c r="AK149" s="103">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959"/>
      <c r="B150" s="961"/>
      <c r="C150" s="964"/>
      <c r="D150" s="1007"/>
      <c r="E150" s="974"/>
      <c r="F150" s="970"/>
      <c r="G150" s="992"/>
      <c r="H150" s="976"/>
      <c r="I150" s="981"/>
      <c r="J150" s="982"/>
      <c r="K150" s="1010"/>
      <c r="L150" s="989"/>
      <c r="M150" s="174"/>
      <c r="N150" s="175"/>
      <c r="O150" s="176"/>
      <c r="P150" s="46"/>
      <c r="Q150" s="47"/>
      <c r="R150" s="1014"/>
      <c r="S150" s="48"/>
      <c r="T150" s="894"/>
      <c r="U150" s="49"/>
      <c r="V150" s="894"/>
      <c r="W150" s="49"/>
      <c r="X150" s="894"/>
      <c r="Y150" s="49"/>
      <c r="Z150" s="894"/>
      <c r="AA150" s="49"/>
      <c r="AB150" s="894"/>
      <c r="AC150" s="49"/>
      <c r="AD150" s="894"/>
      <c r="AE150" s="49"/>
      <c r="AF150" s="894"/>
      <c r="AG150" s="50"/>
      <c r="AH150" s="857"/>
      <c r="AI150" s="857"/>
      <c r="AJ150" s="885"/>
      <c r="AK150" s="103">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959"/>
      <c r="B151" s="961"/>
      <c r="C151" s="964"/>
      <c r="D151" s="1007"/>
      <c r="E151" s="974"/>
      <c r="F151" s="970"/>
      <c r="G151" s="992"/>
      <c r="H151" s="976"/>
      <c r="I151" s="981"/>
      <c r="J151" s="982"/>
      <c r="K151" s="1010"/>
      <c r="L151" s="989"/>
      <c r="M151" s="174"/>
      <c r="N151" s="175"/>
      <c r="O151" s="176"/>
      <c r="P151" s="46"/>
      <c r="Q151" s="47"/>
      <c r="R151" s="1014"/>
      <c r="S151" s="48"/>
      <c r="T151" s="894"/>
      <c r="U151" s="49"/>
      <c r="V151" s="894"/>
      <c r="W151" s="49"/>
      <c r="X151" s="894"/>
      <c r="Y151" s="49"/>
      <c r="Z151" s="894"/>
      <c r="AA151" s="49"/>
      <c r="AB151" s="894"/>
      <c r="AC151" s="49"/>
      <c r="AD151" s="894"/>
      <c r="AE151" s="49"/>
      <c r="AF151" s="894"/>
      <c r="AG151" s="50"/>
      <c r="AH151" s="857"/>
      <c r="AI151" s="857"/>
      <c r="AJ151" s="885"/>
      <c r="AK151" s="103">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959"/>
      <c r="B152" s="961"/>
      <c r="C152" s="964"/>
      <c r="D152" s="1007"/>
      <c r="E152" s="974"/>
      <c r="F152" s="970"/>
      <c r="G152" s="992"/>
      <c r="H152" s="976"/>
      <c r="I152" s="981"/>
      <c r="J152" s="982"/>
      <c r="K152" s="1010"/>
      <c r="L152" s="989"/>
      <c r="M152" s="174"/>
      <c r="N152" s="175"/>
      <c r="O152" s="176"/>
      <c r="P152" s="46"/>
      <c r="Q152" s="47"/>
      <c r="R152" s="1014"/>
      <c r="S152" s="48"/>
      <c r="T152" s="894"/>
      <c r="U152" s="49"/>
      <c r="V152" s="894"/>
      <c r="W152" s="49"/>
      <c r="X152" s="894"/>
      <c r="Y152" s="49"/>
      <c r="Z152" s="894"/>
      <c r="AA152" s="49"/>
      <c r="AB152" s="894"/>
      <c r="AC152" s="49"/>
      <c r="AD152" s="894"/>
      <c r="AE152" s="49"/>
      <c r="AF152" s="894"/>
      <c r="AG152" s="50"/>
      <c r="AH152" s="857"/>
      <c r="AI152" s="857"/>
      <c r="AJ152" s="885"/>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959"/>
      <c r="B153" s="962"/>
      <c r="C153" s="965"/>
      <c r="D153" s="1008"/>
      <c r="E153" s="974"/>
      <c r="F153" s="971"/>
      <c r="G153" s="993"/>
      <c r="H153" s="977"/>
      <c r="I153" s="981"/>
      <c r="J153" s="982"/>
      <c r="K153" s="1011"/>
      <c r="L153" s="989"/>
      <c r="M153" s="177"/>
      <c r="N153" s="178"/>
      <c r="O153" s="179"/>
      <c r="P153" s="106"/>
      <c r="Q153" s="107"/>
      <c r="R153" s="1014"/>
      <c r="S153" s="108"/>
      <c r="T153" s="894"/>
      <c r="U153" s="109"/>
      <c r="V153" s="894"/>
      <c r="W153" s="109"/>
      <c r="X153" s="894"/>
      <c r="Y153" s="109"/>
      <c r="Z153" s="894"/>
      <c r="AA153" s="109"/>
      <c r="AB153" s="894"/>
      <c r="AC153" s="109"/>
      <c r="AD153" s="894"/>
      <c r="AE153" s="109"/>
      <c r="AF153" s="894"/>
      <c r="AG153" s="110"/>
      <c r="AH153" s="857"/>
      <c r="AI153" s="857"/>
      <c r="AJ153" s="886"/>
      <c r="AK153" s="103">
        <f t="shared" si="479"/>
        <v>0</v>
      </c>
      <c r="AL153" s="111"/>
      <c r="AM153" s="112"/>
      <c r="AN153" s="112"/>
      <c r="AO153" s="112"/>
      <c r="AP153" s="112"/>
      <c r="AQ153" s="112"/>
      <c r="AR153" s="53">
        <f t="shared" si="48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0"/>
      <c r="B154" s="963"/>
      <c r="C154" s="966"/>
      <c r="D154" s="1009"/>
      <c r="E154" s="975"/>
      <c r="F154" s="972"/>
      <c r="G154" s="994"/>
      <c r="H154" s="978"/>
      <c r="I154" s="983"/>
      <c r="J154" s="984"/>
      <c r="K154" s="1012"/>
      <c r="L154" s="990"/>
      <c r="M154" s="180"/>
      <c r="N154" s="181"/>
      <c r="O154" s="182"/>
      <c r="P154" s="117"/>
      <c r="Q154" s="117"/>
      <c r="R154" s="1015"/>
      <c r="S154" s="183"/>
      <c r="T154" s="895"/>
      <c r="U154" s="184"/>
      <c r="V154" s="895"/>
      <c r="W154" s="184"/>
      <c r="X154" s="895"/>
      <c r="Y154" s="184"/>
      <c r="Z154" s="895"/>
      <c r="AA154" s="184"/>
      <c r="AB154" s="895"/>
      <c r="AC154" s="184"/>
      <c r="AD154" s="895"/>
      <c r="AE154" s="184"/>
      <c r="AF154" s="895"/>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1"/>
      <c r="J155" s="991"/>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8">
        <v>17</v>
      </c>
      <c r="B156" s="161" t="s">
        <v>1704</v>
      </c>
      <c r="C156" s="162" t="s">
        <v>1705</v>
      </c>
      <c r="D156" s="163" t="s">
        <v>21</v>
      </c>
      <c r="E156" s="163" t="s">
        <v>1892</v>
      </c>
      <c r="F156" s="162" t="s">
        <v>1706</v>
      </c>
      <c r="G156" s="164" t="s">
        <v>1678</v>
      </c>
      <c r="H156" s="164" t="s">
        <v>1679</v>
      </c>
      <c r="I156" s="165" t="s">
        <v>1908</v>
      </c>
      <c r="J156" s="166">
        <f>+$N$3</f>
        <v>2019</v>
      </c>
      <c r="K156" s="164" t="s">
        <v>1924</v>
      </c>
      <c r="L156" s="165" t="s">
        <v>1925</v>
      </c>
      <c r="M156" s="162" t="s">
        <v>1707</v>
      </c>
      <c r="N156" s="162" t="s">
        <v>1708</v>
      </c>
      <c r="O156" s="162" t="s">
        <v>1709</v>
      </c>
      <c r="P156" s="162" t="s">
        <v>1710</v>
      </c>
      <c r="Q156" s="162" t="s">
        <v>1711</v>
      </c>
      <c r="R156" s="167">
        <f t="shared" ref="R156" si="482">SUM(R157:R163)</f>
        <v>0</v>
      </c>
      <c r="S156" s="168">
        <f t="shared" ref="S156" si="483">SUM(S157:S163)</f>
        <v>0</v>
      </c>
      <c r="T156" s="169">
        <f t="shared" ref="T156" si="484">SUM(T157:T163)</f>
        <v>0</v>
      </c>
      <c r="U156" s="170">
        <f t="shared" ref="U156" si="485">SUM(U157:U163)</f>
        <v>0</v>
      </c>
      <c r="V156" s="169">
        <f t="shared" ref="V156" si="486">SUM(V157:V163)</f>
        <v>0</v>
      </c>
      <c r="W156" s="170">
        <f t="shared" ref="W156" si="487">SUM(W157:W163)</f>
        <v>0</v>
      </c>
      <c r="X156" s="169">
        <f t="shared" ref="X156" si="488">SUM(X157:X163)</f>
        <v>0</v>
      </c>
      <c r="Y156" s="170">
        <f t="shared" ref="Y156" si="489">SUM(Y157:Y163)</f>
        <v>0</v>
      </c>
      <c r="Z156" s="169">
        <f t="shared" ref="Z156" si="490">SUM(Z157:Z163)</f>
        <v>0</v>
      </c>
      <c r="AA156" s="170">
        <f t="shared" ref="AA156" si="491">SUM(AA157:AA163)</f>
        <v>0</v>
      </c>
      <c r="AB156" s="169">
        <f t="shared" ref="AB156" si="492">SUM(AB157:AB163)</f>
        <v>0</v>
      </c>
      <c r="AC156" s="170">
        <f t="shared" ref="AC156" si="493">SUM(AC157:AC163)</f>
        <v>0</v>
      </c>
      <c r="AD156" s="169">
        <f t="shared" ref="AD156" si="494">SUM(AD157:AD163)</f>
        <v>0</v>
      </c>
      <c r="AE156" s="170">
        <f t="shared" ref="AE156" si="495">SUM(AE157:AE163)</f>
        <v>0</v>
      </c>
      <c r="AF156" s="169">
        <f t="shared" ref="AF156" si="496">SUM(AF157:AF163)</f>
        <v>0</v>
      </c>
      <c r="AG156" s="171">
        <f t="shared" ref="AG156" si="497">SUM(AG157:AG163)</f>
        <v>0</v>
      </c>
      <c r="AH156" s="855"/>
      <c r="AI156" s="855"/>
      <c r="AJ156" s="172">
        <f t="shared" ref="AJ156" si="498">SUM(AJ157:AJ163)</f>
        <v>0</v>
      </c>
      <c r="AK156" s="173">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4">
        <f t="shared" ref="AS156" si="507">SUM(AS157:AS163)</f>
        <v>0</v>
      </c>
      <c r="AT156" s="42">
        <f t="shared" ref="AT156" si="508">SUM(AT157:AT163)</f>
        <v>0</v>
      </c>
      <c r="AU156" s="43">
        <f t="shared" ref="AU156" si="509">SUM(AU157:AU163)</f>
        <v>0</v>
      </c>
      <c r="AV156" s="104">
        <f t="shared" ref="AV156" si="510">SUM(AV157:AV163)</f>
        <v>0</v>
      </c>
      <c r="AW156" s="42">
        <f t="shared" ref="AW156" si="511">SUM(AW157:AW163)</f>
        <v>0</v>
      </c>
      <c r="AX156" s="42">
        <f t="shared" ref="AX156" si="512">SUM(AX157:AX163)</f>
        <v>0</v>
      </c>
      <c r="AY156" s="42">
        <f t="shared" ref="AY156" si="513">SUM(AY157:AY163)</f>
        <v>0</v>
      </c>
      <c r="AZ156" s="105">
        <f t="shared" ref="AZ156" si="514">SUM(AZ157:AZ163)</f>
        <v>0</v>
      </c>
      <c r="BA156" s="44" t="s">
        <v>1684</v>
      </c>
      <c r="BB156" s="44" t="s">
        <v>1685</v>
      </c>
      <c r="BC156" s="45" t="s">
        <v>1686</v>
      </c>
    </row>
    <row r="157" spans="1:55" ht="17.25" hidden="1" customHeight="1" x14ac:dyDescent="0.2">
      <c r="A157" s="959"/>
      <c r="B157" s="961" t="str">
        <f>VLOOKUP($D$9,'PROYECTOS REGISTRADOS'!$A$2:$D$82,4,0)</f>
        <v>Implementación de estrategias para mejorar las condiciones de contaminacion en el municipio de Tocancipá, Cundinamarca, Centro Oriente</v>
      </c>
      <c r="C157" s="964" t="str">
        <f>VLOOKUP($D$9,'PROYECTOS REGISTRADOS'!$A$2:$D$82,3,0)</f>
        <v>2016-25817-0009</v>
      </c>
      <c r="D157" s="1007"/>
      <c r="E157" s="973" t="str">
        <f>IF(D157=0,"0-0",(VLOOKUP(D157,'CONSOLIDADO PLAN DESARROLLO'!$EL$9:$ET$304,2,0)))</f>
        <v>0-0</v>
      </c>
      <c r="F157" s="970" t="str">
        <f>IF(D157=0,"0-0",(VLOOKUP(D157,'CONSOLIDADO PLAN DESARROLLO'!$EL$9:$ET$304,3,0)))</f>
        <v>0-0</v>
      </c>
      <c r="G157" s="992" t="str">
        <f>IF(D157=0,"0-0",(VLOOKUP(D157,'CONSOLIDADO PLAN DESARROLLO'!$EL$9:$ET$304,4,0)))</f>
        <v>0-0</v>
      </c>
      <c r="H157" s="976" t="str">
        <f>IF(D157=0,"0-0",(VLOOKUP(D157,'CONSOLIDADO PLAN DESARROLLO'!$EL$9:$ET$304,5,0)))</f>
        <v>0-0</v>
      </c>
      <c r="I157" s="979" t="str">
        <f>IF(D157=0,"0-0",(VLOOKUP(D157,'CONSOLIDADO PLAN DESARROLLO'!$EL$9:$ET$304,$R$3,0)))</f>
        <v>0-0</v>
      </c>
      <c r="J157" s="980"/>
      <c r="K157" s="1010"/>
      <c r="L157" s="988"/>
      <c r="M157" s="174"/>
      <c r="N157" s="175"/>
      <c r="O157" s="176"/>
      <c r="P157" s="46"/>
      <c r="Q157" s="47"/>
      <c r="R157" s="1013"/>
      <c r="S157" s="48"/>
      <c r="T157" s="893"/>
      <c r="U157" s="49"/>
      <c r="V157" s="893"/>
      <c r="W157" s="49"/>
      <c r="X157" s="893"/>
      <c r="Y157" s="49"/>
      <c r="Z157" s="893"/>
      <c r="AA157" s="49"/>
      <c r="AB157" s="893"/>
      <c r="AC157" s="49"/>
      <c r="AD157" s="893"/>
      <c r="AE157" s="49"/>
      <c r="AF157" s="893"/>
      <c r="AG157" s="50"/>
      <c r="AH157" s="856"/>
      <c r="AI157" s="856"/>
      <c r="AJ157" s="884">
        <f>+R157+T157+V157+X157+Z157+AB157+AD157+AF157</f>
        <v>0</v>
      </c>
      <c r="AK157" s="103">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959"/>
      <c r="B158" s="961"/>
      <c r="C158" s="964"/>
      <c r="D158" s="1007"/>
      <c r="E158" s="974"/>
      <c r="F158" s="970"/>
      <c r="G158" s="992"/>
      <c r="H158" s="976"/>
      <c r="I158" s="981"/>
      <c r="J158" s="982"/>
      <c r="K158" s="1010"/>
      <c r="L158" s="989"/>
      <c r="M158" s="174"/>
      <c r="N158" s="175"/>
      <c r="O158" s="176"/>
      <c r="P158" s="46"/>
      <c r="Q158" s="47"/>
      <c r="R158" s="1014"/>
      <c r="S158" s="48"/>
      <c r="T158" s="894"/>
      <c r="U158" s="49"/>
      <c r="V158" s="894"/>
      <c r="W158" s="49"/>
      <c r="X158" s="894"/>
      <c r="Y158" s="49"/>
      <c r="Z158" s="894"/>
      <c r="AA158" s="49"/>
      <c r="AB158" s="894"/>
      <c r="AC158" s="49"/>
      <c r="AD158" s="894"/>
      <c r="AE158" s="49"/>
      <c r="AF158" s="894"/>
      <c r="AG158" s="50"/>
      <c r="AH158" s="857"/>
      <c r="AI158" s="857"/>
      <c r="AJ158" s="885"/>
      <c r="AK158" s="103">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959"/>
      <c r="B159" s="961"/>
      <c r="C159" s="964"/>
      <c r="D159" s="1007"/>
      <c r="E159" s="974"/>
      <c r="F159" s="970"/>
      <c r="G159" s="992"/>
      <c r="H159" s="976"/>
      <c r="I159" s="981"/>
      <c r="J159" s="982"/>
      <c r="K159" s="1010"/>
      <c r="L159" s="989"/>
      <c r="M159" s="174"/>
      <c r="N159" s="175"/>
      <c r="O159" s="176"/>
      <c r="P159" s="46"/>
      <c r="Q159" s="47"/>
      <c r="R159" s="1014"/>
      <c r="S159" s="48"/>
      <c r="T159" s="894"/>
      <c r="U159" s="49"/>
      <c r="V159" s="894"/>
      <c r="W159" s="49"/>
      <c r="X159" s="894"/>
      <c r="Y159" s="49"/>
      <c r="Z159" s="894"/>
      <c r="AA159" s="49"/>
      <c r="AB159" s="894"/>
      <c r="AC159" s="49"/>
      <c r="AD159" s="894"/>
      <c r="AE159" s="49"/>
      <c r="AF159" s="894"/>
      <c r="AG159" s="50"/>
      <c r="AH159" s="857"/>
      <c r="AI159" s="857"/>
      <c r="AJ159" s="885"/>
      <c r="AK159" s="103">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959"/>
      <c r="B160" s="961"/>
      <c r="C160" s="964"/>
      <c r="D160" s="1007"/>
      <c r="E160" s="974"/>
      <c r="F160" s="970"/>
      <c r="G160" s="992"/>
      <c r="H160" s="976"/>
      <c r="I160" s="981"/>
      <c r="J160" s="982"/>
      <c r="K160" s="1010"/>
      <c r="L160" s="989"/>
      <c r="M160" s="174"/>
      <c r="N160" s="175"/>
      <c r="O160" s="176"/>
      <c r="P160" s="46"/>
      <c r="Q160" s="47"/>
      <c r="R160" s="1014"/>
      <c r="S160" s="48"/>
      <c r="T160" s="894"/>
      <c r="U160" s="49"/>
      <c r="V160" s="894"/>
      <c r="W160" s="49"/>
      <c r="X160" s="894"/>
      <c r="Y160" s="49"/>
      <c r="Z160" s="894"/>
      <c r="AA160" s="49"/>
      <c r="AB160" s="894"/>
      <c r="AC160" s="49"/>
      <c r="AD160" s="894"/>
      <c r="AE160" s="49"/>
      <c r="AF160" s="894"/>
      <c r="AG160" s="50"/>
      <c r="AH160" s="857"/>
      <c r="AI160" s="857"/>
      <c r="AJ160" s="885"/>
      <c r="AK160" s="103">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959"/>
      <c r="B161" s="961"/>
      <c r="C161" s="964"/>
      <c r="D161" s="1007"/>
      <c r="E161" s="974"/>
      <c r="F161" s="970"/>
      <c r="G161" s="992"/>
      <c r="H161" s="976"/>
      <c r="I161" s="981"/>
      <c r="J161" s="982"/>
      <c r="K161" s="1010"/>
      <c r="L161" s="989"/>
      <c r="M161" s="174"/>
      <c r="N161" s="175"/>
      <c r="O161" s="176"/>
      <c r="P161" s="46"/>
      <c r="Q161" s="47"/>
      <c r="R161" s="1014"/>
      <c r="S161" s="48"/>
      <c r="T161" s="894"/>
      <c r="U161" s="49"/>
      <c r="V161" s="894"/>
      <c r="W161" s="49"/>
      <c r="X161" s="894"/>
      <c r="Y161" s="49"/>
      <c r="Z161" s="894"/>
      <c r="AA161" s="49"/>
      <c r="AB161" s="894"/>
      <c r="AC161" s="49"/>
      <c r="AD161" s="894"/>
      <c r="AE161" s="49"/>
      <c r="AF161" s="894"/>
      <c r="AG161" s="50"/>
      <c r="AH161" s="857"/>
      <c r="AI161" s="857"/>
      <c r="AJ161" s="885"/>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959"/>
      <c r="B162" s="962"/>
      <c r="C162" s="965"/>
      <c r="D162" s="1008"/>
      <c r="E162" s="974"/>
      <c r="F162" s="971"/>
      <c r="G162" s="993"/>
      <c r="H162" s="977"/>
      <c r="I162" s="981"/>
      <c r="J162" s="982"/>
      <c r="K162" s="1011"/>
      <c r="L162" s="989"/>
      <c r="M162" s="177"/>
      <c r="N162" s="178"/>
      <c r="O162" s="179"/>
      <c r="P162" s="106"/>
      <c r="Q162" s="107"/>
      <c r="R162" s="1014"/>
      <c r="S162" s="108"/>
      <c r="T162" s="894"/>
      <c r="U162" s="109"/>
      <c r="V162" s="894"/>
      <c r="W162" s="109"/>
      <c r="X162" s="894"/>
      <c r="Y162" s="109"/>
      <c r="Z162" s="894"/>
      <c r="AA162" s="109"/>
      <c r="AB162" s="894"/>
      <c r="AC162" s="109"/>
      <c r="AD162" s="894"/>
      <c r="AE162" s="109"/>
      <c r="AF162" s="894"/>
      <c r="AG162" s="110"/>
      <c r="AH162" s="857"/>
      <c r="AI162" s="857"/>
      <c r="AJ162" s="886"/>
      <c r="AK162" s="103">
        <f t="shared" si="515"/>
        <v>0</v>
      </c>
      <c r="AL162" s="111"/>
      <c r="AM162" s="112"/>
      <c r="AN162" s="112"/>
      <c r="AO162" s="112"/>
      <c r="AP162" s="112"/>
      <c r="AQ162" s="112"/>
      <c r="AR162" s="53">
        <f t="shared" si="51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0"/>
      <c r="B163" s="963"/>
      <c r="C163" s="966"/>
      <c r="D163" s="1009"/>
      <c r="E163" s="975"/>
      <c r="F163" s="972"/>
      <c r="G163" s="994"/>
      <c r="H163" s="978"/>
      <c r="I163" s="983"/>
      <c r="J163" s="984"/>
      <c r="K163" s="1012"/>
      <c r="L163" s="990"/>
      <c r="M163" s="180"/>
      <c r="N163" s="181"/>
      <c r="O163" s="182"/>
      <c r="P163" s="117"/>
      <c r="Q163" s="117"/>
      <c r="R163" s="1015"/>
      <c r="S163" s="183"/>
      <c r="T163" s="895"/>
      <c r="U163" s="184"/>
      <c r="V163" s="895"/>
      <c r="W163" s="184"/>
      <c r="X163" s="895"/>
      <c r="Y163" s="184"/>
      <c r="Z163" s="895"/>
      <c r="AA163" s="184"/>
      <c r="AB163" s="895"/>
      <c r="AC163" s="184"/>
      <c r="AD163" s="895"/>
      <c r="AE163" s="184"/>
      <c r="AF163" s="895"/>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1"/>
      <c r="J164" s="991"/>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8">
        <v>18</v>
      </c>
      <c r="B165" s="161" t="s">
        <v>1704</v>
      </c>
      <c r="C165" s="162" t="s">
        <v>1705</v>
      </c>
      <c r="D165" s="163" t="s">
        <v>21</v>
      </c>
      <c r="E165" s="163" t="s">
        <v>1892</v>
      </c>
      <c r="F165" s="162" t="s">
        <v>1706</v>
      </c>
      <c r="G165" s="164" t="s">
        <v>1678</v>
      </c>
      <c r="H165" s="164" t="s">
        <v>1679</v>
      </c>
      <c r="I165" s="165" t="s">
        <v>1908</v>
      </c>
      <c r="J165" s="166">
        <f>+$N$3</f>
        <v>2019</v>
      </c>
      <c r="K165" s="164" t="s">
        <v>1924</v>
      </c>
      <c r="L165" s="165" t="s">
        <v>1925</v>
      </c>
      <c r="M165" s="162" t="s">
        <v>1707</v>
      </c>
      <c r="N165" s="162" t="s">
        <v>1708</v>
      </c>
      <c r="O165" s="162" t="s">
        <v>1709</v>
      </c>
      <c r="P165" s="162" t="s">
        <v>1710</v>
      </c>
      <c r="Q165" s="162" t="s">
        <v>1711</v>
      </c>
      <c r="R165" s="167">
        <f t="shared" ref="R165" si="518">SUM(R166:R172)</f>
        <v>0</v>
      </c>
      <c r="S165" s="168">
        <f t="shared" ref="S165" si="519">SUM(S166:S172)</f>
        <v>0</v>
      </c>
      <c r="T165" s="169">
        <f t="shared" ref="T165" si="520">SUM(T166:T172)</f>
        <v>0</v>
      </c>
      <c r="U165" s="170">
        <f t="shared" ref="U165" si="521">SUM(U166:U172)</f>
        <v>0</v>
      </c>
      <c r="V165" s="169">
        <f t="shared" ref="V165" si="522">SUM(V166:V172)</f>
        <v>0</v>
      </c>
      <c r="W165" s="170">
        <f t="shared" ref="W165" si="523">SUM(W166:W172)</f>
        <v>0</v>
      </c>
      <c r="X165" s="169">
        <f t="shared" ref="X165" si="524">SUM(X166:X172)</f>
        <v>0</v>
      </c>
      <c r="Y165" s="170">
        <f t="shared" ref="Y165" si="525">SUM(Y166:Y172)</f>
        <v>0</v>
      </c>
      <c r="Z165" s="169">
        <f t="shared" ref="Z165" si="526">SUM(Z166:Z172)</f>
        <v>0</v>
      </c>
      <c r="AA165" s="170">
        <f t="shared" ref="AA165" si="527">SUM(AA166:AA172)</f>
        <v>0</v>
      </c>
      <c r="AB165" s="169">
        <f t="shared" ref="AB165" si="528">SUM(AB166:AB172)</f>
        <v>0</v>
      </c>
      <c r="AC165" s="170">
        <f t="shared" ref="AC165" si="529">SUM(AC166:AC172)</f>
        <v>0</v>
      </c>
      <c r="AD165" s="169">
        <f t="shared" ref="AD165" si="530">SUM(AD166:AD172)</f>
        <v>0</v>
      </c>
      <c r="AE165" s="170">
        <f t="shared" ref="AE165" si="531">SUM(AE166:AE172)</f>
        <v>0</v>
      </c>
      <c r="AF165" s="169">
        <f t="shared" ref="AF165" si="532">SUM(AF166:AF172)</f>
        <v>0</v>
      </c>
      <c r="AG165" s="171">
        <f t="shared" ref="AG165" si="533">SUM(AG166:AG172)</f>
        <v>0</v>
      </c>
      <c r="AH165" s="855"/>
      <c r="AI165" s="855"/>
      <c r="AJ165" s="172">
        <f t="shared" ref="AJ165" si="534">SUM(AJ166:AJ172)</f>
        <v>0</v>
      </c>
      <c r="AK165" s="173">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4">
        <f t="shared" ref="AS165" si="543">SUM(AS166:AS172)</f>
        <v>0</v>
      </c>
      <c r="AT165" s="42">
        <f t="shared" ref="AT165" si="544">SUM(AT166:AT172)</f>
        <v>0</v>
      </c>
      <c r="AU165" s="43">
        <f t="shared" ref="AU165" si="545">SUM(AU166:AU172)</f>
        <v>0</v>
      </c>
      <c r="AV165" s="104">
        <f t="shared" ref="AV165" si="546">SUM(AV166:AV172)</f>
        <v>0</v>
      </c>
      <c r="AW165" s="42">
        <f t="shared" ref="AW165" si="547">SUM(AW166:AW172)</f>
        <v>0</v>
      </c>
      <c r="AX165" s="42">
        <f t="shared" ref="AX165" si="548">SUM(AX166:AX172)</f>
        <v>0</v>
      </c>
      <c r="AY165" s="42">
        <f t="shared" ref="AY165" si="549">SUM(AY166:AY172)</f>
        <v>0</v>
      </c>
      <c r="AZ165" s="105">
        <f t="shared" ref="AZ165" si="550">SUM(AZ166:AZ172)</f>
        <v>0</v>
      </c>
      <c r="BA165" s="44" t="s">
        <v>1684</v>
      </c>
      <c r="BB165" s="44" t="s">
        <v>1685</v>
      </c>
      <c r="BC165" s="45" t="s">
        <v>1686</v>
      </c>
    </row>
    <row r="166" spans="1:55" ht="17.25" hidden="1" customHeight="1" x14ac:dyDescent="0.2">
      <c r="A166" s="959"/>
      <c r="B166" s="961" t="str">
        <f>VLOOKUP($D$9,'PROYECTOS REGISTRADOS'!$A$2:$D$82,4,0)</f>
        <v>Implementación de estrategias para mejorar las condiciones de contaminacion en el municipio de Tocancipá, Cundinamarca, Centro Oriente</v>
      </c>
      <c r="C166" s="964" t="str">
        <f>VLOOKUP($D$9,'PROYECTOS REGISTRADOS'!$A$2:$D$82,3,0)</f>
        <v>2016-25817-0009</v>
      </c>
      <c r="D166" s="1007"/>
      <c r="E166" s="973" t="str">
        <f>IF(D166=0,"0-0",(VLOOKUP(D166,'CONSOLIDADO PLAN DESARROLLO'!$EL$9:$ET$304,2,0)))</f>
        <v>0-0</v>
      </c>
      <c r="F166" s="970" t="str">
        <f>IF(D166=0,"0-0",(VLOOKUP(D166,'CONSOLIDADO PLAN DESARROLLO'!$EL$9:$ET$304,3,0)))</f>
        <v>0-0</v>
      </c>
      <c r="G166" s="992" t="str">
        <f>IF(D166=0,"0-0",(VLOOKUP(D166,'CONSOLIDADO PLAN DESARROLLO'!$EL$9:$ET$304,4,0)))</f>
        <v>0-0</v>
      </c>
      <c r="H166" s="976" t="str">
        <f>IF(D166=0,"0-0",(VLOOKUP(D166,'CONSOLIDADO PLAN DESARROLLO'!$EL$9:$ET$304,5,0)))</f>
        <v>0-0</v>
      </c>
      <c r="I166" s="979" t="str">
        <f>IF(D166=0,"0-0",(VLOOKUP(D166,'CONSOLIDADO PLAN DESARROLLO'!$EL$9:$ET$304,$R$3,0)))</f>
        <v>0-0</v>
      </c>
      <c r="J166" s="980"/>
      <c r="K166" s="1010"/>
      <c r="L166" s="988"/>
      <c r="M166" s="174"/>
      <c r="N166" s="175"/>
      <c r="O166" s="176"/>
      <c r="P166" s="46"/>
      <c r="Q166" s="47"/>
      <c r="R166" s="1013"/>
      <c r="S166" s="48"/>
      <c r="T166" s="893"/>
      <c r="U166" s="49"/>
      <c r="V166" s="893"/>
      <c r="W166" s="49"/>
      <c r="X166" s="893"/>
      <c r="Y166" s="49"/>
      <c r="Z166" s="893"/>
      <c r="AA166" s="49"/>
      <c r="AB166" s="893"/>
      <c r="AC166" s="49"/>
      <c r="AD166" s="893"/>
      <c r="AE166" s="49"/>
      <c r="AF166" s="893"/>
      <c r="AG166" s="50"/>
      <c r="AH166" s="856"/>
      <c r="AI166" s="856"/>
      <c r="AJ166" s="884">
        <f>+R166+T166+V166+X166+Z166+AB166+AD166+AF166</f>
        <v>0</v>
      </c>
      <c r="AK166" s="103">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959"/>
      <c r="B167" s="961"/>
      <c r="C167" s="964"/>
      <c r="D167" s="1007"/>
      <c r="E167" s="974"/>
      <c r="F167" s="970"/>
      <c r="G167" s="992"/>
      <c r="H167" s="976"/>
      <c r="I167" s="981"/>
      <c r="J167" s="982"/>
      <c r="K167" s="1010"/>
      <c r="L167" s="989"/>
      <c r="M167" s="174"/>
      <c r="N167" s="175"/>
      <c r="O167" s="176"/>
      <c r="P167" s="46"/>
      <c r="Q167" s="47"/>
      <c r="R167" s="1014"/>
      <c r="S167" s="48"/>
      <c r="T167" s="894"/>
      <c r="U167" s="49"/>
      <c r="V167" s="894"/>
      <c r="W167" s="49"/>
      <c r="X167" s="894"/>
      <c r="Y167" s="49"/>
      <c r="Z167" s="894"/>
      <c r="AA167" s="49"/>
      <c r="AB167" s="894"/>
      <c r="AC167" s="49"/>
      <c r="AD167" s="894"/>
      <c r="AE167" s="49"/>
      <c r="AF167" s="894"/>
      <c r="AG167" s="50"/>
      <c r="AH167" s="857"/>
      <c r="AI167" s="857"/>
      <c r="AJ167" s="885"/>
      <c r="AK167" s="103">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959"/>
      <c r="B168" s="961"/>
      <c r="C168" s="964"/>
      <c r="D168" s="1007"/>
      <c r="E168" s="974"/>
      <c r="F168" s="970"/>
      <c r="G168" s="992"/>
      <c r="H168" s="976"/>
      <c r="I168" s="981"/>
      <c r="J168" s="982"/>
      <c r="K168" s="1010"/>
      <c r="L168" s="989"/>
      <c r="M168" s="174"/>
      <c r="N168" s="175"/>
      <c r="O168" s="176"/>
      <c r="P168" s="46"/>
      <c r="Q168" s="47"/>
      <c r="R168" s="1014"/>
      <c r="S168" s="48"/>
      <c r="T168" s="894"/>
      <c r="U168" s="49"/>
      <c r="V168" s="894"/>
      <c r="W168" s="49"/>
      <c r="X168" s="894"/>
      <c r="Y168" s="49"/>
      <c r="Z168" s="894"/>
      <c r="AA168" s="49"/>
      <c r="AB168" s="894"/>
      <c r="AC168" s="49"/>
      <c r="AD168" s="894"/>
      <c r="AE168" s="49"/>
      <c r="AF168" s="894"/>
      <c r="AG168" s="50"/>
      <c r="AH168" s="857"/>
      <c r="AI168" s="857"/>
      <c r="AJ168" s="885"/>
      <c r="AK168" s="103">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959"/>
      <c r="B169" s="961"/>
      <c r="C169" s="964"/>
      <c r="D169" s="1007"/>
      <c r="E169" s="974"/>
      <c r="F169" s="970"/>
      <c r="G169" s="992"/>
      <c r="H169" s="976"/>
      <c r="I169" s="981"/>
      <c r="J169" s="982"/>
      <c r="K169" s="1010"/>
      <c r="L169" s="989"/>
      <c r="M169" s="174"/>
      <c r="N169" s="175"/>
      <c r="O169" s="176"/>
      <c r="P169" s="46"/>
      <c r="Q169" s="47"/>
      <c r="R169" s="1014"/>
      <c r="S169" s="48"/>
      <c r="T169" s="894"/>
      <c r="U169" s="49"/>
      <c r="V169" s="894"/>
      <c r="W169" s="49"/>
      <c r="X169" s="894"/>
      <c r="Y169" s="49"/>
      <c r="Z169" s="894"/>
      <c r="AA169" s="49"/>
      <c r="AB169" s="894"/>
      <c r="AC169" s="49"/>
      <c r="AD169" s="894"/>
      <c r="AE169" s="49"/>
      <c r="AF169" s="894"/>
      <c r="AG169" s="50"/>
      <c r="AH169" s="857"/>
      <c r="AI169" s="857"/>
      <c r="AJ169" s="885"/>
      <c r="AK169" s="103">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959"/>
      <c r="B170" s="961"/>
      <c r="C170" s="964"/>
      <c r="D170" s="1007"/>
      <c r="E170" s="974"/>
      <c r="F170" s="970"/>
      <c r="G170" s="992"/>
      <c r="H170" s="976"/>
      <c r="I170" s="981"/>
      <c r="J170" s="982"/>
      <c r="K170" s="1010"/>
      <c r="L170" s="989"/>
      <c r="M170" s="174"/>
      <c r="N170" s="175"/>
      <c r="O170" s="176"/>
      <c r="P170" s="46"/>
      <c r="Q170" s="47"/>
      <c r="R170" s="1014"/>
      <c r="S170" s="48"/>
      <c r="T170" s="894"/>
      <c r="U170" s="49"/>
      <c r="V170" s="894"/>
      <c r="W170" s="49"/>
      <c r="X170" s="894"/>
      <c r="Y170" s="49"/>
      <c r="Z170" s="894"/>
      <c r="AA170" s="49"/>
      <c r="AB170" s="894"/>
      <c r="AC170" s="49"/>
      <c r="AD170" s="894"/>
      <c r="AE170" s="49"/>
      <c r="AF170" s="894"/>
      <c r="AG170" s="50"/>
      <c r="AH170" s="857"/>
      <c r="AI170" s="857"/>
      <c r="AJ170" s="885"/>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959"/>
      <c r="B171" s="962"/>
      <c r="C171" s="965"/>
      <c r="D171" s="1008"/>
      <c r="E171" s="974"/>
      <c r="F171" s="971"/>
      <c r="G171" s="993"/>
      <c r="H171" s="977"/>
      <c r="I171" s="981"/>
      <c r="J171" s="982"/>
      <c r="K171" s="1011"/>
      <c r="L171" s="989"/>
      <c r="M171" s="177"/>
      <c r="N171" s="178"/>
      <c r="O171" s="179"/>
      <c r="P171" s="106"/>
      <c r="Q171" s="107"/>
      <c r="R171" s="1014"/>
      <c r="S171" s="108"/>
      <c r="T171" s="894"/>
      <c r="U171" s="109"/>
      <c r="V171" s="894"/>
      <c r="W171" s="109"/>
      <c r="X171" s="894"/>
      <c r="Y171" s="109"/>
      <c r="Z171" s="894"/>
      <c r="AA171" s="109"/>
      <c r="AB171" s="894"/>
      <c r="AC171" s="109"/>
      <c r="AD171" s="894"/>
      <c r="AE171" s="109"/>
      <c r="AF171" s="894"/>
      <c r="AG171" s="110"/>
      <c r="AH171" s="857"/>
      <c r="AI171" s="857"/>
      <c r="AJ171" s="886"/>
      <c r="AK171" s="103">
        <f t="shared" si="551"/>
        <v>0</v>
      </c>
      <c r="AL171" s="111"/>
      <c r="AM171" s="112"/>
      <c r="AN171" s="112"/>
      <c r="AO171" s="112"/>
      <c r="AP171" s="112"/>
      <c r="AQ171" s="112"/>
      <c r="AR171" s="53">
        <f t="shared" si="55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0"/>
      <c r="B172" s="963"/>
      <c r="C172" s="966"/>
      <c r="D172" s="1009"/>
      <c r="E172" s="975"/>
      <c r="F172" s="972"/>
      <c r="G172" s="994"/>
      <c r="H172" s="978"/>
      <c r="I172" s="983"/>
      <c r="J172" s="984"/>
      <c r="K172" s="1012"/>
      <c r="L172" s="990"/>
      <c r="M172" s="180"/>
      <c r="N172" s="181"/>
      <c r="O172" s="182"/>
      <c r="P172" s="117"/>
      <c r="Q172" s="117"/>
      <c r="R172" s="1015"/>
      <c r="S172" s="183"/>
      <c r="T172" s="895"/>
      <c r="U172" s="184"/>
      <c r="V172" s="895"/>
      <c r="W172" s="184"/>
      <c r="X172" s="895"/>
      <c r="Y172" s="184"/>
      <c r="Z172" s="895"/>
      <c r="AA172" s="184"/>
      <c r="AB172" s="895"/>
      <c r="AC172" s="184"/>
      <c r="AD172" s="895"/>
      <c r="AE172" s="184"/>
      <c r="AF172" s="895"/>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1"/>
      <c r="J173" s="991"/>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8">
        <v>19</v>
      </c>
      <c r="B174" s="161" t="s">
        <v>1704</v>
      </c>
      <c r="C174" s="162" t="s">
        <v>1705</v>
      </c>
      <c r="D174" s="163" t="s">
        <v>21</v>
      </c>
      <c r="E174" s="163" t="s">
        <v>1892</v>
      </c>
      <c r="F174" s="162" t="s">
        <v>1706</v>
      </c>
      <c r="G174" s="164" t="s">
        <v>1678</v>
      </c>
      <c r="H174" s="164" t="s">
        <v>1679</v>
      </c>
      <c r="I174" s="165" t="s">
        <v>1908</v>
      </c>
      <c r="J174" s="166">
        <f>+$N$3</f>
        <v>2019</v>
      </c>
      <c r="K174" s="164" t="s">
        <v>1924</v>
      </c>
      <c r="L174" s="165" t="s">
        <v>1925</v>
      </c>
      <c r="M174" s="162" t="s">
        <v>1707</v>
      </c>
      <c r="N174" s="162" t="s">
        <v>1708</v>
      </c>
      <c r="O174" s="162" t="s">
        <v>1709</v>
      </c>
      <c r="P174" s="162" t="s">
        <v>1710</v>
      </c>
      <c r="Q174" s="162" t="s">
        <v>1711</v>
      </c>
      <c r="R174" s="167">
        <f t="shared" ref="R174" si="554">SUM(R175:R181)</f>
        <v>0</v>
      </c>
      <c r="S174" s="168">
        <f t="shared" ref="S174" si="555">SUM(S175:S181)</f>
        <v>0</v>
      </c>
      <c r="T174" s="169">
        <f t="shared" ref="T174" si="556">SUM(T175:T181)</f>
        <v>0</v>
      </c>
      <c r="U174" s="170">
        <f t="shared" ref="U174" si="557">SUM(U175:U181)</f>
        <v>0</v>
      </c>
      <c r="V174" s="169">
        <f t="shared" ref="V174" si="558">SUM(V175:V181)</f>
        <v>0</v>
      </c>
      <c r="W174" s="170">
        <f t="shared" ref="W174" si="559">SUM(W175:W181)</f>
        <v>0</v>
      </c>
      <c r="X174" s="169">
        <f t="shared" ref="X174" si="560">SUM(X175:X181)</f>
        <v>0</v>
      </c>
      <c r="Y174" s="170">
        <f t="shared" ref="Y174" si="561">SUM(Y175:Y181)</f>
        <v>0</v>
      </c>
      <c r="Z174" s="169">
        <f t="shared" ref="Z174" si="562">SUM(Z175:Z181)</f>
        <v>0</v>
      </c>
      <c r="AA174" s="170">
        <f t="shared" ref="AA174" si="563">SUM(AA175:AA181)</f>
        <v>0</v>
      </c>
      <c r="AB174" s="169">
        <f t="shared" ref="AB174" si="564">SUM(AB175:AB181)</f>
        <v>0</v>
      </c>
      <c r="AC174" s="170">
        <f t="shared" ref="AC174" si="565">SUM(AC175:AC181)</f>
        <v>0</v>
      </c>
      <c r="AD174" s="169">
        <f t="shared" ref="AD174" si="566">SUM(AD175:AD181)</f>
        <v>0</v>
      </c>
      <c r="AE174" s="170">
        <f t="shared" ref="AE174" si="567">SUM(AE175:AE181)</f>
        <v>0</v>
      </c>
      <c r="AF174" s="169">
        <f t="shared" ref="AF174" si="568">SUM(AF175:AF181)</f>
        <v>0</v>
      </c>
      <c r="AG174" s="171">
        <f t="shared" ref="AG174" si="569">SUM(AG175:AG181)</f>
        <v>0</v>
      </c>
      <c r="AH174" s="855"/>
      <c r="AI174" s="855"/>
      <c r="AJ174" s="172">
        <f t="shared" ref="AJ174" si="570">SUM(AJ175:AJ181)</f>
        <v>0</v>
      </c>
      <c r="AK174" s="173">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4">
        <f t="shared" ref="AS174" si="579">SUM(AS175:AS181)</f>
        <v>0</v>
      </c>
      <c r="AT174" s="42">
        <f t="shared" ref="AT174" si="580">SUM(AT175:AT181)</f>
        <v>0</v>
      </c>
      <c r="AU174" s="43">
        <f t="shared" ref="AU174" si="581">SUM(AU175:AU181)</f>
        <v>0</v>
      </c>
      <c r="AV174" s="104">
        <f t="shared" ref="AV174" si="582">SUM(AV175:AV181)</f>
        <v>0</v>
      </c>
      <c r="AW174" s="42">
        <f t="shared" ref="AW174" si="583">SUM(AW175:AW181)</f>
        <v>0</v>
      </c>
      <c r="AX174" s="42">
        <f t="shared" ref="AX174" si="584">SUM(AX175:AX181)</f>
        <v>0</v>
      </c>
      <c r="AY174" s="42">
        <f t="shared" ref="AY174" si="585">SUM(AY175:AY181)</f>
        <v>0</v>
      </c>
      <c r="AZ174" s="105">
        <f t="shared" ref="AZ174" si="586">SUM(AZ175:AZ181)</f>
        <v>0</v>
      </c>
      <c r="BA174" s="44" t="s">
        <v>1684</v>
      </c>
      <c r="BB174" s="44" t="s">
        <v>1685</v>
      </c>
      <c r="BC174" s="45" t="s">
        <v>1686</v>
      </c>
    </row>
    <row r="175" spans="1:55" ht="17.25" hidden="1" customHeight="1" x14ac:dyDescent="0.2">
      <c r="A175" s="959"/>
      <c r="B175" s="961" t="str">
        <f>VLOOKUP($D$9,'PROYECTOS REGISTRADOS'!$A$2:$D$82,4,0)</f>
        <v>Implementación de estrategias para mejorar las condiciones de contaminacion en el municipio de Tocancipá, Cundinamarca, Centro Oriente</v>
      </c>
      <c r="C175" s="964" t="str">
        <f>VLOOKUP($D$9,'PROYECTOS REGISTRADOS'!$A$2:$D$82,3,0)</f>
        <v>2016-25817-0009</v>
      </c>
      <c r="D175" s="1007"/>
      <c r="E175" s="973" t="str">
        <f>IF(D175=0,"0-0",(VLOOKUP(D175,'CONSOLIDADO PLAN DESARROLLO'!$EL$9:$ET$304,2,0)))</f>
        <v>0-0</v>
      </c>
      <c r="F175" s="970" t="str">
        <f>IF(D175=0,"0-0",(VLOOKUP(D175,'CONSOLIDADO PLAN DESARROLLO'!$EL$9:$ET$304,3,0)))</f>
        <v>0-0</v>
      </c>
      <c r="G175" s="992" t="str">
        <f>IF(D175=0,"0-0",(VLOOKUP(D175,'CONSOLIDADO PLAN DESARROLLO'!$EL$9:$ET$304,4,0)))</f>
        <v>0-0</v>
      </c>
      <c r="H175" s="976" t="str">
        <f>IF(D175=0,"0-0",(VLOOKUP(D175,'CONSOLIDADO PLAN DESARROLLO'!$EL$9:$ET$304,5,0)))</f>
        <v>0-0</v>
      </c>
      <c r="I175" s="979" t="str">
        <f>IF(D175=0,"0-0",(VLOOKUP(D175,'CONSOLIDADO PLAN DESARROLLO'!$EL$9:$ET$304,$R$3,0)))</f>
        <v>0-0</v>
      </c>
      <c r="J175" s="980"/>
      <c r="K175" s="1010"/>
      <c r="L175" s="988"/>
      <c r="M175" s="174"/>
      <c r="N175" s="175"/>
      <c r="O175" s="176"/>
      <c r="P175" s="46"/>
      <c r="Q175" s="47"/>
      <c r="R175" s="1013"/>
      <c r="S175" s="48"/>
      <c r="T175" s="893"/>
      <c r="U175" s="49"/>
      <c r="V175" s="893"/>
      <c r="W175" s="49"/>
      <c r="X175" s="893"/>
      <c r="Y175" s="49"/>
      <c r="Z175" s="893"/>
      <c r="AA175" s="49"/>
      <c r="AB175" s="893"/>
      <c r="AC175" s="49"/>
      <c r="AD175" s="893"/>
      <c r="AE175" s="49"/>
      <c r="AF175" s="893"/>
      <c r="AG175" s="50"/>
      <c r="AH175" s="856"/>
      <c r="AI175" s="856"/>
      <c r="AJ175" s="884">
        <f>+R175+T175+V175+X175+Z175+AB175+AD175+AF175</f>
        <v>0</v>
      </c>
      <c r="AK175" s="103">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959"/>
      <c r="B176" s="961"/>
      <c r="C176" s="964"/>
      <c r="D176" s="1007"/>
      <c r="E176" s="974"/>
      <c r="F176" s="970"/>
      <c r="G176" s="992"/>
      <c r="H176" s="976"/>
      <c r="I176" s="981"/>
      <c r="J176" s="982"/>
      <c r="K176" s="1010"/>
      <c r="L176" s="989"/>
      <c r="M176" s="174"/>
      <c r="N176" s="175"/>
      <c r="O176" s="176"/>
      <c r="P176" s="46"/>
      <c r="Q176" s="47"/>
      <c r="R176" s="1014"/>
      <c r="S176" s="48"/>
      <c r="T176" s="894"/>
      <c r="U176" s="49"/>
      <c r="V176" s="894"/>
      <c r="W176" s="49"/>
      <c r="X176" s="894"/>
      <c r="Y176" s="49"/>
      <c r="Z176" s="894"/>
      <c r="AA176" s="49"/>
      <c r="AB176" s="894"/>
      <c r="AC176" s="49"/>
      <c r="AD176" s="894"/>
      <c r="AE176" s="49"/>
      <c r="AF176" s="894"/>
      <c r="AG176" s="50"/>
      <c r="AH176" s="857"/>
      <c r="AI176" s="857"/>
      <c r="AJ176" s="885"/>
      <c r="AK176" s="103">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959"/>
      <c r="B177" s="961"/>
      <c r="C177" s="964"/>
      <c r="D177" s="1007"/>
      <c r="E177" s="974"/>
      <c r="F177" s="970"/>
      <c r="G177" s="992"/>
      <c r="H177" s="976"/>
      <c r="I177" s="981"/>
      <c r="J177" s="982"/>
      <c r="K177" s="1010"/>
      <c r="L177" s="989"/>
      <c r="M177" s="174"/>
      <c r="N177" s="175"/>
      <c r="O177" s="176"/>
      <c r="P177" s="46"/>
      <c r="Q177" s="47"/>
      <c r="R177" s="1014"/>
      <c r="S177" s="48"/>
      <c r="T177" s="894"/>
      <c r="U177" s="49"/>
      <c r="V177" s="894"/>
      <c r="W177" s="49"/>
      <c r="X177" s="894"/>
      <c r="Y177" s="49"/>
      <c r="Z177" s="894"/>
      <c r="AA177" s="49"/>
      <c r="AB177" s="894"/>
      <c r="AC177" s="49"/>
      <c r="AD177" s="894"/>
      <c r="AE177" s="49"/>
      <c r="AF177" s="894"/>
      <c r="AG177" s="50"/>
      <c r="AH177" s="857"/>
      <c r="AI177" s="857"/>
      <c r="AJ177" s="885"/>
      <c r="AK177" s="103">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959"/>
      <c r="B178" s="961"/>
      <c r="C178" s="964"/>
      <c r="D178" s="1007"/>
      <c r="E178" s="974"/>
      <c r="F178" s="970"/>
      <c r="G178" s="992"/>
      <c r="H178" s="976"/>
      <c r="I178" s="981"/>
      <c r="J178" s="982"/>
      <c r="K178" s="1010"/>
      <c r="L178" s="989"/>
      <c r="M178" s="174"/>
      <c r="N178" s="175"/>
      <c r="O178" s="176"/>
      <c r="P178" s="46"/>
      <c r="Q178" s="47"/>
      <c r="R178" s="1014"/>
      <c r="S178" s="48"/>
      <c r="T178" s="894"/>
      <c r="U178" s="49"/>
      <c r="V178" s="894"/>
      <c r="W178" s="49"/>
      <c r="X178" s="894"/>
      <c r="Y178" s="49"/>
      <c r="Z178" s="894"/>
      <c r="AA178" s="49"/>
      <c r="AB178" s="894"/>
      <c r="AC178" s="49"/>
      <c r="AD178" s="894"/>
      <c r="AE178" s="49"/>
      <c r="AF178" s="894"/>
      <c r="AG178" s="50"/>
      <c r="AH178" s="857"/>
      <c r="AI178" s="857"/>
      <c r="AJ178" s="885"/>
      <c r="AK178" s="103">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959"/>
      <c r="B179" s="961"/>
      <c r="C179" s="964"/>
      <c r="D179" s="1007"/>
      <c r="E179" s="974"/>
      <c r="F179" s="970"/>
      <c r="G179" s="992"/>
      <c r="H179" s="976"/>
      <c r="I179" s="981"/>
      <c r="J179" s="982"/>
      <c r="K179" s="1010"/>
      <c r="L179" s="989"/>
      <c r="M179" s="174"/>
      <c r="N179" s="175"/>
      <c r="O179" s="176"/>
      <c r="P179" s="46"/>
      <c r="Q179" s="47"/>
      <c r="R179" s="1014"/>
      <c r="S179" s="48"/>
      <c r="T179" s="894"/>
      <c r="U179" s="49"/>
      <c r="V179" s="894"/>
      <c r="W179" s="49"/>
      <c r="X179" s="894"/>
      <c r="Y179" s="49"/>
      <c r="Z179" s="894"/>
      <c r="AA179" s="49"/>
      <c r="AB179" s="894"/>
      <c r="AC179" s="49"/>
      <c r="AD179" s="894"/>
      <c r="AE179" s="49"/>
      <c r="AF179" s="894"/>
      <c r="AG179" s="50"/>
      <c r="AH179" s="857"/>
      <c r="AI179" s="857"/>
      <c r="AJ179" s="885"/>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959"/>
      <c r="B180" s="962"/>
      <c r="C180" s="965"/>
      <c r="D180" s="1008"/>
      <c r="E180" s="974"/>
      <c r="F180" s="971"/>
      <c r="G180" s="993"/>
      <c r="H180" s="977"/>
      <c r="I180" s="981"/>
      <c r="J180" s="982"/>
      <c r="K180" s="1011"/>
      <c r="L180" s="989"/>
      <c r="M180" s="177"/>
      <c r="N180" s="178"/>
      <c r="O180" s="179"/>
      <c r="P180" s="106"/>
      <c r="Q180" s="107"/>
      <c r="R180" s="1014"/>
      <c r="S180" s="108"/>
      <c r="T180" s="894"/>
      <c r="U180" s="109"/>
      <c r="V180" s="894"/>
      <c r="W180" s="109"/>
      <c r="X180" s="894"/>
      <c r="Y180" s="109"/>
      <c r="Z180" s="894"/>
      <c r="AA180" s="109"/>
      <c r="AB180" s="894"/>
      <c r="AC180" s="109"/>
      <c r="AD180" s="894"/>
      <c r="AE180" s="109"/>
      <c r="AF180" s="894"/>
      <c r="AG180" s="110"/>
      <c r="AH180" s="857"/>
      <c r="AI180" s="857"/>
      <c r="AJ180" s="886"/>
      <c r="AK180" s="103">
        <f t="shared" si="587"/>
        <v>0</v>
      </c>
      <c r="AL180" s="111"/>
      <c r="AM180" s="112"/>
      <c r="AN180" s="112"/>
      <c r="AO180" s="112"/>
      <c r="AP180" s="112"/>
      <c r="AQ180" s="112"/>
      <c r="AR180" s="53">
        <f t="shared" si="58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0"/>
      <c r="B181" s="963"/>
      <c r="C181" s="966"/>
      <c r="D181" s="1009"/>
      <c r="E181" s="975"/>
      <c r="F181" s="972"/>
      <c r="G181" s="994"/>
      <c r="H181" s="978"/>
      <c r="I181" s="983"/>
      <c r="J181" s="984"/>
      <c r="K181" s="1012"/>
      <c r="L181" s="990"/>
      <c r="M181" s="180"/>
      <c r="N181" s="181"/>
      <c r="O181" s="182"/>
      <c r="P181" s="117"/>
      <c r="Q181" s="117"/>
      <c r="R181" s="1015"/>
      <c r="S181" s="183"/>
      <c r="T181" s="895"/>
      <c r="U181" s="184"/>
      <c r="V181" s="895"/>
      <c r="W181" s="184"/>
      <c r="X181" s="895"/>
      <c r="Y181" s="184"/>
      <c r="Z181" s="895"/>
      <c r="AA181" s="184"/>
      <c r="AB181" s="895"/>
      <c r="AC181" s="184"/>
      <c r="AD181" s="895"/>
      <c r="AE181" s="184"/>
      <c r="AF181" s="895"/>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1"/>
      <c r="J182" s="991"/>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8">
        <v>20</v>
      </c>
      <c r="B183" s="161" t="s">
        <v>1704</v>
      </c>
      <c r="C183" s="162" t="s">
        <v>1705</v>
      </c>
      <c r="D183" s="163" t="s">
        <v>21</v>
      </c>
      <c r="E183" s="163" t="s">
        <v>1892</v>
      </c>
      <c r="F183" s="162" t="s">
        <v>1706</v>
      </c>
      <c r="G183" s="164" t="s">
        <v>1678</v>
      </c>
      <c r="H183" s="164" t="s">
        <v>1679</v>
      </c>
      <c r="I183" s="165" t="s">
        <v>1908</v>
      </c>
      <c r="J183" s="166">
        <f>+$N$3</f>
        <v>2019</v>
      </c>
      <c r="K183" s="164" t="s">
        <v>1924</v>
      </c>
      <c r="L183" s="165" t="s">
        <v>1925</v>
      </c>
      <c r="M183" s="162" t="s">
        <v>1707</v>
      </c>
      <c r="N183" s="162" t="s">
        <v>1708</v>
      </c>
      <c r="O183" s="162" t="s">
        <v>1709</v>
      </c>
      <c r="P183" s="162" t="s">
        <v>1710</v>
      </c>
      <c r="Q183" s="162" t="s">
        <v>1711</v>
      </c>
      <c r="R183" s="167">
        <f t="shared" ref="R183" si="590">SUM(R184:R190)</f>
        <v>0</v>
      </c>
      <c r="S183" s="168">
        <f t="shared" ref="S183" si="591">SUM(S184:S190)</f>
        <v>0</v>
      </c>
      <c r="T183" s="169">
        <f t="shared" ref="T183" si="592">SUM(T184:T190)</f>
        <v>0</v>
      </c>
      <c r="U183" s="170">
        <f t="shared" ref="U183" si="593">SUM(U184:U190)</f>
        <v>0</v>
      </c>
      <c r="V183" s="169">
        <f t="shared" ref="V183" si="594">SUM(V184:V190)</f>
        <v>0</v>
      </c>
      <c r="W183" s="170">
        <f t="shared" ref="W183" si="595">SUM(W184:W190)</f>
        <v>0</v>
      </c>
      <c r="X183" s="169">
        <f t="shared" ref="X183" si="596">SUM(X184:X190)</f>
        <v>0</v>
      </c>
      <c r="Y183" s="170">
        <f t="shared" ref="Y183" si="597">SUM(Y184:Y190)</f>
        <v>0</v>
      </c>
      <c r="Z183" s="169">
        <f t="shared" ref="Z183" si="598">SUM(Z184:Z190)</f>
        <v>0</v>
      </c>
      <c r="AA183" s="170">
        <f t="shared" ref="AA183" si="599">SUM(AA184:AA190)</f>
        <v>0</v>
      </c>
      <c r="AB183" s="169">
        <f t="shared" ref="AB183" si="600">SUM(AB184:AB190)</f>
        <v>0</v>
      </c>
      <c r="AC183" s="170">
        <f t="shared" ref="AC183" si="601">SUM(AC184:AC190)</f>
        <v>0</v>
      </c>
      <c r="AD183" s="169">
        <f t="shared" ref="AD183" si="602">SUM(AD184:AD190)</f>
        <v>0</v>
      </c>
      <c r="AE183" s="170">
        <f t="shared" ref="AE183" si="603">SUM(AE184:AE190)</f>
        <v>0</v>
      </c>
      <c r="AF183" s="169">
        <f t="shared" ref="AF183" si="604">SUM(AF184:AF190)</f>
        <v>0</v>
      </c>
      <c r="AG183" s="171">
        <f t="shared" ref="AG183" si="605">SUM(AG184:AG190)</f>
        <v>0</v>
      </c>
      <c r="AH183" s="855"/>
      <c r="AI183" s="855"/>
      <c r="AJ183" s="172">
        <f t="shared" ref="AJ183" si="606">SUM(AJ184:AJ190)</f>
        <v>0</v>
      </c>
      <c r="AK183" s="173">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4">
        <f t="shared" ref="AS183" si="615">SUM(AS184:AS190)</f>
        <v>0</v>
      </c>
      <c r="AT183" s="42">
        <f t="shared" ref="AT183" si="616">SUM(AT184:AT190)</f>
        <v>0</v>
      </c>
      <c r="AU183" s="43">
        <f t="shared" ref="AU183" si="617">SUM(AU184:AU190)</f>
        <v>0</v>
      </c>
      <c r="AV183" s="104">
        <f t="shared" ref="AV183" si="618">SUM(AV184:AV190)</f>
        <v>0</v>
      </c>
      <c r="AW183" s="42">
        <f t="shared" ref="AW183" si="619">SUM(AW184:AW190)</f>
        <v>0</v>
      </c>
      <c r="AX183" s="42">
        <f t="shared" ref="AX183" si="620">SUM(AX184:AX190)</f>
        <v>0</v>
      </c>
      <c r="AY183" s="42">
        <f t="shared" ref="AY183" si="621">SUM(AY184:AY190)</f>
        <v>0</v>
      </c>
      <c r="AZ183" s="105">
        <f t="shared" ref="AZ183" si="622">SUM(AZ184:AZ190)</f>
        <v>0</v>
      </c>
      <c r="BA183" s="44" t="s">
        <v>1684</v>
      </c>
      <c r="BB183" s="44" t="s">
        <v>1685</v>
      </c>
      <c r="BC183" s="45" t="s">
        <v>1686</v>
      </c>
    </row>
    <row r="184" spans="1:55" ht="17.25" hidden="1" customHeight="1" x14ac:dyDescent="0.2">
      <c r="A184" s="959"/>
      <c r="B184" s="961" t="str">
        <f>VLOOKUP($D$9,'PROYECTOS REGISTRADOS'!$A$2:$D$82,4,0)</f>
        <v>Implementación de estrategias para mejorar las condiciones de contaminacion en el municipio de Tocancipá, Cundinamarca, Centro Oriente</v>
      </c>
      <c r="C184" s="964" t="str">
        <f>VLOOKUP($D$9,'PROYECTOS REGISTRADOS'!$A$2:$D$82,3,0)</f>
        <v>2016-25817-0009</v>
      </c>
      <c r="D184" s="1007"/>
      <c r="E184" s="973" t="str">
        <f>IF(D184=0,"0-0",(VLOOKUP(D184,'CONSOLIDADO PLAN DESARROLLO'!$EL$9:$ET$304,2,0)))</f>
        <v>0-0</v>
      </c>
      <c r="F184" s="970" t="str">
        <f>IF(D184=0,"0-0",(VLOOKUP(D184,'CONSOLIDADO PLAN DESARROLLO'!$EL$9:$ET$304,3,0)))</f>
        <v>0-0</v>
      </c>
      <c r="G184" s="992" t="str">
        <f>IF(D184=0,"0-0",(VLOOKUP(D184,'CONSOLIDADO PLAN DESARROLLO'!$EL$9:$ET$304,4,0)))</f>
        <v>0-0</v>
      </c>
      <c r="H184" s="976" t="str">
        <f>IF(D184=0,"0-0",(VLOOKUP(D184,'CONSOLIDADO PLAN DESARROLLO'!$EL$9:$ET$304,5,0)))</f>
        <v>0-0</v>
      </c>
      <c r="I184" s="979" t="str">
        <f>IF(D184=0,"0-0",(VLOOKUP(D184,'CONSOLIDADO PLAN DESARROLLO'!$EL$9:$ET$304,$R$3,0)))</f>
        <v>0-0</v>
      </c>
      <c r="J184" s="980"/>
      <c r="K184" s="1010"/>
      <c r="L184" s="988"/>
      <c r="M184" s="174"/>
      <c r="N184" s="175"/>
      <c r="O184" s="176"/>
      <c r="P184" s="46"/>
      <c r="Q184" s="47"/>
      <c r="R184" s="1013"/>
      <c r="S184" s="48"/>
      <c r="T184" s="893"/>
      <c r="U184" s="49"/>
      <c r="V184" s="893"/>
      <c r="W184" s="49"/>
      <c r="X184" s="893"/>
      <c r="Y184" s="49"/>
      <c r="Z184" s="893"/>
      <c r="AA184" s="49"/>
      <c r="AB184" s="893"/>
      <c r="AC184" s="49"/>
      <c r="AD184" s="893"/>
      <c r="AE184" s="49"/>
      <c r="AF184" s="893"/>
      <c r="AG184" s="50"/>
      <c r="AH184" s="856"/>
      <c r="AI184" s="856"/>
      <c r="AJ184" s="884">
        <f>+R184+T184+V184+X184+Z184+AB184+AD184+AF184</f>
        <v>0</v>
      </c>
      <c r="AK184" s="103">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959"/>
      <c r="B185" s="961"/>
      <c r="C185" s="964"/>
      <c r="D185" s="1007"/>
      <c r="E185" s="974"/>
      <c r="F185" s="970"/>
      <c r="G185" s="992"/>
      <c r="H185" s="976"/>
      <c r="I185" s="981"/>
      <c r="J185" s="982"/>
      <c r="K185" s="1010"/>
      <c r="L185" s="989"/>
      <c r="M185" s="174"/>
      <c r="N185" s="175"/>
      <c r="O185" s="176"/>
      <c r="P185" s="46"/>
      <c r="Q185" s="47"/>
      <c r="R185" s="1014"/>
      <c r="S185" s="48"/>
      <c r="T185" s="894"/>
      <c r="U185" s="49"/>
      <c r="V185" s="894"/>
      <c r="W185" s="49"/>
      <c r="X185" s="894"/>
      <c r="Y185" s="49"/>
      <c r="Z185" s="894"/>
      <c r="AA185" s="49"/>
      <c r="AB185" s="894"/>
      <c r="AC185" s="49"/>
      <c r="AD185" s="894"/>
      <c r="AE185" s="49"/>
      <c r="AF185" s="894"/>
      <c r="AG185" s="50"/>
      <c r="AH185" s="857"/>
      <c r="AI185" s="857"/>
      <c r="AJ185" s="885"/>
      <c r="AK185" s="103">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959"/>
      <c r="B186" s="961"/>
      <c r="C186" s="964"/>
      <c r="D186" s="1007"/>
      <c r="E186" s="974"/>
      <c r="F186" s="970"/>
      <c r="G186" s="992"/>
      <c r="H186" s="976"/>
      <c r="I186" s="981"/>
      <c r="J186" s="982"/>
      <c r="K186" s="1010"/>
      <c r="L186" s="989"/>
      <c r="M186" s="174"/>
      <c r="N186" s="175"/>
      <c r="O186" s="176"/>
      <c r="P186" s="46"/>
      <c r="Q186" s="47"/>
      <c r="R186" s="1014"/>
      <c r="S186" s="48"/>
      <c r="T186" s="894"/>
      <c r="U186" s="49"/>
      <c r="V186" s="894"/>
      <c r="W186" s="49"/>
      <c r="X186" s="894"/>
      <c r="Y186" s="49"/>
      <c r="Z186" s="894"/>
      <c r="AA186" s="49"/>
      <c r="AB186" s="894"/>
      <c r="AC186" s="49"/>
      <c r="AD186" s="894"/>
      <c r="AE186" s="49"/>
      <c r="AF186" s="894"/>
      <c r="AG186" s="50"/>
      <c r="AH186" s="857"/>
      <c r="AI186" s="857"/>
      <c r="AJ186" s="885"/>
      <c r="AK186" s="103">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959"/>
      <c r="B187" s="961"/>
      <c r="C187" s="964"/>
      <c r="D187" s="1007"/>
      <c r="E187" s="974"/>
      <c r="F187" s="970"/>
      <c r="G187" s="992"/>
      <c r="H187" s="976"/>
      <c r="I187" s="981"/>
      <c r="J187" s="982"/>
      <c r="K187" s="1010"/>
      <c r="L187" s="989"/>
      <c r="M187" s="174"/>
      <c r="N187" s="175"/>
      <c r="O187" s="176"/>
      <c r="P187" s="46"/>
      <c r="Q187" s="47"/>
      <c r="R187" s="1014"/>
      <c r="S187" s="48"/>
      <c r="T187" s="894"/>
      <c r="U187" s="49"/>
      <c r="V187" s="894"/>
      <c r="W187" s="49"/>
      <c r="X187" s="894"/>
      <c r="Y187" s="49"/>
      <c r="Z187" s="894"/>
      <c r="AA187" s="49"/>
      <c r="AB187" s="894"/>
      <c r="AC187" s="49"/>
      <c r="AD187" s="894"/>
      <c r="AE187" s="49"/>
      <c r="AF187" s="894"/>
      <c r="AG187" s="50"/>
      <c r="AH187" s="857"/>
      <c r="AI187" s="857"/>
      <c r="AJ187" s="885"/>
      <c r="AK187" s="103">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959"/>
      <c r="B188" s="961"/>
      <c r="C188" s="964"/>
      <c r="D188" s="1007"/>
      <c r="E188" s="974"/>
      <c r="F188" s="970"/>
      <c r="G188" s="992"/>
      <c r="H188" s="976"/>
      <c r="I188" s="981"/>
      <c r="J188" s="982"/>
      <c r="K188" s="1010"/>
      <c r="L188" s="989"/>
      <c r="M188" s="174"/>
      <c r="N188" s="175"/>
      <c r="O188" s="176"/>
      <c r="P188" s="46"/>
      <c r="Q188" s="47"/>
      <c r="R188" s="1014"/>
      <c r="S188" s="48"/>
      <c r="T188" s="894"/>
      <c r="U188" s="49"/>
      <c r="V188" s="894"/>
      <c r="W188" s="49"/>
      <c r="X188" s="894"/>
      <c r="Y188" s="49"/>
      <c r="Z188" s="894"/>
      <c r="AA188" s="49"/>
      <c r="AB188" s="894"/>
      <c r="AC188" s="49"/>
      <c r="AD188" s="894"/>
      <c r="AE188" s="49"/>
      <c r="AF188" s="894"/>
      <c r="AG188" s="50"/>
      <c r="AH188" s="857"/>
      <c r="AI188" s="857"/>
      <c r="AJ188" s="885"/>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959"/>
      <c r="B189" s="962"/>
      <c r="C189" s="965"/>
      <c r="D189" s="1008"/>
      <c r="E189" s="974"/>
      <c r="F189" s="971"/>
      <c r="G189" s="993"/>
      <c r="H189" s="977"/>
      <c r="I189" s="981"/>
      <c r="J189" s="982"/>
      <c r="K189" s="1011"/>
      <c r="L189" s="989"/>
      <c r="M189" s="177"/>
      <c r="N189" s="178"/>
      <c r="O189" s="179"/>
      <c r="P189" s="106"/>
      <c r="Q189" s="107"/>
      <c r="R189" s="1014"/>
      <c r="S189" s="108"/>
      <c r="T189" s="894"/>
      <c r="U189" s="109"/>
      <c r="V189" s="894"/>
      <c r="W189" s="109"/>
      <c r="X189" s="894"/>
      <c r="Y189" s="109"/>
      <c r="Z189" s="894"/>
      <c r="AA189" s="109"/>
      <c r="AB189" s="894"/>
      <c r="AC189" s="109"/>
      <c r="AD189" s="894"/>
      <c r="AE189" s="109"/>
      <c r="AF189" s="894"/>
      <c r="AG189" s="110"/>
      <c r="AH189" s="857"/>
      <c r="AI189" s="857"/>
      <c r="AJ189" s="886"/>
      <c r="AK189" s="103">
        <f t="shared" si="623"/>
        <v>0</v>
      </c>
      <c r="AL189" s="111"/>
      <c r="AM189" s="112"/>
      <c r="AN189" s="112"/>
      <c r="AO189" s="112"/>
      <c r="AP189" s="112"/>
      <c r="AQ189" s="112"/>
      <c r="AR189" s="53">
        <f t="shared" si="62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0"/>
      <c r="B190" s="963"/>
      <c r="C190" s="966"/>
      <c r="D190" s="1009"/>
      <c r="E190" s="975"/>
      <c r="F190" s="972"/>
      <c r="G190" s="994"/>
      <c r="H190" s="978"/>
      <c r="I190" s="983"/>
      <c r="J190" s="984"/>
      <c r="K190" s="1012"/>
      <c r="L190" s="990"/>
      <c r="M190" s="180"/>
      <c r="N190" s="181"/>
      <c r="O190" s="182"/>
      <c r="P190" s="117"/>
      <c r="Q190" s="117"/>
      <c r="R190" s="1015"/>
      <c r="S190" s="183"/>
      <c r="T190" s="895"/>
      <c r="U190" s="184"/>
      <c r="V190" s="895"/>
      <c r="W190" s="184"/>
      <c r="X190" s="895"/>
      <c r="Y190" s="184"/>
      <c r="Z190" s="895"/>
      <c r="AA190" s="184"/>
      <c r="AB190" s="895"/>
      <c r="AC190" s="184"/>
      <c r="AD190" s="895"/>
      <c r="AE190" s="184"/>
      <c r="AF190" s="895"/>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1"/>
      <c r="J191" s="991"/>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8">
        <v>21</v>
      </c>
      <c r="B192" s="161" t="s">
        <v>1704</v>
      </c>
      <c r="C192" s="162" t="s">
        <v>1705</v>
      </c>
      <c r="D192" s="163" t="s">
        <v>21</v>
      </c>
      <c r="E192" s="163" t="s">
        <v>1892</v>
      </c>
      <c r="F192" s="162" t="s">
        <v>1706</v>
      </c>
      <c r="G192" s="164" t="s">
        <v>1678</v>
      </c>
      <c r="H192" s="164" t="s">
        <v>1679</v>
      </c>
      <c r="I192" s="165" t="s">
        <v>1908</v>
      </c>
      <c r="J192" s="166">
        <f>+$N$3</f>
        <v>2019</v>
      </c>
      <c r="K192" s="164" t="s">
        <v>1924</v>
      </c>
      <c r="L192" s="165" t="s">
        <v>1925</v>
      </c>
      <c r="M192" s="162" t="s">
        <v>1707</v>
      </c>
      <c r="N192" s="162" t="s">
        <v>1708</v>
      </c>
      <c r="O192" s="162" t="s">
        <v>1709</v>
      </c>
      <c r="P192" s="162" t="s">
        <v>1710</v>
      </c>
      <c r="Q192" s="162" t="s">
        <v>1711</v>
      </c>
      <c r="R192" s="167">
        <f t="shared" ref="R192" si="626">SUM(R193:R199)</f>
        <v>0</v>
      </c>
      <c r="S192" s="168">
        <f t="shared" ref="S192" si="627">SUM(S193:S199)</f>
        <v>0</v>
      </c>
      <c r="T192" s="169">
        <f t="shared" ref="T192" si="628">SUM(T193:T199)</f>
        <v>0</v>
      </c>
      <c r="U192" s="170">
        <f t="shared" ref="U192" si="629">SUM(U193:U199)</f>
        <v>0</v>
      </c>
      <c r="V192" s="169">
        <f t="shared" ref="V192" si="630">SUM(V193:V199)</f>
        <v>0</v>
      </c>
      <c r="W192" s="170">
        <f t="shared" ref="W192" si="631">SUM(W193:W199)</f>
        <v>0</v>
      </c>
      <c r="X192" s="169">
        <f t="shared" ref="X192" si="632">SUM(X193:X199)</f>
        <v>0</v>
      </c>
      <c r="Y192" s="170">
        <f t="shared" ref="Y192" si="633">SUM(Y193:Y199)</f>
        <v>0</v>
      </c>
      <c r="Z192" s="169">
        <f t="shared" ref="Z192" si="634">SUM(Z193:Z199)</f>
        <v>0</v>
      </c>
      <c r="AA192" s="170">
        <f t="shared" ref="AA192" si="635">SUM(AA193:AA199)</f>
        <v>0</v>
      </c>
      <c r="AB192" s="169">
        <f t="shared" ref="AB192" si="636">SUM(AB193:AB199)</f>
        <v>0</v>
      </c>
      <c r="AC192" s="170">
        <f t="shared" ref="AC192" si="637">SUM(AC193:AC199)</f>
        <v>0</v>
      </c>
      <c r="AD192" s="169">
        <f t="shared" ref="AD192" si="638">SUM(AD193:AD199)</f>
        <v>0</v>
      </c>
      <c r="AE192" s="170">
        <f t="shared" ref="AE192" si="639">SUM(AE193:AE199)</f>
        <v>0</v>
      </c>
      <c r="AF192" s="169">
        <f t="shared" ref="AF192" si="640">SUM(AF193:AF199)</f>
        <v>0</v>
      </c>
      <c r="AG192" s="171">
        <f t="shared" ref="AG192" si="641">SUM(AG193:AG199)</f>
        <v>0</v>
      </c>
      <c r="AH192" s="855"/>
      <c r="AI192" s="855"/>
      <c r="AJ192" s="172">
        <f t="shared" ref="AJ192" si="642">SUM(AJ193:AJ199)</f>
        <v>0</v>
      </c>
      <c r="AK192" s="173">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4">
        <f t="shared" ref="AS192" si="651">SUM(AS193:AS199)</f>
        <v>0</v>
      </c>
      <c r="AT192" s="42">
        <f t="shared" ref="AT192" si="652">SUM(AT193:AT199)</f>
        <v>0</v>
      </c>
      <c r="AU192" s="43">
        <f t="shared" ref="AU192" si="653">SUM(AU193:AU199)</f>
        <v>0</v>
      </c>
      <c r="AV192" s="104">
        <f t="shared" ref="AV192" si="654">SUM(AV193:AV199)</f>
        <v>0</v>
      </c>
      <c r="AW192" s="42">
        <f t="shared" ref="AW192" si="655">SUM(AW193:AW199)</f>
        <v>0</v>
      </c>
      <c r="AX192" s="42">
        <f t="shared" ref="AX192" si="656">SUM(AX193:AX199)</f>
        <v>0</v>
      </c>
      <c r="AY192" s="42">
        <f t="shared" ref="AY192" si="657">SUM(AY193:AY199)</f>
        <v>0</v>
      </c>
      <c r="AZ192" s="105">
        <f t="shared" ref="AZ192" si="658">SUM(AZ193:AZ199)</f>
        <v>0</v>
      </c>
      <c r="BA192" s="44" t="s">
        <v>1684</v>
      </c>
      <c r="BB192" s="44" t="s">
        <v>1685</v>
      </c>
      <c r="BC192" s="45" t="s">
        <v>1686</v>
      </c>
    </row>
    <row r="193" spans="1:55" ht="17.25" hidden="1" customHeight="1" x14ac:dyDescent="0.2">
      <c r="A193" s="959"/>
      <c r="B193" s="961" t="str">
        <f>VLOOKUP($D$9,'PROYECTOS REGISTRADOS'!$A$2:$D$82,4,0)</f>
        <v>Implementación de estrategias para mejorar las condiciones de contaminacion en el municipio de Tocancipá, Cundinamarca, Centro Oriente</v>
      </c>
      <c r="C193" s="964" t="str">
        <f>VLOOKUP($D$9,'PROYECTOS REGISTRADOS'!$A$2:$D$82,3,0)</f>
        <v>2016-25817-0009</v>
      </c>
      <c r="D193" s="1007"/>
      <c r="E193" s="973" t="str">
        <f>IF(D193=0,"0-0",(VLOOKUP(D193,'CONSOLIDADO PLAN DESARROLLO'!$EL$9:$ET$304,2,0)))</f>
        <v>0-0</v>
      </c>
      <c r="F193" s="970" t="str">
        <f>IF(D193=0,"0-0",(VLOOKUP(D193,'CONSOLIDADO PLAN DESARROLLO'!$EL$9:$ET$304,3,0)))</f>
        <v>0-0</v>
      </c>
      <c r="G193" s="992" t="str">
        <f>IF(D193=0,"0-0",(VLOOKUP(D193,'CONSOLIDADO PLAN DESARROLLO'!$EL$9:$ET$304,4,0)))</f>
        <v>0-0</v>
      </c>
      <c r="H193" s="976" t="str">
        <f>IF(D193=0,"0-0",(VLOOKUP(D193,'CONSOLIDADO PLAN DESARROLLO'!$EL$9:$ET$304,5,0)))</f>
        <v>0-0</v>
      </c>
      <c r="I193" s="979" t="str">
        <f>IF(D193=0,"0-0",(VLOOKUP(D193,'CONSOLIDADO PLAN DESARROLLO'!$EL$9:$ET$304,$R$3,0)))</f>
        <v>0-0</v>
      </c>
      <c r="J193" s="980"/>
      <c r="K193" s="1010"/>
      <c r="L193" s="988"/>
      <c r="M193" s="174"/>
      <c r="N193" s="175"/>
      <c r="O193" s="176"/>
      <c r="P193" s="46"/>
      <c r="Q193" s="47"/>
      <c r="R193" s="1013"/>
      <c r="S193" s="48"/>
      <c r="T193" s="893"/>
      <c r="U193" s="49"/>
      <c r="V193" s="893"/>
      <c r="W193" s="49"/>
      <c r="X193" s="893"/>
      <c r="Y193" s="49"/>
      <c r="Z193" s="893"/>
      <c r="AA193" s="49"/>
      <c r="AB193" s="893"/>
      <c r="AC193" s="49"/>
      <c r="AD193" s="893"/>
      <c r="AE193" s="49"/>
      <c r="AF193" s="893"/>
      <c r="AG193" s="50"/>
      <c r="AH193" s="856"/>
      <c r="AI193" s="856"/>
      <c r="AJ193" s="884">
        <f>+R193+T193+V193+X193+Z193+AB193+AD193+AF193</f>
        <v>0</v>
      </c>
      <c r="AK193" s="103">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959"/>
      <c r="B194" s="961"/>
      <c r="C194" s="964"/>
      <c r="D194" s="1007"/>
      <c r="E194" s="974"/>
      <c r="F194" s="970"/>
      <c r="G194" s="992"/>
      <c r="H194" s="976"/>
      <c r="I194" s="981"/>
      <c r="J194" s="982"/>
      <c r="K194" s="1010"/>
      <c r="L194" s="989"/>
      <c r="M194" s="174"/>
      <c r="N194" s="175"/>
      <c r="O194" s="176"/>
      <c r="P194" s="46"/>
      <c r="Q194" s="47"/>
      <c r="R194" s="1014"/>
      <c r="S194" s="48"/>
      <c r="T194" s="894"/>
      <c r="U194" s="49"/>
      <c r="V194" s="894"/>
      <c r="W194" s="49"/>
      <c r="X194" s="894"/>
      <c r="Y194" s="49"/>
      <c r="Z194" s="894"/>
      <c r="AA194" s="49"/>
      <c r="AB194" s="894"/>
      <c r="AC194" s="49"/>
      <c r="AD194" s="894"/>
      <c r="AE194" s="49"/>
      <c r="AF194" s="894"/>
      <c r="AG194" s="50"/>
      <c r="AH194" s="857"/>
      <c r="AI194" s="857"/>
      <c r="AJ194" s="885"/>
      <c r="AK194" s="103">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959"/>
      <c r="B195" s="961"/>
      <c r="C195" s="964"/>
      <c r="D195" s="1007"/>
      <c r="E195" s="974"/>
      <c r="F195" s="970"/>
      <c r="G195" s="992"/>
      <c r="H195" s="976"/>
      <c r="I195" s="981"/>
      <c r="J195" s="982"/>
      <c r="K195" s="1010"/>
      <c r="L195" s="989"/>
      <c r="M195" s="174"/>
      <c r="N195" s="175"/>
      <c r="O195" s="176"/>
      <c r="P195" s="46"/>
      <c r="Q195" s="47"/>
      <c r="R195" s="1014"/>
      <c r="S195" s="48"/>
      <c r="T195" s="894"/>
      <c r="U195" s="49"/>
      <c r="V195" s="894"/>
      <c r="W195" s="49"/>
      <c r="X195" s="894"/>
      <c r="Y195" s="49"/>
      <c r="Z195" s="894"/>
      <c r="AA195" s="49"/>
      <c r="AB195" s="894"/>
      <c r="AC195" s="49"/>
      <c r="AD195" s="894"/>
      <c r="AE195" s="49"/>
      <c r="AF195" s="894"/>
      <c r="AG195" s="50"/>
      <c r="AH195" s="857"/>
      <c r="AI195" s="857"/>
      <c r="AJ195" s="885"/>
      <c r="AK195" s="103">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959"/>
      <c r="B196" s="961"/>
      <c r="C196" s="964"/>
      <c r="D196" s="1007"/>
      <c r="E196" s="974"/>
      <c r="F196" s="970"/>
      <c r="G196" s="992"/>
      <c r="H196" s="976"/>
      <c r="I196" s="981"/>
      <c r="J196" s="982"/>
      <c r="K196" s="1010"/>
      <c r="L196" s="989"/>
      <c r="M196" s="174"/>
      <c r="N196" s="175"/>
      <c r="O196" s="176"/>
      <c r="P196" s="46"/>
      <c r="Q196" s="47"/>
      <c r="R196" s="1014"/>
      <c r="S196" s="48"/>
      <c r="T196" s="894"/>
      <c r="U196" s="49"/>
      <c r="V196" s="894"/>
      <c r="W196" s="49"/>
      <c r="X196" s="894"/>
      <c r="Y196" s="49"/>
      <c r="Z196" s="894"/>
      <c r="AA196" s="49"/>
      <c r="AB196" s="894"/>
      <c r="AC196" s="49"/>
      <c r="AD196" s="894"/>
      <c r="AE196" s="49"/>
      <c r="AF196" s="894"/>
      <c r="AG196" s="50"/>
      <c r="AH196" s="857"/>
      <c r="AI196" s="857"/>
      <c r="AJ196" s="885"/>
      <c r="AK196" s="103">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959"/>
      <c r="B197" s="961"/>
      <c r="C197" s="964"/>
      <c r="D197" s="1007"/>
      <c r="E197" s="974"/>
      <c r="F197" s="970"/>
      <c r="G197" s="992"/>
      <c r="H197" s="976"/>
      <c r="I197" s="981"/>
      <c r="J197" s="982"/>
      <c r="K197" s="1010"/>
      <c r="L197" s="989"/>
      <c r="M197" s="174"/>
      <c r="N197" s="175"/>
      <c r="O197" s="176"/>
      <c r="P197" s="46"/>
      <c r="Q197" s="47"/>
      <c r="R197" s="1014"/>
      <c r="S197" s="48"/>
      <c r="T197" s="894"/>
      <c r="U197" s="49"/>
      <c r="V197" s="894"/>
      <c r="W197" s="49"/>
      <c r="X197" s="894"/>
      <c r="Y197" s="49"/>
      <c r="Z197" s="894"/>
      <c r="AA197" s="49"/>
      <c r="AB197" s="894"/>
      <c r="AC197" s="49"/>
      <c r="AD197" s="894"/>
      <c r="AE197" s="49"/>
      <c r="AF197" s="894"/>
      <c r="AG197" s="50"/>
      <c r="AH197" s="857"/>
      <c r="AI197" s="857"/>
      <c r="AJ197" s="885"/>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959"/>
      <c r="B198" s="962"/>
      <c r="C198" s="965"/>
      <c r="D198" s="1008"/>
      <c r="E198" s="974"/>
      <c r="F198" s="971"/>
      <c r="G198" s="993"/>
      <c r="H198" s="977"/>
      <c r="I198" s="981"/>
      <c r="J198" s="982"/>
      <c r="K198" s="1011"/>
      <c r="L198" s="989"/>
      <c r="M198" s="177"/>
      <c r="N198" s="178"/>
      <c r="O198" s="179"/>
      <c r="P198" s="106"/>
      <c r="Q198" s="107"/>
      <c r="R198" s="1014"/>
      <c r="S198" s="108"/>
      <c r="T198" s="894"/>
      <c r="U198" s="109"/>
      <c r="V198" s="894"/>
      <c r="W198" s="109"/>
      <c r="X198" s="894"/>
      <c r="Y198" s="109"/>
      <c r="Z198" s="894"/>
      <c r="AA198" s="109"/>
      <c r="AB198" s="894"/>
      <c r="AC198" s="109"/>
      <c r="AD198" s="894"/>
      <c r="AE198" s="109"/>
      <c r="AF198" s="894"/>
      <c r="AG198" s="110"/>
      <c r="AH198" s="857"/>
      <c r="AI198" s="857"/>
      <c r="AJ198" s="886"/>
      <c r="AK198" s="103">
        <f t="shared" si="659"/>
        <v>0</v>
      </c>
      <c r="AL198" s="111"/>
      <c r="AM198" s="112"/>
      <c r="AN198" s="112"/>
      <c r="AO198" s="112"/>
      <c r="AP198" s="112"/>
      <c r="AQ198" s="112"/>
      <c r="AR198" s="53">
        <f t="shared" si="66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0"/>
      <c r="B199" s="963"/>
      <c r="C199" s="966"/>
      <c r="D199" s="1009"/>
      <c r="E199" s="975"/>
      <c r="F199" s="972"/>
      <c r="G199" s="994"/>
      <c r="H199" s="978"/>
      <c r="I199" s="983"/>
      <c r="J199" s="984"/>
      <c r="K199" s="1012"/>
      <c r="L199" s="990"/>
      <c r="M199" s="180"/>
      <c r="N199" s="181"/>
      <c r="O199" s="182"/>
      <c r="P199" s="117"/>
      <c r="Q199" s="117"/>
      <c r="R199" s="1015"/>
      <c r="S199" s="183"/>
      <c r="T199" s="895"/>
      <c r="U199" s="184"/>
      <c r="V199" s="895"/>
      <c r="W199" s="184"/>
      <c r="X199" s="895"/>
      <c r="Y199" s="184"/>
      <c r="Z199" s="895"/>
      <c r="AA199" s="184"/>
      <c r="AB199" s="895"/>
      <c r="AC199" s="184"/>
      <c r="AD199" s="895"/>
      <c r="AE199" s="184"/>
      <c r="AF199" s="895"/>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1"/>
      <c r="J200" s="991"/>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4"/>
      <c r="C202" s="916" t="s">
        <v>1669</v>
      </c>
      <c r="D202" s="917"/>
      <c r="E202" s="917"/>
      <c r="F202" s="917"/>
      <c r="G202" s="917"/>
      <c r="H202" s="917"/>
      <c r="I202" s="917"/>
      <c r="J202" s="917"/>
    </row>
    <row r="203" spans="1:55" x14ac:dyDescent="0.2">
      <c r="B203" s="915"/>
      <c r="C203" s="916"/>
      <c r="D203" s="917"/>
      <c r="E203" s="917"/>
      <c r="F203" s="917"/>
      <c r="G203" s="917"/>
      <c r="H203" s="917"/>
      <c r="I203" s="917"/>
      <c r="J203" s="917"/>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lLdVOnAx8n8D5s+IM7g9BSpezq73L1uWUNyKKb7+Vhntk79Tm7DKn3ZM1BR7PAYAv668MhaLl3OIdqavWmuoyg==" saltValue="lP10ThmVvD6XHYOIsML3NQ==" spinCount="100000" sheet="1" objects="1" scenarios="1"/>
  <mergeCells count="491">
    <mergeCell ref="B148:B154"/>
    <mergeCell ref="C148:C154"/>
    <mergeCell ref="T157:T163"/>
    <mergeCell ref="V157:V163"/>
    <mergeCell ref="AH22:AH28"/>
    <mergeCell ref="AH31:AH37"/>
    <mergeCell ref="A183:A190"/>
    <mergeCell ref="B184:B190"/>
    <mergeCell ref="C184:C190"/>
    <mergeCell ref="D184:D190"/>
    <mergeCell ref="E184:E190"/>
    <mergeCell ref="F184:F190"/>
    <mergeCell ref="G184:G190"/>
    <mergeCell ref="H184:H190"/>
    <mergeCell ref="I184:J190"/>
    <mergeCell ref="AF166:AF172"/>
    <mergeCell ref="A147:A154"/>
    <mergeCell ref="D148:D154"/>
    <mergeCell ref="F166:F172"/>
    <mergeCell ref="G166:G172"/>
    <mergeCell ref="H166:H172"/>
    <mergeCell ref="I166:J172"/>
    <mergeCell ref="A156:A163"/>
    <mergeCell ref="B157:B163"/>
    <mergeCell ref="A192:A199"/>
    <mergeCell ref="B193:B199"/>
    <mergeCell ref="C193:C199"/>
    <mergeCell ref="D193:D199"/>
    <mergeCell ref="E193:E199"/>
    <mergeCell ref="F193:F199"/>
    <mergeCell ref="G193:G199"/>
    <mergeCell ref="H193:H199"/>
    <mergeCell ref="I193:J199"/>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C157:C163"/>
    <mergeCell ref="D157:D163"/>
    <mergeCell ref="E157:E163"/>
    <mergeCell ref="F157:F163"/>
    <mergeCell ref="G157:G163"/>
    <mergeCell ref="H157:H163"/>
    <mergeCell ref="I157:J163"/>
    <mergeCell ref="E148:E154"/>
    <mergeCell ref="F148:F154"/>
    <mergeCell ref="G148:G154"/>
    <mergeCell ref="H148:H154"/>
    <mergeCell ref="I148:J154"/>
    <mergeCell ref="A138:A145"/>
    <mergeCell ref="B139:B145"/>
    <mergeCell ref="C139:C145"/>
    <mergeCell ref="D139:D145"/>
    <mergeCell ref="E139:E145"/>
    <mergeCell ref="F139:F145"/>
    <mergeCell ref="G139:G145"/>
    <mergeCell ref="H139:H145"/>
    <mergeCell ref="I139:J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C67:C73"/>
    <mergeCell ref="D67:D73"/>
    <mergeCell ref="E67:E73"/>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0:AF136"/>
    <mergeCell ref="AJ130:AJ135"/>
    <mergeCell ref="K130:K136"/>
    <mergeCell ref="L130:L136"/>
    <mergeCell ref="R130:R136"/>
    <mergeCell ref="T130:T136"/>
    <mergeCell ref="V130:V136"/>
    <mergeCell ref="X130:X136"/>
    <mergeCell ref="Z130:Z136"/>
    <mergeCell ref="AB130:AB136"/>
    <mergeCell ref="AF139:AF145"/>
    <mergeCell ref="V148:V154"/>
    <mergeCell ref="X148:X154"/>
    <mergeCell ref="Z148:Z154"/>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419A6325-8A30-4848-94E7-585B6D9E7471}">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6" t="s">
        <v>0</v>
      </c>
      <c r="C1" s="1016"/>
      <c r="D1" s="1016"/>
      <c r="E1" s="1016"/>
      <c r="F1" s="1016"/>
      <c r="G1" s="1016"/>
      <c r="H1" s="1016"/>
      <c r="I1" s="1016"/>
      <c r="J1" s="1016"/>
      <c r="K1" s="1016"/>
      <c r="L1" s="1016"/>
      <c r="M1" s="1016"/>
      <c r="N1" s="1016"/>
      <c r="O1" s="1016"/>
      <c r="P1" s="1016"/>
      <c r="Q1" s="1016"/>
      <c r="R1" s="1016"/>
      <c r="S1" s="1016"/>
      <c r="T1" s="1016"/>
      <c r="U1" s="101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7" t="s">
        <v>3</v>
      </c>
      <c r="B4" s="1017"/>
      <c r="C4" s="1017"/>
      <c r="D4" s="1017"/>
      <c r="E4" s="1017"/>
      <c r="F4" s="1017"/>
      <c r="G4" s="1017"/>
      <c r="H4" s="1017"/>
      <c r="I4" s="1017"/>
      <c r="J4" s="1017"/>
      <c r="K4" s="1017"/>
      <c r="L4" s="1017"/>
      <c r="M4" s="1017"/>
      <c r="N4" s="1017"/>
      <c r="O4" s="1017"/>
      <c r="P4" s="1017"/>
      <c r="Q4" s="1017"/>
      <c r="R4" s="1017"/>
      <c r="S4" s="1017"/>
      <c r="T4" s="1017"/>
      <c r="U4" s="1017"/>
      <c r="V4" s="1017"/>
      <c r="W4" s="1017"/>
      <c r="X4" s="1017"/>
      <c r="Y4" s="1017"/>
      <c r="Z4" s="1017"/>
      <c r="AA4" s="1017"/>
      <c r="AB4" s="1017"/>
      <c r="AC4" s="1017"/>
      <c r="AD4" s="1017"/>
      <c r="AE4" s="1017"/>
      <c r="AF4" s="1017"/>
      <c r="AG4" s="1017"/>
      <c r="AH4" s="1017"/>
      <c r="AI4" s="1017"/>
      <c r="AJ4" s="1017"/>
      <c r="AK4" s="1017"/>
      <c r="AL4" s="1017"/>
      <c r="AM4" s="1017"/>
      <c r="AN4" s="1017"/>
      <c r="AO4" s="1017"/>
      <c r="AP4" s="1017"/>
      <c r="AQ4" s="1017"/>
      <c r="AR4" s="1017"/>
      <c r="AS4" s="1017"/>
      <c r="AT4" s="1017"/>
      <c r="AU4" s="1017"/>
      <c r="AV4" s="1017"/>
      <c r="AW4" s="1017"/>
      <c r="AX4" s="1017"/>
      <c r="AY4" s="1017"/>
      <c r="AZ4" s="1017"/>
      <c r="BA4" s="1017"/>
      <c r="BB4" s="1017"/>
      <c r="BC4" s="1017"/>
      <c r="BD4" s="1017"/>
    </row>
    <row r="5" spans="1:150" s="205" customFormat="1" ht="72.75" customHeight="1" thickBot="1" x14ac:dyDescent="0.3">
      <c r="A5" s="1017" t="s">
        <v>4</v>
      </c>
      <c r="B5" s="1017"/>
      <c r="C5" s="1017"/>
      <c r="D5" s="1017"/>
      <c r="E5" s="1017"/>
      <c r="F5" s="1017"/>
      <c r="G5" s="1017"/>
      <c r="H5" s="1017"/>
      <c r="I5" s="1017"/>
      <c r="J5" s="1017"/>
      <c r="K5" s="1017"/>
      <c r="L5" s="1017"/>
      <c r="M5" s="1017"/>
      <c r="N5" s="1017"/>
      <c r="O5" s="1017"/>
      <c r="P5" s="1017"/>
      <c r="Q5" s="1017"/>
      <c r="R5" s="1017"/>
      <c r="S5" s="1017"/>
      <c r="T5" s="1017"/>
      <c r="U5" s="1017"/>
      <c r="V5" s="1017"/>
      <c r="W5" s="1017"/>
      <c r="X5" s="1017"/>
      <c r="Y5" s="1017"/>
      <c r="Z5" s="1017"/>
      <c r="AA5" s="1017"/>
      <c r="AB5" s="1017"/>
      <c r="AC5" s="1017"/>
      <c r="AD5" s="1017"/>
      <c r="AE5" s="1017"/>
      <c r="AF5" s="1017"/>
      <c r="AG5" s="1017"/>
      <c r="AH5" s="1017"/>
      <c r="AI5" s="1017"/>
      <c r="AJ5" s="1017"/>
      <c r="AK5" s="1017"/>
      <c r="AL5" s="1017"/>
      <c r="AM5" s="1017"/>
      <c r="AN5" s="1017"/>
      <c r="AO5" s="1017"/>
      <c r="AP5" s="1017"/>
      <c r="AQ5" s="1017"/>
      <c r="AR5" s="1017"/>
      <c r="AS5" s="1017"/>
      <c r="AT5" s="1017"/>
      <c r="AU5" s="1017"/>
      <c r="AV5" s="1017"/>
      <c r="AW5" s="1017"/>
      <c r="AX5" s="1017"/>
      <c r="AY5" s="1017"/>
      <c r="AZ5" s="1017"/>
      <c r="BA5" s="1017"/>
      <c r="BB5" s="1017"/>
      <c r="BC5" s="1017"/>
      <c r="BD5" s="1017"/>
    </row>
    <row r="6" spans="1:150" s="205" customFormat="1" ht="27" customHeight="1" thickBot="1" x14ac:dyDescent="0.3">
      <c r="A6" s="1018" t="s">
        <v>5</v>
      </c>
      <c r="B6" s="1021" t="s">
        <v>6</v>
      </c>
      <c r="C6" s="1021" t="s">
        <v>7</v>
      </c>
      <c r="D6" s="1018" t="s">
        <v>8</v>
      </c>
      <c r="E6" s="1018" t="s">
        <v>9</v>
      </c>
      <c r="F6" s="1018" t="s">
        <v>10</v>
      </c>
      <c r="G6" s="1024" t="s">
        <v>11</v>
      </c>
      <c r="H6" s="1024" t="s">
        <v>12</v>
      </c>
      <c r="I6" s="1030" t="s">
        <v>13</v>
      </c>
      <c r="J6" s="1024" t="s">
        <v>14</v>
      </c>
      <c r="K6" s="1024" t="s">
        <v>15</v>
      </c>
      <c r="L6" s="1024" t="s">
        <v>16</v>
      </c>
      <c r="M6" s="1024" t="s">
        <v>17</v>
      </c>
      <c r="N6" s="1047" t="s">
        <v>18</v>
      </c>
      <c r="O6" s="1024" t="s">
        <v>19</v>
      </c>
      <c r="P6" s="1018" t="s">
        <v>20</v>
      </c>
      <c r="Q6" s="1018" t="s">
        <v>21</v>
      </c>
      <c r="R6" s="1024" t="s">
        <v>22</v>
      </c>
      <c r="S6" s="1027" t="s">
        <v>23</v>
      </c>
      <c r="T6" s="1047" t="s">
        <v>24</v>
      </c>
      <c r="U6" s="1050" t="s">
        <v>25</v>
      </c>
      <c r="V6" s="1024" t="s">
        <v>26</v>
      </c>
      <c r="W6" s="1024" t="s">
        <v>27</v>
      </c>
      <c r="X6" s="1039" t="s">
        <v>28</v>
      </c>
      <c r="Y6" s="1024" t="s">
        <v>29</v>
      </c>
      <c r="Z6" s="1039" t="s">
        <v>30</v>
      </c>
      <c r="AA6" s="1042" t="s">
        <v>31</v>
      </c>
      <c r="AB6" s="1042"/>
      <c r="AC6" s="1042"/>
      <c r="AD6" s="1042"/>
      <c r="AE6" s="1042"/>
      <c r="AF6" s="1042"/>
      <c r="AG6" s="1042"/>
      <c r="AH6" s="1042"/>
      <c r="AI6" s="1042"/>
      <c r="AJ6" s="1042"/>
      <c r="AK6" s="1042"/>
      <c r="AL6" s="1042"/>
      <c r="AM6" s="1042"/>
      <c r="AN6" s="1042"/>
      <c r="AO6" s="1042"/>
      <c r="AP6" s="1042"/>
      <c r="AQ6" s="1042"/>
      <c r="AR6" s="1042"/>
      <c r="AS6" s="1042"/>
      <c r="AT6" s="1042"/>
      <c r="AU6" s="1042"/>
      <c r="AV6" s="1042"/>
      <c r="AW6" s="1042"/>
      <c r="AX6" s="1042"/>
      <c r="AY6" s="1042"/>
      <c r="AZ6" s="1042"/>
      <c r="BA6" s="1042"/>
      <c r="BB6" s="1043"/>
      <c r="BC6" s="1044" t="s">
        <v>32</v>
      </c>
      <c r="BD6" s="1024"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9"/>
      <c r="B7" s="1022"/>
      <c r="C7" s="1022"/>
      <c r="D7" s="1022"/>
      <c r="E7" s="1019"/>
      <c r="F7" s="1019"/>
      <c r="G7" s="1025"/>
      <c r="H7" s="1025"/>
      <c r="I7" s="1031"/>
      <c r="J7" s="1025"/>
      <c r="K7" s="1025"/>
      <c r="L7" s="1025"/>
      <c r="M7" s="1025"/>
      <c r="N7" s="1048"/>
      <c r="O7" s="1025"/>
      <c r="P7" s="1019"/>
      <c r="Q7" s="1019"/>
      <c r="R7" s="1025"/>
      <c r="S7" s="1028"/>
      <c r="T7" s="1048"/>
      <c r="U7" s="1051"/>
      <c r="V7" s="1025"/>
      <c r="W7" s="1025"/>
      <c r="X7" s="1040"/>
      <c r="Y7" s="1025"/>
      <c r="Z7" s="1040"/>
      <c r="AA7" s="1033">
        <v>2016</v>
      </c>
      <c r="AB7" s="1033"/>
      <c r="AC7" s="1033"/>
      <c r="AD7" s="1033"/>
      <c r="AE7" s="1033"/>
      <c r="AF7" s="1033"/>
      <c r="AG7" s="1034"/>
      <c r="AH7" s="1035">
        <v>2017</v>
      </c>
      <c r="AI7" s="1033"/>
      <c r="AJ7" s="1033"/>
      <c r="AK7" s="1033"/>
      <c r="AL7" s="1033"/>
      <c r="AM7" s="1033"/>
      <c r="AN7" s="1034"/>
      <c r="AO7" s="1035">
        <v>2018</v>
      </c>
      <c r="AP7" s="1033"/>
      <c r="AQ7" s="1033"/>
      <c r="AR7" s="1033"/>
      <c r="AS7" s="1033"/>
      <c r="AT7" s="1033"/>
      <c r="AU7" s="1034"/>
      <c r="AV7" s="1035">
        <v>2019</v>
      </c>
      <c r="AW7" s="1033"/>
      <c r="AX7" s="1033"/>
      <c r="AY7" s="1033"/>
      <c r="AZ7" s="1033"/>
      <c r="BA7" s="1033"/>
      <c r="BB7" s="1034"/>
      <c r="BC7" s="1045"/>
      <c r="BD7" s="1025"/>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20"/>
      <c r="B8" s="1023"/>
      <c r="C8" s="1023"/>
      <c r="D8" s="1023"/>
      <c r="E8" s="1020"/>
      <c r="F8" s="1020"/>
      <c r="G8" s="1026"/>
      <c r="H8" s="1026"/>
      <c r="I8" s="1032"/>
      <c r="J8" s="1026"/>
      <c r="K8" s="1026"/>
      <c r="L8" s="1026"/>
      <c r="M8" s="1026"/>
      <c r="N8" s="1049"/>
      <c r="O8" s="1026"/>
      <c r="P8" s="1020"/>
      <c r="Q8" s="1020"/>
      <c r="R8" s="1026"/>
      <c r="S8" s="1029"/>
      <c r="T8" s="1049"/>
      <c r="U8" s="1052"/>
      <c r="V8" s="1025"/>
      <c r="W8" s="1026"/>
      <c r="X8" s="1041"/>
      <c r="Y8" s="1026"/>
      <c r="Z8" s="104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6"/>
      <c r="BD8" s="1026"/>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1937</v>
      </c>
      <c r="ER8" s="820" t="s">
        <v>1938</v>
      </c>
      <c r="ES8" s="820" t="s">
        <v>1939</v>
      </c>
      <c r="ET8" s="822" t="s">
        <v>1940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17" t="s">
        <v>65</v>
      </c>
      <c r="EN9" s="274" t="s">
        <v>1893</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17"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1894</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3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3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3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3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3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3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3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3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3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1895</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1896</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1897</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17"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17"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17" t="s">
        <v>706</v>
      </c>
      <c r="EN84" s="275" t="s">
        <v>1898</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17"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17"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1899</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1900</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1901</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1902</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1903</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1904</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1905</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17"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17"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17"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17"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17"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17"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17"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17"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17"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17"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17"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17"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17"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17"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17"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17"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17"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17"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17"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17"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17"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17"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17"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17"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17"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17"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17"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17"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17"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bdIHZyx5KBKfYWmlsh43KcLWPz80AwgpbStdwbCOPiKeh9mDs0dHhkEpAKEsyL8w1PQevLQnSMuZKYsH3xIOGA==" saltValue="vHEXRsfnFnVbonmkEiWdW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5.140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4" t="s">
        <v>1715</v>
      </c>
      <c r="B3" s="865" t="s">
        <v>1716</v>
      </c>
      <c r="C3" s="866" t="s">
        <v>1717</v>
      </c>
      <c r="E3" s="211" t="str">
        <f>+CONCATENATE(C3," - ",B3)</f>
        <v>WALFRANDO ADOLFO FORERO BEJARANO - ALCALDE MUNICPAL</v>
      </c>
    </row>
    <row r="4" spans="1:5" ht="30" x14ac:dyDescent="0.25">
      <c r="A4" s="864" t="s">
        <v>1718</v>
      </c>
      <c r="B4" s="865" t="s">
        <v>1719</v>
      </c>
      <c r="C4" s="866" t="s">
        <v>1720</v>
      </c>
      <c r="E4" s="211" t="str">
        <f t="shared" ref="E4:E44" si="0">+CONCATENATE(C4," - ",B4)</f>
        <v>MARLA PATRICIA BARBOSA PALLARES - JEFE OFICINA JURÍDICA Y DE CONTRATACIÓN</v>
      </c>
    </row>
    <row r="5" spans="1:5" ht="30" x14ac:dyDescent="0.25">
      <c r="A5" s="864" t="s">
        <v>1721</v>
      </c>
      <c r="B5" s="865" t="s">
        <v>1722</v>
      </c>
      <c r="C5" s="866" t="s">
        <v>1723</v>
      </c>
      <c r="E5" s="211" t="str">
        <f t="shared" si="0"/>
        <v>LILIANA FERNANDA LÓPEZ RIVEROS - JEFE DE CONTROL INTERNO</v>
      </c>
    </row>
    <row r="6" spans="1:5" ht="30" x14ac:dyDescent="0.25">
      <c r="A6" s="864" t="s">
        <v>1724</v>
      </c>
      <c r="B6" s="865" t="s">
        <v>1725</v>
      </c>
      <c r="C6" s="866" t="s">
        <v>1726</v>
      </c>
      <c r="E6" s="211" t="str">
        <f t="shared" si="0"/>
        <v>LUIS ARMANDO SUÁREZ MORENO - SECRETARIO DE GOBIERNO</v>
      </c>
    </row>
    <row r="7" spans="1:5" ht="42.75" x14ac:dyDescent="0.25">
      <c r="A7" s="864" t="s">
        <v>1727</v>
      </c>
      <c r="B7" s="865" t="s">
        <v>1728</v>
      </c>
      <c r="C7" s="866" t="s">
        <v>1729</v>
      </c>
      <c r="E7" s="211" t="str">
        <f t="shared" si="0"/>
        <v>MARTHA LUCÍA FARIAS VILLARRAGA - SECRETARIA DE DESARROLLO ADMINISTRATIVO</v>
      </c>
    </row>
    <row r="8" spans="1:5" ht="42.75" x14ac:dyDescent="0.25">
      <c r="A8" s="864" t="s">
        <v>1916</v>
      </c>
      <c r="B8" s="865" t="s">
        <v>1915</v>
      </c>
      <c r="C8" s="866" t="s">
        <v>1730</v>
      </c>
      <c r="E8" s="211" t="str">
        <f t="shared" si="0"/>
        <v>LUZ EMILCE MAMBUSCAY LÓPEZ - SECRETARIA DESARROLLO ECONÓMICO</v>
      </c>
    </row>
    <row r="9" spans="1:5" ht="42.75" x14ac:dyDescent="0.25">
      <c r="A9" s="864" t="s">
        <v>1731</v>
      </c>
      <c r="B9" s="865" t="s">
        <v>1732</v>
      </c>
      <c r="C9" s="866" t="s">
        <v>1733</v>
      </c>
      <c r="E9" s="211" t="str">
        <f t="shared" si="0"/>
        <v>LINETH MAGALY VÁSQUEZ ROCHA - SECRETARIA DE DESARROLLO E INTEGRACIÓN SOCIAL</v>
      </c>
    </row>
    <row r="10" spans="1:5" ht="30" x14ac:dyDescent="0.25">
      <c r="A10" s="864" t="s">
        <v>1734</v>
      </c>
      <c r="B10" s="865" t="s">
        <v>1914</v>
      </c>
      <c r="C10" s="866" t="s">
        <v>1936</v>
      </c>
      <c r="E10" s="211" t="str">
        <f t="shared" si="0"/>
        <v>LUIS FERNANDO VIÑA LEONARDI - SECRETARIO DEL AMBIENTE</v>
      </c>
    </row>
    <row r="11" spans="1:5" ht="30" x14ac:dyDescent="0.25">
      <c r="A11" s="864" t="s">
        <v>1735</v>
      </c>
      <c r="B11" s="865" t="s">
        <v>1736</v>
      </c>
      <c r="C11" s="866" t="s">
        <v>1737</v>
      </c>
      <c r="E11" s="211" t="str">
        <f t="shared" si="0"/>
        <v>CÉSAR ORLANDO CHAPETÓN MARTÍNEZ  - SECRETARIO DE PLANEACIÓN</v>
      </c>
    </row>
    <row r="12" spans="1:5" x14ac:dyDescent="0.25">
      <c r="A12" s="864" t="s">
        <v>1738</v>
      </c>
      <c r="B12" s="865" t="s">
        <v>1739</v>
      </c>
      <c r="C12" s="866" t="s">
        <v>1740</v>
      </c>
      <c r="E12" s="211" t="str">
        <f t="shared" si="0"/>
        <v>WILMAN CONTRERAS MATEUS - SECRETARIO DE SALUD</v>
      </c>
    </row>
    <row r="13" spans="1:5" ht="30" x14ac:dyDescent="0.25">
      <c r="A13" s="867" t="s">
        <v>1741</v>
      </c>
      <c r="B13" s="865" t="s">
        <v>1742</v>
      </c>
      <c r="C13" s="866" t="s">
        <v>1743</v>
      </c>
      <c r="E13" s="211" t="str">
        <f t="shared" si="0"/>
        <v>SANDRA PATRICIA GARAVITO MORENO - SECRETARIA DE EDUCACIÓN</v>
      </c>
    </row>
    <row r="14" spans="1:5" ht="30" x14ac:dyDescent="0.25">
      <c r="A14" s="864" t="s">
        <v>1744</v>
      </c>
      <c r="B14" s="865" t="s">
        <v>1745</v>
      </c>
      <c r="C14" s="866" t="s">
        <v>1746</v>
      </c>
      <c r="E14" s="211" t="str">
        <f t="shared" si="0"/>
        <v>RAFAEL ANTONIO RIVERA GÓMEZ - SECRETARIO DE INFRAESTRUCTURA</v>
      </c>
    </row>
    <row r="15" spans="1:5" ht="30" x14ac:dyDescent="0.25">
      <c r="A15" s="864" t="s">
        <v>1747</v>
      </c>
      <c r="B15" s="865" t="s">
        <v>1748</v>
      </c>
      <c r="C15" s="866" t="s">
        <v>1749</v>
      </c>
      <c r="E15" s="211" t="str">
        <f t="shared" si="0"/>
        <v>MIGUEL ALEJANDRO RICO SUAREZ - SECRETARIO DE HACIENDA</v>
      </c>
    </row>
    <row r="16" spans="1:5" ht="42.75" x14ac:dyDescent="0.25">
      <c r="A16" s="864" t="s">
        <v>1750</v>
      </c>
      <c r="B16" s="865" t="s">
        <v>1751</v>
      </c>
      <c r="C16" s="866" t="s">
        <v>1752</v>
      </c>
      <c r="E16" s="211" t="str">
        <f t="shared" si="0"/>
        <v>JOHNNY FERNEY PÉREZ QUINCHE - SECRETARIO DE CULTURA Y PATRIMONIO</v>
      </c>
    </row>
    <row r="17" spans="1:5" ht="30" x14ac:dyDescent="0.25">
      <c r="A17" s="864" t="s">
        <v>1753</v>
      </c>
      <c r="B17" s="865" t="s">
        <v>1754</v>
      </c>
      <c r="C17" s="866" t="s">
        <v>1755</v>
      </c>
      <c r="E17" s="211" t="str">
        <f t="shared" si="0"/>
        <v>ANGELA PATRICIA NAVARRO LÓPEZ - JEFE DE COMUNICACIONES</v>
      </c>
    </row>
    <row r="18" spans="1:5" ht="57" x14ac:dyDescent="0.25">
      <c r="A18" s="864" t="s">
        <v>1756</v>
      </c>
      <c r="B18" s="865" t="s">
        <v>1757</v>
      </c>
      <c r="C18" s="866" t="s">
        <v>1758</v>
      </c>
      <c r="E18" s="211" t="str">
        <f t="shared" si="0"/>
        <v>HENRY HERNAN PRIETO VALBUENA - DIRECTOR EJECUTIVO INSTITUTO DE RECREACIÓN Y DEPORTE</v>
      </c>
    </row>
    <row r="19" spans="1:5" ht="30" x14ac:dyDescent="0.25">
      <c r="A19" s="864" t="s">
        <v>1759</v>
      </c>
      <c r="B19" s="865" t="s">
        <v>1760</v>
      </c>
      <c r="C19" s="866" t="s">
        <v>1761</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1952</v>
      </c>
      <c r="B1" s="1053"/>
      <c r="C1" s="1053"/>
      <c r="D1" s="1053"/>
      <c r="E1" s="1053"/>
      <c r="F1" s="1053"/>
      <c r="G1" s="1053"/>
      <c r="H1" s="1053"/>
      <c r="I1" s="1053"/>
      <c r="J1" s="1053"/>
      <c r="K1" s="1053"/>
      <c r="L1" s="1053"/>
      <c r="M1" s="1053"/>
      <c r="N1" s="1053"/>
      <c r="O1" s="1053"/>
      <c r="P1" s="1053"/>
    </row>
    <row r="2" spans="1:18" s="68" customFormat="1" ht="48" customHeight="1" x14ac:dyDescent="0.2">
      <c r="A2" s="67" t="s">
        <v>1765</v>
      </c>
      <c r="B2" s="1054" t="s">
        <v>1766</v>
      </c>
      <c r="C2" s="1055"/>
      <c r="D2" s="1055"/>
      <c r="E2" s="1055"/>
      <c r="F2" s="1055"/>
      <c r="G2" s="1055"/>
      <c r="H2" s="1056"/>
      <c r="I2" s="1054" t="s">
        <v>1767</v>
      </c>
      <c r="J2" s="1055"/>
      <c r="K2" s="1056"/>
      <c r="L2" s="1057" t="s">
        <v>1768</v>
      </c>
      <c r="M2" s="1057"/>
      <c r="N2" s="1057"/>
      <c r="O2" s="1057"/>
      <c r="P2" s="1058"/>
    </row>
    <row r="3" spans="1:18" ht="51" x14ac:dyDescent="0.2">
      <c r="A3" s="69" t="s">
        <v>1769</v>
      </c>
      <c r="B3" s="70" t="s">
        <v>1770</v>
      </c>
      <c r="C3" s="71" t="s">
        <v>1771</v>
      </c>
      <c r="D3" s="71" t="s">
        <v>1919</v>
      </c>
      <c r="E3" s="71" t="s">
        <v>1918</v>
      </c>
      <c r="F3" s="71" t="s">
        <v>1920</v>
      </c>
      <c r="G3" s="71" t="s">
        <v>1921</v>
      </c>
      <c r="H3" s="1059" t="s">
        <v>1693</v>
      </c>
      <c r="I3" s="70" t="s">
        <v>1772</v>
      </c>
      <c r="J3" s="71" t="s">
        <v>1773</v>
      </c>
      <c r="K3" s="1059"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59"/>
      <c r="I4" s="75" t="s">
        <v>1694</v>
      </c>
      <c r="J4" s="76" t="s">
        <v>1695</v>
      </c>
      <c r="K4" s="1059"/>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7" t="s">
        <v>1953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E3.P_I.MR1 -AIRE, RUIDO Y CONTAMINACIÓN VISUAL</Descripci_x00f3_n>
  </documentManagement>
</p:properties>
</file>

<file path=customXml/itemProps1.xml><?xml version="1.0" encoding="utf-8"?>
<ds:datastoreItem xmlns:ds="http://schemas.openxmlformats.org/officeDocument/2006/customXml" ds:itemID="{3295F670-0453-444A-BCCB-76ADAE6DABA4}"/>
</file>

<file path=customXml/itemProps2.xml><?xml version="1.0" encoding="utf-8"?>
<ds:datastoreItem xmlns:ds="http://schemas.openxmlformats.org/officeDocument/2006/customXml" ds:itemID="{0A0A5A70-F5F4-4852-AC1C-4805412E17D8}"/>
</file>

<file path=customXml/itemProps3.xml><?xml version="1.0" encoding="utf-8"?>
<ds:datastoreItem xmlns:ds="http://schemas.openxmlformats.org/officeDocument/2006/customXml" ds:itemID="{F0BE4230-9331-4156-86AC-84AF52C952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E3.P_I.MR1 -AIRE, RUIDO Y CONTAMINACIÓN VISUAL</dc:title>
  <dc:creator>FARID</dc:creator>
  <cp:lastModifiedBy>Adriana Mora</cp:lastModifiedBy>
  <dcterms:created xsi:type="dcterms:W3CDTF">2017-01-16T16:29:25Z</dcterms:created>
  <dcterms:modified xsi:type="dcterms:W3CDTF">2020-01-31T15:58:12Z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