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B  TOCANCIPA GESTIONA SUS RIESGOS\"/>
    </mc:Choice>
  </mc:AlternateContent>
  <xr:revisionPtr revIDLastSave="0" documentId="13_ncr:1_{CAA08380-F092-427C-A274-F3FAB1E36C27}"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1" i="6" l="1"/>
  <c r="AB61" i="6"/>
  <c r="Z61" i="6"/>
  <c r="X61" i="6"/>
  <c r="V61" i="6"/>
  <c r="T61" i="6"/>
  <c r="R61" i="6"/>
  <c r="AD52" i="6"/>
  <c r="AB52" i="6"/>
  <c r="Z52" i="6"/>
  <c r="X52" i="6"/>
  <c r="V52" i="6"/>
  <c r="T52" i="6"/>
  <c r="R52" i="6"/>
  <c r="AD43" i="6"/>
  <c r="AB43" i="6"/>
  <c r="Z43" i="6"/>
  <c r="X43" i="6"/>
  <c r="V43" i="6"/>
  <c r="T43" i="6"/>
  <c r="R43" i="6"/>
  <c r="AD31" i="6"/>
  <c r="AB31" i="6"/>
  <c r="Z31" i="6"/>
  <c r="X31" i="6"/>
  <c r="V31" i="6"/>
  <c r="T31" i="6"/>
  <c r="R31" i="6"/>
  <c r="AD22" i="6"/>
  <c r="AB22" i="6"/>
  <c r="Z22" i="6"/>
  <c r="X22" i="6"/>
  <c r="V22" i="6"/>
  <c r="T22" i="6"/>
  <c r="R22" i="6"/>
  <c r="AD13" i="6"/>
  <c r="AB13" i="6"/>
  <c r="Z13" i="6"/>
  <c r="X13" i="6"/>
  <c r="V13" i="6"/>
  <c r="T13" i="6"/>
  <c r="R13" i="6"/>
  <c r="AU62" i="6" l="1"/>
  <c r="AR62" i="6"/>
  <c r="AU44" i="6"/>
  <c r="AR44" i="6"/>
  <c r="AU39" i="6"/>
  <c r="AR39" i="6"/>
  <c r="AU33" i="6"/>
  <c r="AR33" i="6"/>
  <c r="AK39" i="6"/>
  <c r="AK38" i="6"/>
  <c r="K5" i="10" l="1"/>
  <c r="H5" i="10"/>
  <c r="AI60" i="6" l="1"/>
  <c r="AH60" i="6"/>
  <c r="AG60" i="6"/>
  <c r="AF60" i="6"/>
  <c r="AE60" i="6"/>
  <c r="AC60" i="6"/>
  <c r="AA60" i="6"/>
  <c r="Y60" i="6"/>
  <c r="W60" i="6"/>
  <c r="U60" i="6"/>
  <c r="S60" i="6"/>
  <c r="J60" i="6"/>
  <c r="AI51" i="6"/>
  <c r="AH51" i="6"/>
  <c r="AG51" i="6"/>
  <c r="AF51" i="6"/>
  <c r="AE51" i="6"/>
  <c r="AC51" i="6"/>
  <c r="AA51" i="6"/>
  <c r="Y51" i="6"/>
  <c r="W51" i="6"/>
  <c r="U51" i="6"/>
  <c r="S51" i="6"/>
  <c r="J51" i="6"/>
  <c r="AI42" i="6"/>
  <c r="AH42" i="6"/>
  <c r="AG42" i="6"/>
  <c r="AF42" i="6"/>
  <c r="AE42" i="6"/>
  <c r="AC42" i="6"/>
  <c r="AA42" i="6"/>
  <c r="Y42" i="6"/>
  <c r="W42" i="6"/>
  <c r="U42" i="6"/>
  <c r="S42" i="6"/>
  <c r="J42"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60" i="6" l="1"/>
  <c r="AB60" i="6"/>
  <c r="Z60" i="6"/>
  <c r="X60" i="6"/>
  <c r="V60" i="6"/>
  <c r="T60" i="6"/>
  <c r="R60" i="6"/>
  <c r="AD51" i="6"/>
  <c r="AB51" i="6"/>
  <c r="Z51" i="6"/>
  <c r="X51" i="6"/>
  <c r="V51" i="6"/>
  <c r="T51" i="6"/>
  <c r="R51" i="6"/>
  <c r="AD42" i="6"/>
  <c r="AB42" i="6"/>
  <c r="Z42" i="6"/>
  <c r="X42" i="6"/>
  <c r="V42" i="6"/>
  <c r="T42" i="6"/>
  <c r="R42" i="6"/>
  <c r="AD30" i="6"/>
  <c r="AB30" i="6"/>
  <c r="Z30" i="6"/>
  <c r="X30" i="6"/>
  <c r="V30" i="6"/>
  <c r="T30" i="6"/>
  <c r="R30" i="6"/>
  <c r="AD21" i="6"/>
  <c r="AB21" i="6"/>
  <c r="Z21" i="6"/>
  <c r="X21" i="6"/>
  <c r="V21" i="6"/>
  <c r="T21" i="6"/>
  <c r="R21" i="6"/>
  <c r="AD12" i="6"/>
  <c r="AB12" i="6"/>
  <c r="Z12" i="6"/>
  <c r="X12" i="6"/>
  <c r="V12" i="6"/>
  <c r="T12" i="6"/>
  <c r="R12" i="6"/>
  <c r="AK66" i="6" l="1"/>
  <c r="AK65" i="6"/>
  <c r="AK64" i="6"/>
  <c r="AK63" i="6"/>
  <c r="AK62" i="6"/>
  <c r="AK61" i="6"/>
  <c r="AK57" i="6"/>
  <c r="AK56" i="6"/>
  <c r="AK55" i="6"/>
  <c r="AK54" i="6"/>
  <c r="AK53" i="6"/>
  <c r="AK52" i="6"/>
  <c r="AK48" i="6"/>
  <c r="AK47" i="6"/>
  <c r="AK46" i="6"/>
  <c r="AK45" i="6"/>
  <c r="AK44" i="6"/>
  <c r="AK43" i="6"/>
  <c r="AK37" i="6"/>
  <c r="AK36" i="6"/>
  <c r="AK35" i="6"/>
  <c r="AK34" i="6"/>
  <c r="AK33" i="6"/>
  <c r="AK32" i="6"/>
  <c r="AK31" i="6"/>
  <c r="AK27" i="6"/>
  <c r="AK26" i="6"/>
  <c r="AK25" i="6"/>
  <c r="AK24" i="6"/>
  <c r="AK23" i="6"/>
  <c r="AK22" i="6"/>
  <c r="AK18" i="6"/>
  <c r="AK17" i="6"/>
  <c r="AK16" i="6"/>
  <c r="AK15" i="6"/>
  <c r="AK14" i="6"/>
  <c r="AK13" i="6"/>
  <c r="AK21" i="6" l="1"/>
  <c r="AK51" i="6"/>
  <c r="AK60" i="6"/>
  <c r="AK12" i="6"/>
  <c r="AK30" i="6"/>
  <c r="AK42" i="6"/>
  <c r="AI9" i="6"/>
  <c r="AH9" i="6"/>
  <c r="AU36" i="6" l="1"/>
  <c r="AR36"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U65" i="6"/>
  <c r="AR65" i="6"/>
  <c r="AU64" i="6"/>
  <c r="AR64" i="6"/>
  <c r="AU63" i="6"/>
  <c r="AR63" i="6"/>
  <c r="AU61" i="6"/>
  <c r="AR61" i="6"/>
  <c r="H61" i="6"/>
  <c r="G61" i="6"/>
  <c r="F61" i="6"/>
  <c r="E61" i="6"/>
  <c r="AU57" i="6"/>
  <c r="AR57" i="6"/>
  <c r="AU56" i="6"/>
  <c r="AR56" i="6"/>
  <c r="AU55" i="6"/>
  <c r="AR55" i="6"/>
  <c r="AU54" i="6"/>
  <c r="AR54" i="6"/>
  <c r="AU53" i="6"/>
  <c r="AR53" i="6"/>
  <c r="H52" i="6"/>
  <c r="G52" i="6"/>
  <c r="F52" i="6"/>
  <c r="E52" i="6"/>
  <c r="AU48" i="6"/>
  <c r="AR48" i="6"/>
  <c r="AU47" i="6"/>
  <c r="AR47" i="6"/>
  <c r="AU46" i="6"/>
  <c r="AR46" i="6"/>
  <c r="AU45" i="6"/>
  <c r="AR45" i="6"/>
  <c r="AU43" i="6"/>
  <c r="AR43" i="6"/>
  <c r="H43" i="6"/>
  <c r="G43" i="6"/>
  <c r="F43" i="6"/>
  <c r="E43" i="6"/>
  <c r="AU27" i="6"/>
  <c r="AR27" i="6"/>
  <c r="AU26" i="6"/>
  <c r="AR26" i="6"/>
  <c r="AU25" i="6"/>
  <c r="AR25" i="6"/>
  <c r="AU24" i="6"/>
  <c r="AR24" i="6"/>
  <c r="AU23" i="6"/>
  <c r="AR23" i="6"/>
  <c r="AU22" i="6"/>
  <c r="AR22" i="6"/>
  <c r="H22" i="6"/>
  <c r="G22" i="6"/>
  <c r="F22" i="6"/>
  <c r="E22" i="6"/>
  <c r="AU37" i="6"/>
  <c r="AR37" i="6"/>
  <c r="AU35" i="6"/>
  <c r="AR35" i="6"/>
  <c r="AU34" i="6"/>
  <c r="AR34" i="6"/>
  <c r="AU32" i="6"/>
  <c r="AR32" i="6"/>
  <c r="AU31" i="6"/>
  <c r="AR31" i="6"/>
  <c r="H31" i="6"/>
  <c r="G31" i="6"/>
  <c r="F31" i="6"/>
  <c r="E31" i="6"/>
  <c r="AU195" i="6" l="1"/>
  <c r="AK177" i="6"/>
  <c r="AU177" i="6"/>
  <c r="AK159" i="6"/>
  <c r="AK186" i="6"/>
  <c r="AR168" i="6"/>
  <c r="AU132" i="6"/>
  <c r="AU186" i="6"/>
  <c r="AK87" i="6"/>
  <c r="AR177" i="6"/>
  <c r="AK195" i="6"/>
  <c r="AU78" i="6"/>
  <c r="AK150" i="6"/>
  <c r="AU96" i="6"/>
  <c r="AU159" i="6"/>
  <c r="AK96" i="6"/>
  <c r="AR96" i="6"/>
  <c r="AU123" i="6"/>
  <c r="AK132" i="6"/>
  <c r="AU141" i="6"/>
  <c r="AK69" i="6"/>
  <c r="AU69" i="6"/>
  <c r="AK105" i="6"/>
  <c r="AU105" i="6"/>
  <c r="AK123" i="6"/>
  <c r="AR123" i="6"/>
  <c r="AK78" i="6"/>
  <c r="AR78" i="6"/>
  <c r="AU87" i="6"/>
  <c r="AR114" i="6"/>
  <c r="AK141" i="6"/>
  <c r="AR141" i="6"/>
  <c r="AU150" i="6"/>
  <c r="AR159" i="6"/>
  <c r="AR186" i="6"/>
  <c r="AR69" i="6"/>
  <c r="AR87" i="6"/>
  <c r="AR105" i="6"/>
  <c r="AR132" i="6"/>
  <c r="AR150" i="6"/>
  <c r="AR195" i="6"/>
  <c r="AU114" i="6"/>
  <c r="AU168" i="6"/>
  <c r="AK168" i="6"/>
  <c r="AK114"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61" i="6" l="1"/>
  <c r="I52" i="6"/>
  <c r="I31" i="6"/>
  <c r="I43"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2" i="6"/>
  <c r="C31" i="6"/>
  <c r="B196" i="6"/>
  <c r="B187" i="6"/>
  <c r="B178" i="6"/>
  <c r="B169" i="6"/>
  <c r="B160" i="6"/>
  <c r="B151" i="6"/>
  <c r="B142" i="6"/>
  <c r="B133" i="6"/>
  <c r="B124" i="6"/>
  <c r="B115" i="6"/>
  <c r="B106" i="6"/>
  <c r="B97" i="6"/>
  <c r="B88" i="6"/>
  <c r="B79" i="6"/>
  <c r="B70" i="6"/>
  <c r="B61" i="6"/>
  <c r="B43" i="6"/>
  <c r="B22" i="6"/>
  <c r="B5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95" i="5"/>
  <c r="AN95" i="5" s="1"/>
  <c r="AG125" i="5"/>
  <c r="AG230" i="5"/>
  <c r="AN211" i="5"/>
  <c r="AG9" i="5"/>
  <c r="AN9" i="5" s="1"/>
  <c r="AN182" i="5"/>
  <c r="AN206" i="5"/>
  <c r="AH9" i="5"/>
  <c r="AO9" i="5" s="1"/>
  <c r="AV9" i="5" s="1"/>
  <c r="BB9" i="5" s="1"/>
  <c r="AG69" i="5"/>
  <c r="AN69" i="5" s="1"/>
  <c r="AI69" i="5"/>
  <c r="AP69" i="5" s="1"/>
  <c r="AW69" i="5" s="1"/>
  <c r="AG99" i="5"/>
  <c r="AN99" i="5" s="1"/>
  <c r="AH109" i="5"/>
  <c r="AO109" i="5" s="1"/>
  <c r="AU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AV139" i="5"/>
  <c r="BB139" i="5" s="1"/>
  <c r="BC139" i="5" s="1"/>
  <c r="AU186" i="5"/>
  <c r="AO133" i="5"/>
  <c r="AV133" i="5" s="1"/>
  <c r="BB133" i="5" s="1"/>
  <c r="BC99" i="5"/>
  <c r="AU9" i="5"/>
  <c r="BC9" i="5" s="1"/>
  <c r="AU211" i="5"/>
  <c r="BC211" i="5" s="1"/>
  <c r="BB69" i="5"/>
  <c r="AU69" i="5"/>
  <c r="AN186" i="5"/>
  <c r="BC186" i="5" s="1"/>
  <c r="BC221" i="5"/>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28" i="5" l="1"/>
  <c r="AU133" i="5"/>
  <c r="BC133" i="5" s="1"/>
  <c r="BC69"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B9" i="6" l="1"/>
  <c r="AJ43" i="6"/>
  <c r="AJ42" i="6" s="1"/>
  <c r="AJ22" i="6"/>
  <c r="AJ21" i="6" s="1"/>
  <c r="X9" i="6"/>
  <c r="V9" i="6"/>
  <c r="T9" i="6"/>
  <c r="AJ52" i="6"/>
  <c r="AJ51" i="6" s="1"/>
  <c r="Z9" i="6"/>
  <c r="AD9" i="6"/>
  <c r="AJ31" i="6"/>
  <c r="AJ30" i="6" s="1"/>
  <c r="AJ13" i="6"/>
  <c r="AJ12" i="6" s="1"/>
  <c r="R9" i="6"/>
  <c r="AJ61" i="6"/>
  <c r="AJ60" i="6" s="1"/>
  <c r="AJ9"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42" authorId="3" shapeId="0" xr:uid="{00000000-0006-0000-0000-000072000000}">
      <text>
        <r>
          <rPr>
            <b/>
            <sz val="9"/>
            <color indexed="81"/>
            <rFont val="Tahoma"/>
            <family val="2"/>
          </rPr>
          <t>COFINANCIACIÓN DEPARTAMENTO</t>
        </r>
        <r>
          <rPr>
            <sz val="9"/>
            <color indexed="81"/>
            <rFont val="Tahoma"/>
            <family val="2"/>
          </rPr>
          <t xml:space="preserve">
</t>
        </r>
      </text>
    </comment>
    <comment ref="S42" authorId="3" shapeId="0" xr:uid="{00000000-0006-0000-0000-000073000000}">
      <text>
        <r>
          <rPr>
            <b/>
            <sz val="9"/>
            <color indexed="81"/>
            <rFont val="Tahoma"/>
            <family val="2"/>
          </rPr>
          <t>COFINANCIACIÓN DEPARTAMENTO</t>
        </r>
        <r>
          <rPr>
            <sz val="9"/>
            <color indexed="81"/>
            <rFont val="Tahoma"/>
            <family val="2"/>
          </rPr>
          <t xml:space="preserve">
</t>
        </r>
      </text>
    </comment>
    <comment ref="T42" authorId="3" shapeId="0" xr:uid="{00000000-0006-0000-0000-000074000000}">
      <text>
        <r>
          <rPr>
            <b/>
            <sz val="9"/>
            <color indexed="81"/>
            <rFont val="Tahoma"/>
            <family val="2"/>
          </rPr>
          <t>COFINACIACIÓN NACIÓN</t>
        </r>
      </text>
    </comment>
    <comment ref="U42" authorId="3" shapeId="0" xr:uid="{00000000-0006-0000-0000-000075000000}">
      <text>
        <r>
          <rPr>
            <b/>
            <sz val="9"/>
            <color indexed="81"/>
            <rFont val="Tahoma"/>
            <family val="2"/>
          </rPr>
          <t>COFINACIACIÓN NACIÓN</t>
        </r>
      </text>
    </comment>
    <comment ref="V42" authorId="3" shapeId="0" xr:uid="{00000000-0006-0000-0000-000076000000}">
      <text>
        <r>
          <rPr>
            <b/>
            <sz val="9"/>
            <color indexed="81"/>
            <rFont val="Tahoma"/>
            <family val="2"/>
          </rPr>
          <t>CRÉDITO</t>
        </r>
      </text>
    </comment>
    <comment ref="W42" authorId="3" shapeId="0" xr:uid="{00000000-0006-0000-0000-000077000000}">
      <text>
        <r>
          <rPr>
            <b/>
            <sz val="9"/>
            <color indexed="81"/>
            <rFont val="Tahoma"/>
            <family val="2"/>
          </rPr>
          <t>CRÉDITO</t>
        </r>
      </text>
    </comment>
    <comment ref="X42" authorId="3" shapeId="0" xr:uid="{00000000-0006-0000-0000-000078000000}">
      <text>
        <r>
          <rPr>
            <b/>
            <sz val="9"/>
            <color indexed="81"/>
            <rFont val="Tahoma"/>
            <family val="2"/>
          </rPr>
          <t>OTROS</t>
        </r>
      </text>
    </comment>
    <comment ref="Y42" authorId="3" shapeId="0" xr:uid="{00000000-0006-0000-0000-000079000000}">
      <text>
        <r>
          <rPr>
            <b/>
            <sz val="9"/>
            <color indexed="81"/>
            <rFont val="Tahoma"/>
            <family val="2"/>
          </rPr>
          <t>OTROS</t>
        </r>
      </text>
    </comment>
    <comment ref="Z42" authorId="3" shapeId="0" xr:uid="{00000000-0006-0000-0000-00007A000000}">
      <text>
        <r>
          <rPr>
            <b/>
            <sz val="9"/>
            <color indexed="81"/>
            <rFont val="Tahoma"/>
            <family val="2"/>
          </rPr>
          <t>RECURSOS PROPIOS</t>
        </r>
      </text>
    </comment>
    <comment ref="AA42" authorId="3" shapeId="0" xr:uid="{00000000-0006-0000-0000-00007B000000}">
      <text>
        <r>
          <rPr>
            <b/>
            <sz val="9"/>
            <color indexed="81"/>
            <rFont val="Tahoma"/>
            <family val="2"/>
          </rPr>
          <t>RECURSOS PROPIOS</t>
        </r>
      </text>
    </comment>
    <comment ref="AB42" authorId="3" shapeId="0" xr:uid="{00000000-0006-0000-0000-00007C000000}">
      <text>
        <r>
          <rPr>
            <b/>
            <sz val="9"/>
            <color indexed="81"/>
            <rFont val="Tahoma"/>
            <family val="2"/>
          </rPr>
          <t>SGP</t>
        </r>
      </text>
    </comment>
    <comment ref="AC42" authorId="3" shapeId="0" xr:uid="{00000000-0006-0000-0000-00007D000000}">
      <text>
        <r>
          <rPr>
            <b/>
            <sz val="9"/>
            <color indexed="81"/>
            <rFont val="Tahoma"/>
            <family val="2"/>
          </rPr>
          <t>SGP</t>
        </r>
      </text>
    </comment>
    <comment ref="AD42" authorId="3" shapeId="0" xr:uid="{00000000-0006-0000-0000-00007E000000}">
      <text>
        <r>
          <rPr>
            <b/>
            <sz val="9"/>
            <color indexed="81"/>
            <rFont val="Tahoma"/>
            <family val="2"/>
          </rPr>
          <t>REGALÍAS</t>
        </r>
      </text>
    </comment>
    <comment ref="AE42" authorId="3" shapeId="0" xr:uid="{00000000-0006-0000-0000-00007F000000}">
      <text>
        <r>
          <rPr>
            <b/>
            <sz val="9"/>
            <color indexed="81"/>
            <rFont val="Tahoma"/>
            <family val="2"/>
          </rPr>
          <t>REGALÍAS</t>
        </r>
      </text>
    </comment>
    <comment ref="AF42" authorId="3" shapeId="0" xr:uid="{00000000-0006-0000-0000-000080000000}">
      <text>
        <r>
          <rPr>
            <b/>
            <sz val="9"/>
            <color indexed="81"/>
            <rFont val="Tahoma"/>
            <family val="2"/>
          </rPr>
          <t>RECURSOS FUNCIONAMIENTO</t>
        </r>
      </text>
    </comment>
    <comment ref="AG42" authorId="3" shapeId="0" xr:uid="{00000000-0006-0000-0000-000081000000}">
      <text>
        <r>
          <rPr>
            <b/>
            <sz val="9"/>
            <color indexed="81"/>
            <rFont val="Tahoma"/>
            <family val="2"/>
          </rPr>
          <t>RECURSOS FUNCIONAMIENTO</t>
        </r>
      </text>
    </comment>
    <comment ref="AH42" authorId="3" shapeId="0" xr:uid="{00000000-0006-0000-0000-000082000000}">
      <text>
        <r>
          <rPr>
            <b/>
            <sz val="9"/>
            <color indexed="81"/>
            <rFont val="Tahoma"/>
            <family val="2"/>
          </rPr>
          <t>RECURSOS GESTIONADOS</t>
        </r>
      </text>
    </comment>
    <comment ref="AI42" authorId="3" shapeId="0" xr:uid="{00000000-0006-0000-0000-000083000000}">
      <text>
        <r>
          <rPr>
            <b/>
            <sz val="9"/>
            <color indexed="81"/>
            <rFont val="Tahoma"/>
            <family val="2"/>
          </rPr>
          <t>RECURSOS GESTIONADOS</t>
        </r>
      </text>
    </comment>
    <comment ref="AJ42" authorId="3" shapeId="0" xr:uid="{00000000-0006-0000-0000-000084000000}">
      <text>
        <r>
          <rPr>
            <b/>
            <sz val="9"/>
            <color indexed="81"/>
            <rFont val="Tahoma"/>
            <family val="2"/>
          </rPr>
          <t>TOTALES</t>
        </r>
        <r>
          <rPr>
            <sz val="9"/>
            <color indexed="81"/>
            <rFont val="Tahoma"/>
            <family val="2"/>
          </rPr>
          <t xml:space="preserve">
</t>
        </r>
      </text>
    </comment>
    <comment ref="AK42" authorId="3" shapeId="0" xr:uid="{00000000-0006-0000-0000-000085000000}">
      <text>
        <r>
          <rPr>
            <b/>
            <sz val="9"/>
            <color indexed="81"/>
            <rFont val="Tahoma"/>
            <family val="2"/>
          </rPr>
          <t>TOTALES</t>
        </r>
        <r>
          <rPr>
            <sz val="9"/>
            <color indexed="81"/>
            <rFont val="Tahoma"/>
            <family val="2"/>
          </rPr>
          <t xml:space="preserve">
</t>
        </r>
      </text>
    </comment>
    <comment ref="AL42" authorId="2" shapeId="0" xr:uid="{00000000-0006-0000-0000-000086000000}">
      <text>
        <r>
          <rPr>
            <b/>
            <sz val="8"/>
            <color indexed="81"/>
            <rFont val="Tahoma"/>
            <family val="2"/>
          </rPr>
          <t>PRIMERA INFANCIA (0 a 5 años)</t>
        </r>
        <r>
          <rPr>
            <sz val="8"/>
            <color indexed="81"/>
            <rFont val="Tahoma"/>
            <family val="2"/>
          </rPr>
          <t xml:space="preserve">
</t>
        </r>
      </text>
    </comment>
    <comment ref="AM42" authorId="2" shapeId="0" xr:uid="{00000000-0006-0000-0000-000087000000}">
      <text>
        <r>
          <rPr>
            <b/>
            <sz val="8"/>
            <color indexed="81"/>
            <rFont val="Tahoma"/>
            <family val="2"/>
          </rPr>
          <t>INFANCIA (6 a 11 años)</t>
        </r>
        <r>
          <rPr>
            <sz val="8"/>
            <color indexed="81"/>
            <rFont val="Tahoma"/>
            <family val="2"/>
          </rPr>
          <t xml:space="preserve">
</t>
        </r>
      </text>
    </comment>
    <comment ref="AN42" authorId="2" shapeId="0" xr:uid="{00000000-0006-0000-0000-000088000000}">
      <text>
        <r>
          <rPr>
            <b/>
            <sz val="8"/>
            <color indexed="81"/>
            <rFont val="Tahoma"/>
            <family val="2"/>
          </rPr>
          <t>ADOLESCENCIA (12 A 17 años)</t>
        </r>
      </text>
    </comment>
    <comment ref="AO42" authorId="2" shapeId="0" xr:uid="{00000000-0006-0000-0000-000089000000}">
      <text>
        <r>
          <rPr>
            <b/>
            <sz val="8"/>
            <color indexed="81"/>
            <rFont val="Tahoma"/>
            <family val="2"/>
          </rPr>
          <t>JUVENTUD (18 a 28 años)</t>
        </r>
        <r>
          <rPr>
            <sz val="8"/>
            <color indexed="81"/>
            <rFont val="Tahoma"/>
            <family val="2"/>
          </rPr>
          <t xml:space="preserve">
</t>
        </r>
      </text>
    </comment>
    <comment ref="AP4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8B000000}">
      <text>
        <r>
          <rPr>
            <b/>
            <sz val="8"/>
            <color indexed="81"/>
            <rFont val="Tahoma"/>
            <family val="2"/>
          </rPr>
          <t>ADULTO MAYOR  (61 años en adelante)</t>
        </r>
        <r>
          <rPr>
            <sz val="8"/>
            <color indexed="81"/>
            <rFont val="Tahoma"/>
            <family val="2"/>
          </rPr>
          <t xml:space="preserve">
</t>
        </r>
      </text>
    </comment>
    <comment ref="AS42" authorId="2" shapeId="0" xr:uid="{00000000-0006-0000-0000-00008C000000}">
      <text>
        <r>
          <rPr>
            <b/>
            <sz val="8"/>
            <color indexed="81"/>
            <rFont val="Tahoma"/>
            <family val="2"/>
          </rPr>
          <t>MUJERES</t>
        </r>
        <r>
          <rPr>
            <sz val="8"/>
            <color indexed="81"/>
            <rFont val="Tahoma"/>
            <family val="2"/>
          </rPr>
          <t xml:space="preserve">
</t>
        </r>
      </text>
    </comment>
    <comment ref="AT42" authorId="2" shapeId="0" xr:uid="{00000000-0006-0000-0000-00008D000000}">
      <text>
        <r>
          <rPr>
            <b/>
            <sz val="8"/>
            <color indexed="81"/>
            <rFont val="Tahoma"/>
            <family val="2"/>
          </rPr>
          <t>HOMBRES</t>
        </r>
      </text>
    </comment>
    <comment ref="AV42" authorId="2" shapeId="0" xr:uid="{00000000-0006-0000-0000-00008E000000}">
      <text>
        <r>
          <rPr>
            <b/>
            <sz val="8"/>
            <color indexed="81"/>
            <rFont val="Tahoma"/>
            <family val="2"/>
          </rPr>
          <t>VÍCTIMAS CONFLICTO ARMADO</t>
        </r>
        <r>
          <rPr>
            <sz val="8"/>
            <color indexed="81"/>
            <rFont val="Tahoma"/>
            <family val="2"/>
          </rPr>
          <t xml:space="preserve">
</t>
        </r>
      </text>
    </comment>
    <comment ref="AX42" authorId="2" shapeId="0" xr:uid="{00000000-0006-0000-0000-00008F000000}">
      <text>
        <r>
          <rPr>
            <b/>
            <sz val="8"/>
            <color indexed="81"/>
            <rFont val="Tahoma"/>
            <family val="2"/>
          </rPr>
          <t>DISCAPACITADOS</t>
        </r>
        <r>
          <rPr>
            <sz val="8"/>
            <color indexed="81"/>
            <rFont val="Tahoma"/>
            <family val="2"/>
          </rPr>
          <t xml:space="preserve">
</t>
        </r>
      </text>
    </comment>
    <comment ref="AY42" authorId="2" shapeId="0" xr:uid="{00000000-0006-0000-0000-000090000000}">
      <text>
        <r>
          <rPr>
            <b/>
            <sz val="8"/>
            <color indexed="81"/>
            <rFont val="Tahoma"/>
            <family val="2"/>
          </rPr>
          <t>AFROCOLOMBIANO O RAIZAL</t>
        </r>
      </text>
    </comment>
    <comment ref="AZ42" authorId="2" shapeId="0" xr:uid="{00000000-0006-0000-0000-000091000000}">
      <text>
        <r>
          <rPr>
            <b/>
            <sz val="8"/>
            <color indexed="81"/>
            <rFont val="Tahoma"/>
            <family val="2"/>
          </rPr>
          <t>INDÍGENAS</t>
        </r>
        <r>
          <rPr>
            <sz val="8"/>
            <color indexed="81"/>
            <rFont val="Tahoma"/>
            <family val="2"/>
          </rPr>
          <t xml:space="preserve">
</t>
        </r>
      </text>
    </comment>
    <comment ref="BA42" authorId="1" shapeId="0" xr:uid="{00000000-0006-0000-0000-000092000000}">
      <text>
        <r>
          <rPr>
            <b/>
            <sz val="9"/>
            <color indexed="81"/>
            <rFont val="Tahoma"/>
            <family val="2"/>
          </rPr>
          <t>MEDIO DE EVIDENCIA. INFORME, RESGISTRO FOTOGRAFICO, PLANILLA, ETC</t>
        </r>
      </text>
    </comment>
    <comment ref="R51" authorId="3" shapeId="0" xr:uid="{00000000-0006-0000-0000-000093000000}">
      <text>
        <r>
          <rPr>
            <b/>
            <sz val="9"/>
            <color indexed="81"/>
            <rFont val="Tahoma"/>
            <family val="2"/>
          </rPr>
          <t>COFINANCIACIÓN DEPARTAMENTO</t>
        </r>
        <r>
          <rPr>
            <sz val="9"/>
            <color indexed="81"/>
            <rFont val="Tahoma"/>
            <family val="2"/>
          </rPr>
          <t xml:space="preserve">
</t>
        </r>
      </text>
    </comment>
    <comment ref="S51" authorId="3" shapeId="0" xr:uid="{00000000-0006-0000-0000-000094000000}">
      <text>
        <r>
          <rPr>
            <b/>
            <sz val="9"/>
            <color indexed="81"/>
            <rFont val="Tahoma"/>
            <family val="2"/>
          </rPr>
          <t>COFINANCIACIÓN DEPARTAMENTO</t>
        </r>
        <r>
          <rPr>
            <sz val="9"/>
            <color indexed="81"/>
            <rFont val="Tahoma"/>
            <family val="2"/>
          </rPr>
          <t xml:space="preserve">
</t>
        </r>
      </text>
    </comment>
    <comment ref="T51" authorId="3" shapeId="0" xr:uid="{00000000-0006-0000-0000-000095000000}">
      <text>
        <r>
          <rPr>
            <b/>
            <sz val="9"/>
            <color indexed="81"/>
            <rFont val="Tahoma"/>
            <family val="2"/>
          </rPr>
          <t>COFINACIACIÓN NACIÓN</t>
        </r>
      </text>
    </comment>
    <comment ref="U51" authorId="3" shapeId="0" xr:uid="{00000000-0006-0000-0000-000096000000}">
      <text>
        <r>
          <rPr>
            <b/>
            <sz val="9"/>
            <color indexed="81"/>
            <rFont val="Tahoma"/>
            <family val="2"/>
          </rPr>
          <t>COFINACIACIÓN NACIÓN</t>
        </r>
      </text>
    </comment>
    <comment ref="V51" authorId="3" shapeId="0" xr:uid="{00000000-0006-0000-0000-000097000000}">
      <text>
        <r>
          <rPr>
            <b/>
            <sz val="9"/>
            <color indexed="81"/>
            <rFont val="Tahoma"/>
            <family val="2"/>
          </rPr>
          <t>CRÉDITO</t>
        </r>
      </text>
    </comment>
    <comment ref="W51" authorId="3" shapeId="0" xr:uid="{00000000-0006-0000-0000-000098000000}">
      <text>
        <r>
          <rPr>
            <b/>
            <sz val="9"/>
            <color indexed="81"/>
            <rFont val="Tahoma"/>
            <family val="2"/>
          </rPr>
          <t>CRÉDITO</t>
        </r>
      </text>
    </comment>
    <comment ref="X51" authorId="3" shapeId="0" xr:uid="{00000000-0006-0000-0000-000099000000}">
      <text>
        <r>
          <rPr>
            <b/>
            <sz val="9"/>
            <color indexed="81"/>
            <rFont val="Tahoma"/>
            <family val="2"/>
          </rPr>
          <t>OTROS</t>
        </r>
      </text>
    </comment>
    <comment ref="Y51" authorId="3" shapeId="0" xr:uid="{00000000-0006-0000-0000-00009A000000}">
      <text>
        <r>
          <rPr>
            <b/>
            <sz val="9"/>
            <color indexed="81"/>
            <rFont val="Tahoma"/>
            <family val="2"/>
          </rPr>
          <t>OTROS</t>
        </r>
      </text>
    </comment>
    <comment ref="Z51" authorId="3" shapeId="0" xr:uid="{00000000-0006-0000-0000-00009B000000}">
      <text>
        <r>
          <rPr>
            <b/>
            <sz val="9"/>
            <color indexed="81"/>
            <rFont val="Tahoma"/>
            <family val="2"/>
          </rPr>
          <t>RECURSOS PROPIOS</t>
        </r>
      </text>
    </comment>
    <comment ref="AA51" authorId="3" shapeId="0" xr:uid="{00000000-0006-0000-0000-00009C000000}">
      <text>
        <r>
          <rPr>
            <b/>
            <sz val="9"/>
            <color indexed="81"/>
            <rFont val="Tahoma"/>
            <family val="2"/>
          </rPr>
          <t>RECURSOS PROPIOS</t>
        </r>
      </text>
    </comment>
    <comment ref="AB51" authorId="3" shapeId="0" xr:uid="{00000000-0006-0000-0000-00009D000000}">
      <text>
        <r>
          <rPr>
            <b/>
            <sz val="9"/>
            <color indexed="81"/>
            <rFont val="Tahoma"/>
            <family val="2"/>
          </rPr>
          <t>SGP</t>
        </r>
      </text>
    </comment>
    <comment ref="AC51" authorId="3" shapeId="0" xr:uid="{00000000-0006-0000-0000-00009E000000}">
      <text>
        <r>
          <rPr>
            <b/>
            <sz val="9"/>
            <color indexed="81"/>
            <rFont val="Tahoma"/>
            <family val="2"/>
          </rPr>
          <t>SGP</t>
        </r>
      </text>
    </comment>
    <comment ref="AD51" authorId="3" shapeId="0" xr:uid="{00000000-0006-0000-0000-00009F000000}">
      <text>
        <r>
          <rPr>
            <b/>
            <sz val="9"/>
            <color indexed="81"/>
            <rFont val="Tahoma"/>
            <family val="2"/>
          </rPr>
          <t>REGALÍAS</t>
        </r>
      </text>
    </comment>
    <comment ref="AE51" authorId="3" shapeId="0" xr:uid="{00000000-0006-0000-0000-0000A0000000}">
      <text>
        <r>
          <rPr>
            <b/>
            <sz val="9"/>
            <color indexed="81"/>
            <rFont val="Tahoma"/>
            <family val="2"/>
          </rPr>
          <t>REGALÍAS</t>
        </r>
      </text>
    </comment>
    <comment ref="AF51" authorId="3" shapeId="0" xr:uid="{00000000-0006-0000-0000-0000A1000000}">
      <text>
        <r>
          <rPr>
            <b/>
            <sz val="9"/>
            <color indexed="81"/>
            <rFont val="Tahoma"/>
            <family val="2"/>
          </rPr>
          <t>RECURSOS FUNCIONAMIENTO</t>
        </r>
      </text>
    </comment>
    <comment ref="AG51" authorId="3" shapeId="0" xr:uid="{00000000-0006-0000-0000-0000A2000000}">
      <text>
        <r>
          <rPr>
            <b/>
            <sz val="9"/>
            <color indexed="81"/>
            <rFont val="Tahoma"/>
            <family val="2"/>
          </rPr>
          <t>RECURSOS FUNCIONAMIENTO</t>
        </r>
      </text>
    </comment>
    <comment ref="AH51" authorId="3" shapeId="0" xr:uid="{00000000-0006-0000-0000-0000A3000000}">
      <text>
        <r>
          <rPr>
            <b/>
            <sz val="9"/>
            <color indexed="81"/>
            <rFont val="Tahoma"/>
            <family val="2"/>
          </rPr>
          <t>RECURSOS GESTIONADOS</t>
        </r>
      </text>
    </comment>
    <comment ref="AI51" authorId="3" shapeId="0" xr:uid="{00000000-0006-0000-0000-0000A4000000}">
      <text>
        <r>
          <rPr>
            <b/>
            <sz val="9"/>
            <color indexed="81"/>
            <rFont val="Tahoma"/>
            <family val="2"/>
          </rPr>
          <t>RECURSOS GESTIONADOS</t>
        </r>
      </text>
    </comment>
    <comment ref="AJ51" authorId="3" shapeId="0" xr:uid="{00000000-0006-0000-0000-0000A5000000}">
      <text>
        <r>
          <rPr>
            <b/>
            <sz val="9"/>
            <color indexed="81"/>
            <rFont val="Tahoma"/>
            <family val="2"/>
          </rPr>
          <t>TOTALES</t>
        </r>
        <r>
          <rPr>
            <sz val="9"/>
            <color indexed="81"/>
            <rFont val="Tahoma"/>
            <family val="2"/>
          </rPr>
          <t xml:space="preserve">
</t>
        </r>
      </text>
    </comment>
    <comment ref="AK51" authorId="3" shapeId="0" xr:uid="{00000000-0006-0000-0000-0000A6000000}">
      <text>
        <r>
          <rPr>
            <b/>
            <sz val="9"/>
            <color indexed="81"/>
            <rFont val="Tahoma"/>
            <family val="2"/>
          </rPr>
          <t>TOTALES</t>
        </r>
        <r>
          <rPr>
            <sz val="9"/>
            <color indexed="81"/>
            <rFont val="Tahoma"/>
            <family val="2"/>
          </rPr>
          <t xml:space="preserve">
</t>
        </r>
      </text>
    </comment>
    <comment ref="AL51" authorId="2" shapeId="0" xr:uid="{00000000-0006-0000-0000-0000A7000000}">
      <text>
        <r>
          <rPr>
            <b/>
            <sz val="8"/>
            <color indexed="81"/>
            <rFont val="Tahoma"/>
            <family val="2"/>
          </rPr>
          <t>PRIMERA INFANCIA (0 a 5 años)</t>
        </r>
        <r>
          <rPr>
            <sz val="8"/>
            <color indexed="81"/>
            <rFont val="Tahoma"/>
            <family val="2"/>
          </rPr>
          <t xml:space="preserve">
</t>
        </r>
      </text>
    </comment>
    <comment ref="AM51" authorId="2" shapeId="0" xr:uid="{00000000-0006-0000-0000-0000A8000000}">
      <text>
        <r>
          <rPr>
            <b/>
            <sz val="8"/>
            <color indexed="81"/>
            <rFont val="Tahoma"/>
            <family val="2"/>
          </rPr>
          <t>INFANCIA (6 a 11 años)</t>
        </r>
        <r>
          <rPr>
            <sz val="8"/>
            <color indexed="81"/>
            <rFont val="Tahoma"/>
            <family val="2"/>
          </rPr>
          <t xml:space="preserve">
</t>
        </r>
      </text>
    </comment>
    <comment ref="AN51" authorId="2" shapeId="0" xr:uid="{00000000-0006-0000-0000-0000A9000000}">
      <text>
        <r>
          <rPr>
            <b/>
            <sz val="8"/>
            <color indexed="81"/>
            <rFont val="Tahoma"/>
            <family val="2"/>
          </rPr>
          <t>ADOLESCENCIA (12 A 17 años)</t>
        </r>
      </text>
    </comment>
    <comment ref="AO51" authorId="2" shapeId="0" xr:uid="{00000000-0006-0000-0000-0000AA000000}">
      <text>
        <r>
          <rPr>
            <b/>
            <sz val="8"/>
            <color indexed="81"/>
            <rFont val="Tahoma"/>
            <family val="2"/>
          </rPr>
          <t>JUVENTUD (18 a 28 años)</t>
        </r>
        <r>
          <rPr>
            <sz val="8"/>
            <color indexed="81"/>
            <rFont val="Tahoma"/>
            <family val="2"/>
          </rPr>
          <t xml:space="preserve">
</t>
        </r>
      </text>
    </comment>
    <comment ref="AP51"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AC000000}">
      <text>
        <r>
          <rPr>
            <b/>
            <sz val="8"/>
            <color indexed="81"/>
            <rFont val="Tahoma"/>
            <family val="2"/>
          </rPr>
          <t>ADULTO MAYOR  (61 años en adelante)</t>
        </r>
        <r>
          <rPr>
            <sz val="8"/>
            <color indexed="81"/>
            <rFont val="Tahoma"/>
            <family val="2"/>
          </rPr>
          <t xml:space="preserve">
</t>
        </r>
      </text>
    </comment>
    <comment ref="AS51" authorId="2" shapeId="0" xr:uid="{00000000-0006-0000-0000-0000AD000000}">
      <text>
        <r>
          <rPr>
            <b/>
            <sz val="8"/>
            <color indexed="81"/>
            <rFont val="Tahoma"/>
            <family val="2"/>
          </rPr>
          <t>MUJERES</t>
        </r>
        <r>
          <rPr>
            <sz val="8"/>
            <color indexed="81"/>
            <rFont val="Tahoma"/>
            <family val="2"/>
          </rPr>
          <t xml:space="preserve">
</t>
        </r>
      </text>
    </comment>
    <comment ref="AT51" authorId="2" shapeId="0" xr:uid="{00000000-0006-0000-0000-0000AE000000}">
      <text>
        <r>
          <rPr>
            <b/>
            <sz val="8"/>
            <color indexed="81"/>
            <rFont val="Tahoma"/>
            <family val="2"/>
          </rPr>
          <t>HOMBRES</t>
        </r>
      </text>
    </comment>
    <comment ref="AV51" authorId="2" shapeId="0" xr:uid="{00000000-0006-0000-0000-0000AF000000}">
      <text>
        <r>
          <rPr>
            <b/>
            <sz val="8"/>
            <color indexed="81"/>
            <rFont val="Tahoma"/>
            <family val="2"/>
          </rPr>
          <t>VÍCTIMAS CONFLICTO ARMADO</t>
        </r>
        <r>
          <rPr>
            <sz val="8"/>
            <color indexed="81"/>
            <rFont val="Tahoma"/>
            <family val="2"/>
          </rPr>
          <t xml:space="preserve">
</t>
        </r>
      </text>
    </comment>
    <comment ref="AX51" authorId="2" shapeId="0" xr:uid="{00000000-0006-0000-0000-0000B0000000}">
      <text>
        <r>
          <rPr>
            <b/>
            <sz val="8"/>
            <color indexed="81"/>
            <rFont val="Tahoma"/>
            <family val="2"/>
          </rPr>
          <t>DISCAPACITADOS</t>
        </r>
        <r>
          <rPr>
            <sz val="8"/>
            <color indexed="81"/>
            <rFont val="Tahoma"/>
            <family val="2"/>
          </rPr>
          <t xml:space="preserve">
</t>
        </r>
      </text>
    </comment>
    <comment ref="AY51" authorId="2" shapeId="0" xr:uid="{00000000-0006-0000-0000-0000B1000000}">
      <text>
        <r>
          <rPr>
            <b/>
            <sz val="8"/>
            <color indexed="81"/>
            <rFont val="Tahoma"/>
            <family val="2"/>
          </rPr>
          <t>AFROCOLOMBIANO O RAIZAL</t>
        </r>
      </text>
    </comment>
    <comment ref="AZ51" authorId="2" shapeId="0" xr:uid="{00000000-0006-0000-0000-0000B2000000}">
      <text>
        <r>
          <rPr>
            <b/>
            <sz val="8"/>
            <color indexed="81"/>
            <rFont val="Tahoma"/>
            <family val="2"/>
          </rPr>
          <t>INDÍGENAS</t>
        </r>
        <r>
          <rPr>
            <sz val="8"/>
            <color indexed="81"/>
            <rFont val="Tahoma"/>
            <family val="2"/>
          </rPr>
          <t xml:space="preserve">
</t>
        </r>
      </text>
    </comment>
    <comment ref="BA51" authorId="1" shapeId="0" xr:uid="{00000000-0006-0000-0000-0000B3000000}">
      <text>
        <r>
          <rPr>
            <b/>
            <sz val="9"/>
            <color indexed="81"/>
            <rFont val="Tahoma"/>
            <family val="2"/>
          </rPr>
          <t>MEDIO DE EVIDENCIA. INFORME, RESGISTRO FOTOGRAFICO, PLANILLA, ETC</t>
        </r>
      </text>
    </comment>
    <comment ref="R60" authorId="3" shapeId="0" xr:uid="{00000000-0006-0000-0000-0000B4000000}">
      <text>
        <r>
          <rPr>
            <b/>
            <sz val="9"/>
            <color indexed="81"/>
            <rFont val="Tahoma"/>
            <family val="2"/>
          </rPr>
          <t>COFINANCIACIÓN DEPARTAMENTO</t>
        </r>
        <r>
          <rPr>
            <sz val="9"/>
            <color indexed="81"/>
            <rFont val="Tahoma"/>
            <family val="2"/>
          </rPr>
          <t xml:space="preserve">
</t>
        </r>
      </text>
    </comment>
    <comment ref="S60" authorId="3" shapeId="0" xr:uid="{00000000-0006-0000-0000-0000B5000000}">
      <text>
        <r>
          <rPr>
            <b/>
            <sz val="9"/>
            <color indexed="81"/>
            <rFont val="Tahoma"/>
            <family val="2"/>
          </rPr>
          <t>COFINANCIACIÓN DEPARTAMENTO</t>
        </r>
        <r>
          <rPr>
            <sz val="9"/>
            <color indexed="81"/>
            <rFont val="Tahoma"/>
            <family val="2"/>
          </rPr>
          <t xml:space="preserve">
</t>
        </r>
      </text>
    </comment>
    <comment ref="T60" authorId="3" shapeId="0" xr:uid="{00000000-0006-0000-0000-0000B6000000}">
      <text>
        <r>
          <rPr>
            <b/>
            <sz val="9"/>
            <color indexed="81"/>
            <rFont val="Tahoma"/>
            <family val="2"/>
          </rPr>
          <t>COFINACIACIÓN NACIÓN</t>
        </r>
      </text>
    </comment>
    <comment ref="U60" authorId="3" shapeId="0" xr:uid="{00000000-0006-0000-0000-0000B7000000}">
      <text>
        <r>
          <rPr>
            <b/>
            <sz val="9"/>
            <color indexed="81"/>
            <rFont val="Tahoma"/>
            <family val="2"/>
          </rPr>
          <t>COFINACIACIÓN NACIÓN</t>
        </r>
      </text>
    </comment>
    <comment ref="V60" authorId="3" shapeId="0" xr:uid="{00000000-0006-0000-0000-0000B8000000}">
      <text>
        <r>
          <rPr>
            <b/>
            <sz val="9"/>
            <color indexed="81"/>
            <rFont val="Tahoma"/>
            <family val="2"/>
          </rPr>
          <t>CRÉDITO</t>
        </r>
      </text>
    </comment>
    <comment ref="W60" authorId="3" shapeId="0" xr:uid="{00000000-0006-0000-0000-0000B9000000}">
      <text>
        <r>
          <rPr>
            <b/>
            <sz val="9"/>
            <color indexed="81"/>
            <rFont val="Tahoma"/>
            <family val="2"/>
          </rPr>
          <t>CRÉDITO</t>
        </r>
      </text>
    </comment>
    <comment ref="X60" authorId="3" shapeId="0" xr:uid="{00000000-0006-0000-0000-0000BA000000}">
      <text>
        <r>
          <rPr>
            <b/>
            <sz val="9"/>
            <color indexed="81"/>
            <rFont val="Tahoma"/>
            <family val="2"/>
          </rPr>
          <t>OTROS</t>
        </r>
      </text>
    </comment>
    <comment ref="Y60" authorId="3" shapeId="0" xr:uid="{00000000-0006-0000-0000-0000BB000000}">
      <text>
        <r>
          <rPr>
            <b/>
            <sz val="9"/>
            <color indexed="81"/>
            <rFont val="Tahoma"/>
            <family val="2"/>
          </rPr>
          <t>OTROS</t>
        </r>
      </text>
    </comment>
    <comment ref="Z60" authorId="3" shapeId="0" xr:uid="{00000000-0006-0000-0000-0000BC000000}">
      <text>
        <r>
          <rPr>
            <b/>
            <sz val="9"/>
            <color indexed="81"/>
            <rFont val="Tahoma"/>
            <family val="2"/>
          </rPr>
          <t>RECURSOS PROPIOS</t>
        </r>
      </text>
    </comment>
    <comment ref="AA60" authorId="3" shapeId="0" xr:uid="{00000000-0006-0000-0000-0000BD000000}">
      <text>
        <r>
          <rPr>
            <b/>
            <sz val="9"/>
            <color indexed="81"/>
            <rFont val="Tahoma"/>
            <family val="2"/>
          </rPr>
          <t>RECURSOS PROPIOS</t>
        </r>
      </text>
    </comment>
    <comment ref="AB60" authorId="3" shapeId="0" xr:uid="{00000000-0006-0000-0000-0000BE000000}">
      <text>
        <r>
          <rPr>
            <b/>
            <sz val="9"/>
            <color indexed="81"/>
            <rFont val="Tahoma"/>
            <family val="2"/>
          </rPr>
          <t>SGP</t>
        </r>
      </text>
    </comment>
    <comment ref="AC60" authorId="3" shapeId="0" xr:uid="{00000000-0006-0000-0000-0000BF000000}">
      <text>
        <r>
          <rPr>
            <b/>
            <sz val="9"/>
            <color indexed="81"/>
            <rFont val="Tahoma"/>
            <family val="2"/>
          </rPr>
          <t>SGP</t>
        </r>
      </text>
    </comment>
    <comment ref="AD60" authorId="3" shapeId="0" xr:uid="{00000000-0006-0000-0000-0000C0000000}">
      <text>
        <r>
          <rPr>
            <b/>
            <sz val="9"/>
            <color indexed="81"/>
            <rFont val="Tahoma"/>
            <family val="2"/>
          </rPr>
          <t>REGALÍAS</t>
        </r>
      </text>
    </comment>
    <comment ref="AE60" authorId="3" shapeId="0" xr:uid="{00000000-0006-0000-0000-0000C1000000}">
      <text>
        <r>
          <rPr>
            <b/>
            <sz val="9"/>
            <color indexed="81"/>
            <rFont val="Tahoma"/>
            <family val="2"/>
          </rPr>
          <t>REGALÍAS</t>
        </r>
      </text>
    </comment>
    <comment ref="AF60" authorId="3" shapeId="0" xr:uid="{00000000-0006-0000-0000-0000C2000000}">
      <text>
        <r>
          <rPr>
            <b/>
            <sz val="9"/>
            <color indexed="81"/>
            <rFont val="Tahoma"/>
            <family val="2"/>
          </rPr>
          <t>RECURSOS FUNCIONAMIENTO</t>
        </r>
      </text>
    </comment>
    <comment ref="AG60" authorId="3" shapeId="0" xr:uid="{00000000-0006-0000-0000-0000C3000000}">
      <text>
        <r>
          <rPr>
            <b/>
            <sz val="9"/>
            <color indexed="81"/>
            <rFont val="Tahoma"/>
            <family val="2"/>
          </rPr>
          <t>RECURSOS FUNCIONAMIENTO</t>
        </r>
      </text>
    </comment>
    <comment ref="AH60" authorId="3" shapeId="0" xr:uid="{00000000-0006-0000-0000-0000C4000000}">
      <text>
        <r>
          <rPr>
            <b/>
            <sz val="9"/>
            <color indexed="81"/>
            <rFont val="Tahoma"/>
            <family val="2"/>
          </rPr>
          <t>RECURSOS GESTIONADOS</t>
        </r>
      </text>
    </comment>
    <comment ref="AI60" authorId="3" shapeId="0" xr:uid="{00000000-0006-0000-0000-0000C5000000}">
      <text>
        <r>
          <rPr>
            <b/>
            <sz val="9"/>
            <color indexed="81"/>
            <rFont val="Tahoma"/>
            <family val="2"/>
          </rPr>
          <t>RECURSOS GESTIONADOS</t>
        </r>
      </text>
    </comment>
    <comment ref="AJ60" authorId="3" shapeId="0" xr:uid="{00000000-0006-0000-0000-0000C6000000}">
      <text>
        <r>
          <rPr>
            <b/>
            <sz val="9"/>
            <color indexed="81"/>
            <rFont val="Tahoma"/>
            <family val="2"/>
          </rPr>
          <t>TOTALES</t>
        </r>
        <r>
          <rPr>
            <sz val="9"/>
            <color indexed="81"/>
            <rFont val="Tahoma"/>
            <family val="2"/>
          </rPr>
          <t xml:space="preserve">
</t>
        </r>
      </text>
    </comment>
    <comment ref="AK60" authorId="3" shapeId="0" xr:uid="{00000000-0006-0000-0000-0000C7000000}">
      <text>
        <r>
          <rPr>
            <b/>
            <sz val="9"/>
            <color indexed="81"/>
            <rFont val="Tahoma"/>
            <family val="2"/>
          </rPr>
          <t>TOTALES</t>
        </r>
        <r>
          <rPr>
            <sz val="9"/>
            <color indexed="81"/>
            <rFont val="Tahoma"/>
            <family val="2"/>
          </rPr>
          <t xml:space="preserve">
</t>
        </r>
      </text>
    </comment>
    <comment ref="AL60" authorId="2" shapeId="0" xr:uid="{00000000-0006-0000-0000-0000C8000000}">
      <text>
        <r>
          <rPr>
            <b/>
            <sz val="8"/>
            <color indexed="81"/>
            <rFont val="Tahoma"/>
            <family val="2"/>
          </rPr>
          <t>PRIMERA INFANCIA (0 a 5 años)</t>
        </r>
        <r>
          <rPr>
            <sz val="8"/>
            <color indexed="81"/>
            <rFont val="Tahoma"/>
            <family val="2"/>
          </rPr>
          <t xml:space="preserve">
</t>
        </r>
      </text>
    </comment>
    <comment ref="AM60" authorId="2" shapeId="0" xr:uid="{00000000-0006-0000-0000-0000C9000000}">
      <text>
        <r>
          <rPr>
            <b/>
            <sz val="8"/>
            <color indexed="81"/>
            <rFont val="Tahoma"/>
            <family val="2"/>
          </rPr>
          <t>INFANCIA (6 a 11 años)</t>
        </r>
        <r>
          <rPr>
            <sz val="8"/>
            <color indexed="81"/>
            <rFont val="Tahoma"/>
            <family val="2"/>
          </rPr>
          <t xml:space="preserve">
</t>
        </r>
      </text>
    </comment>
    <comment ref="AN60" authorId="2" shapeId="0" xr:uid="{00000000-0006-0000-0000-0000CA000000}">
      <text>
        <r>
          <rPr>
            <b/>
            <sz val="8"/>
            <color indexed="81"/>
            <rFont val="Tahoma"/>
            <family val="2"/>
          </rPr>
          <t>ADOLESCENCIA (12 A 17 años)</t>
        </r>
      </text>
    </comment>
    <comment ref="AO60" authorId="2" shapeId="0" xr:uid="{00000000-0006-0000-0000-0000CB000000}">
      <text>
        <r>
          <rPr>
            <b/>
            <sz val="8"/>
            <color indexed="81"/>
            <rFont val="Tahoma"/>
            <family val="2"/>
          </rPr>
          <t>JUVENTUD (18 a 28 años)</t>
        </r>
        <r>
          <rPr>
            <sz val="8"/>
            <color indexed="81"/>
            <rFont val="Tahoma"/>
            <family val="2"/>
          </rPr>
          <t xml:space="preserve">
</t>
        </r>
      </text>
    </comment>
    <comment ref="AP60"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CD000000}">
      <text>
        <r>
          <rPr>
            <b/>
            <sz val="8"/>
            <color indexed="81"/>
            <rFont val="Tahoma"/>
            <family val="2"/>
          </rPr>
          <t>ADULTO MAYOR  (61 años en adelante)</t>
        </r>
        <r>
          <rPr>
            <sz val="8"/>
            <color indexed="81"/>
            <rFont val="Tahoma"/>
            <family val="2"/>
          </rPr>
          <t xml:space="preserve">
</t>
        </r>
      </text>
    </comment>
    <comment ref="AS60" authorId="2" shapeId="0" xr:uid="{00000000-0006-0000-0000-0000CE000000}">
      <text>
        <r>
          <rPr>
            <b/>
            <sz val="8"/>
            <color indexed="81"/>
            <rFont val="Tahoma"/>
            <family val="2"/>
          </rPr>
          <t>MUJERES</t>
        </r>
        <r>
          <rPr>
            <sz val="8"/>
            <color indexed="81"/>
            <rFont val="Tahoma"/>
            <family val="2"/>
          </rPr>
          <t xml:space="preserve">
</t>
        </r>
      </text>
    </comment>
    <comment ref="AT60" authorId="2" shapeId="0" xr:uid="{00000000-0006-0000-0000-0000CF000000}">
      <text>
        <r>
          <rPr>
            <b/>
            <sz val="8"/>
            <color indexed="81"/>
            <rFont val="Tahoma"/>
            <family val="2"/>
          </rPr>
          <t>HOMBRES</t>
        </r>
      </text>
    </comment>
    <comment ref="AV60" authorId="2" shapeId="0" xr:uid="{00000000-0006-0000-0000-0000D0000000}">
      <text>
        <r>
          <rPr>
            <b/>
            <sz val="8"/>
            <color indexed="81"/>
            <rFont val="Tahoma"/>
            <family val="2"/>
          </rPr>
          <t>VÍCTIMAS CONFLICTO ARMADO</t>
        </r>
        <r>
          <rPr>
            <sz val="8"/>
            <color indexed="81"/>
            <rFont val="Tahoma"/>
            <family val="2"/>
          </rPr>
          <t xml:space="preserve">
</t>
        </r>
      </text>
    </comment>
    <comment ref="AX60" authorId="2" shapeId="0" xr:uid="{00000000-0006-0000-0000-0000D1000000}">
      <text>
        <r>
          <rPr>
            <b/>
            <sz val="8"/>
            <color indexed="81"/>
            <rFont val="Tahoma"/>
            <family val="2"/>
          </rPr>
          <t>DISCAPACITADOS</t>
        </r>
        <r>
          <rPr>
            <sz val="8"/>
            <color indexed="81"/>
            <rFont val="Tahoma"/>
            <family val="2"/>
          </rPr>
          <t xml:space="preserve">
</t>
        </r>
      </text>
    </comment>
    <comment ref="AY60" authorId="2" shapeId="0" xr:uid="{00000000-0006-0000-0000-0000D2000000}">
      <text>
        <r>
          <rPr>
            <b/>
            <sz val="8"/>
            <color indexed="81"/>
            <rFont val="Tahoma"/>
            <family val="2"/>
          </rPr>
          <t>AFROCOLOMBIANO O RAIZAL</t>
        </r>
      </text>
    </comment>
    <comment ref="AZ60" authorId="2" shapeId="0" xr:uid="{00000000-0006-0000-0000-0000D3000000}">
      <text>
        <r>
          <rPr>
            <b/>
            <sz val="8"/>
            <color indexed="81"/>
            <rFont val="Tahoma"/>
            <family val="2"/>
          </rPr>
          <t>INDÍGENAS</t>
        </r>
        <r>
          <rPr>
            <sz val="8"/>
            <color indexed="81"/>
            <rFont val="Tahoma"/>
            <family val="2"/>
          </rPr>
          <t xml:space="preserve">
</t>
        </r>
      </text>
    </comment>
    <comment ref="BA60" authorId="1" shapeId="0" xr:uid="{00000000-0006-0000-0000-0000D4000000}">
      <text>
        <r>
          <rPr>
            <b/>
            <sz val="9"/>
            <color indexed="81"/>
            <rFont val="Tahoma"/>
            <family val="2"/>
          </rPr>
          <t>MEDIO DE EVIDENCIA. INFORME, RESGISTRO FOTOGRAFICO, PLANILLA, ETC</t>
        </r>
      </text>
    </comment>
    <comment ref="AL69" authorId="2" shapeId="0" xr:uid="{00000000-0006-0000-0000-0000D5000000}">
      <text>
        <r>
          <rPr>
            <b/>
            <sz val="8"/>
            <color indexed="81"/>
            <rFont val="Tahoma"/>
            <family val="2"/>
          </rPr>
          <t>PRIMERA INFANCIA (0 a 5 años)</t>
        </r>
        <r>
          <rPr>
            <sz val="8"/>
            <color indexed="81"/>
            <rFont val="Tahoma"/>
            <family val="2"/>
          </rPr>
          <t xml:space="preserve">
</t>
        </r>
      </text>
    </comment>
    <comment ref="AM69" authorId="2" shapeId="0" xr:uid="{00000000-0006-0000-0000-0000D6000000}">
      <text>
        <r>
          <rPr>
            <b/>
            <sz val="8"/>
            <color indexed="81"/>
            <rFont val="Tahoma"/>
            <family val="2"/>
          </rPr>
          <t>INFANCIA (6 a 11 años)</t>
        </r>
        <r>
          <rPr>
            <sz val="8"/>
            <color indexed="81"/>
            <rFont val="Tahoma"/>
            <family val="2"/>
          </rPr>
          <t xml:space="preserve">
</t>
        </r>
      </text>
    </comment>
    <comment ref="AN69" authorId="2" shapeId="0" xr:uid="{00000000-0006-0000-0000-0000D7000000}">
      <text>
        <r>
          <rPr>
            <b/>
            <sz val="8"/>
            <color indexed="81"/>
            <rFont val="Tahoma"/>
            <family val="2"/>
          </rPr>
          <t>ADOLESCENCIA (12 A 17 años)</t>
        </r>
      </text>
    </comment>
    <comment ref="AO69" authorId="2" shapeId="0" xr:uid="{00000000-0006-0000-0000-0000D8000000}">
      <text>
        <r>
          <rPr>
            <b/>
            <sz val="8"/>
            <color indexed="81"/>
            <rFont val="Tahoma"/>
            <family val="2"/>
          </rPr>
          <t>JUVENTUD (18 a 28 años)</t>
        </r>
        <r>
          <rPr>
            <sz val="8"/>
            <color indexed="81"/>
            <rFont val="Tahoma"/>
            <family val="2"/>
          </rPr>
          <t xml:space="preserve">
</t>
        </r>
      </text>
    </comment>
    <comment ref="AP69" authorId="2" shapeId="0" xr:uid="{00000000-0006-0000-0000-0000D9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DA000000}">
      <text>
        <r>
          <rPr>
            <b/>
            <sz val="8"/>
            <color indexed="81"/>
            <rFont val="Tahoma"/>
            <family val="2"/>
          </rPr>
          <t>ADULTO MAYOR  (61 años en adelante)</t>
        </r>
        <r>
          <rPr>
            <sz val="8"/>
            <color indexed="81"/>
            <rFont val="Tahoma"/>
            <family val="2"/>
          </rPr>
          <t xml:space="preserve">
</t>
        </r>
      </text>
    </comment>
    <comment ref="AS69" authorId="2" shapeId="0" xr:uid="{00000000-0006-0000-0000-0000DB000000}">
      <text>
        <r>
          <rPr>
            <b/>
            <sz val="8"/>
            <color indexed="81"/>
            <rFont val="Tahoma"/>
            <family val="2"/>
          </rPr>
          <t>MUJERES</t>
        </r>
        <r>
          <rPr>
            <sz val="8"/>
            <color indexed="81"/>
            <rFont val="Tahoma"/>
            <family val="2"/>
          </rPr>
          <t xml:space="preserve">
</t>
        </r>
      </text>
    </comment>
    <comment ref="AT69" authorId="2" shapeId="0" xr:uid="{00000000-0006-0000-0000-0000DC000000}">
      <text>
        <r>
          <rPr>
            <b/>
            <sz val="8"/>
            <color indexed="81"/>
            <rFont val="Tahoma"/>
            <family val="2"/>
          </rPr>
          <t>HOMBRES</t>
        </r>
      </text>
    </comment>
    <comment ref="AV69" authorId="2" shapeId="0" xr:uid="{00000000-0006-0000-0000-0000DD000000}">
      <text>
        <r>
          <rPr>
            <b/>
            <sz val="8"/>
            <color indexed="81"/>
            <rFont val="Tahoma"/>
            <family val="2"/>
          </rPr>
          <t>VÍCTIMAS CONFLICTO ARMADO</t>
        </r>
        <r>
          <rPr>
            <sz val="8"/>
            <color indexed="81"/>
            <rFont val="Tahoma"/>
            <family val="2"/>
          </rPr>
          <t xml:space="preserve">
</t>
        </r>
      </text>
    </comment>
    <comment ref="AX69" authorId="2" shapeId="0" xr:uid="{00000000-0006-0000-0000-0000DE000000}">
      <text>
        <r>
          <rPr>
            <b/>
            <sz val="8"/>
            <color indexed="81"/>
            <rFont val="Tahoma"/>
            <family val="2"/>
          </rPr>
          <t>DISCAPACITADOS</t>
        </r>
        <r>
          <rPr>
            <sz val="8"/>
            <color indexed="81"/>
            <rFont val="Tahoma"/>
            <family val="2"/>
          </rPr>
          <t xml:space="preserve">
</t>
        </r>
      </text>
    </comment>
    <comment ref="AY69" authorId="2" shapeId="0" xr:uid="{00000000-0006-0000-0000-0000DF000000}">
      <text>
        <r>
          <rPr>
            <b/>
            <sz val="8"/>
            <color indexed="81"/>
            <rFont val="Tahoma"/>
            <family val="2"/>
          </rPr>
          <t>AFROCOLOMBIANO O RAIZAL</t>
        </r>
      </text>
    </comment>
    <comment ref="AZ69" authorId="2" shapeId="0" xr:uid="{00000000-0006-0000-0000-0000E0000000}">
      <text>
        <r>
          <rPr>
            <b/>
            <sz val="8"/>
            <color indexed="81"/>
            <rFont val="Tahoma"/>
            <family val="2"/>
          </rPr>
          <t>INDÍGENAS</t>
        </r>
        <r>
          <rPr>
            <sz val="8"/>
            <color indexed="81"/>
            <rFont val="Tahoma"/>
            <family val="2"/>
          </rPr>
          <t xml:space="preserve">
</t>
        </r>
      </text>
    </comment>
    <comment ref="BA69" authorId="1" shapeId="0" xr:uid="{00000000-0006-0000-0000-0000E1000000}">
      <text>
        <r>
          <rPr>
            <b/>
            <sz val="9"/>
            <color indexed="81"/>
            <rFont val="Tahoma"/>
            <family val="2"/>
          </rPr>
          <t>MEDIO DE EVIDENCIA. INFORME, RESGISTRO FOTOGRAFICO, PLANILLA, ETC</t>
        </r>
      </text>
    </comment>
    <comment ref="AL78" authorId="2" shapeId="0" xr:uid="{00000000-0006-0000-0000-0000E2000000}">
      <text>
        <r>
          <rPr>
            <b/>
            <sz val="8"/>
            <color indexed="81"/>
            <rFont val="Tahoma"/>
            <family val="2"/>
          </rPr>
          <t>PRIMERA INFANCIA (0 a 5 años)</t>
        </r>
        <r>
          <rPr>
            <sz val="8"/>
            <color indexed="81"/>
            <rFont val="Tahoma"/>
            <family val="2"/>
          </rPr>
          <t xml:space="preserve">
</t>
        </r>
      </text>
    </comment>
    <comment ref="AM78" authorId="2" shapeId="0" xr:uid="{00000000-0006-0000-0000-0000E3000000}">
      <text>
        <r>
          <rPr>
            <b/>
            <sz val="8"/>
            <color indexed="81"/>
            <rFont val="Tahoma"/>
            <family val="2"/>
          </rPr>
          <t>INFANCIA (6 a 11 años)</t>
        </r>
        <r>
          <rPr>
            <sz val="8"/>
            <color indexed="81"/>
            <rFont val="Tahoma"/>
            <family val="2"/>
          </rPr>
          <t xml:space="preserve">
</t>
        </r>
      </text>
    </comment>
    <comment ref="AN78" authorId="2" shapeId="0" xr:uid="{00000000-0006-0000-0000-0000E4000000}">
      <text>
        <r>
          <rPr>
            <b/>
            <sz val="8"/>
            <color indexed="81"/>
            <rFont val="Tahoma"/>
            <family val="2"/>
          </rPr>
          <t>ADOLESCENCIA (12 A 17 años)</t>
        </r>
      </text>
    </comment>
    <comment ref="AO78" authorId="2" shapeId="0" xr:uid="{00000000-0006-0000-0000-0000E5000000}">
      <text>
        <r>
          <rPr>
            <b/>
            <sz val="8"/>
            <color indexed="81"/>
            <rFont val="Tahoma"/>
            <family val="2"/>
          </rPr>
          <t>JUVENTUD (18 a 28 años)</t>
        </r>
        <r>
          <rPr>
            <sz val="8"/>
            <color indexed="81"/>
            <rFont val="Tahoma"/>
            <family val="2"/>
          </rPr>
          <t xml:space="preserve">
</t>
        </r>
      </text>
    </comment>
    <comment ref="AP78" authorId="2" shapeId="0" xr:uid="{00000000-0006-0000-0000-0000E6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E7000000}">
      <text>
        <r>
          <rPr>
            <b/>
            <sz val="8"/>
            <color indexed="81"/>
            <rFont val="Tahoma"/>
            <family val="2"/>
          </rPr>
          <t>ADULTO MAYOR  (61 años en adelante)</t>
        </r>
        <r>
          <rPr>
            <sz val="8"/>
            <color indexed="81"/>
            <rFont val="Tahoma"/>
            <family val="2"/>
          </rPr>
          <t xml:space="preserve">
</t>
        </r>
      </text>
    </comment>
    <comment ref="AS78" authorId="2" shapeId="0" xr:uid="{00000000-0006-0000-0000-0000E8000000}">
      <text>
        <r>
          <rPr>
            <b/>
            <sz val="8"/>
            <color indexed="81"/>
            <rFont val="Tahoma"/>
            <family val="2"/>
          </rPr>
          <t>MUJERES</t>
        </r>
        <r>
          <rPr>
            <sz val="8"/>
            <color indexed="81"/>
            <rFont val="Tahoma"/>
            <family val="2"/>
          </rPr>
          <t xml:space="preserve">
</t>
        </r>
      </text>
    </comment>
    <comment ref="AT78" authorId="2" shapeId="0" xr:uid="{00000000-0006-0000-0000-0000E9000000}">
      <text>
        <r>
          <rPr>
            <b/>
            <sz val="8"/>
            <color indexed="81"/>
            <rFont val="Tahoma"/>
            <family val="2"/>
          </rPr>
          <t>HOMBRES</t>
        </r>
      </text>
    </comment>
    <comment ref="AV78" authorId="2" shapeId="0" xr:uid="{00000000-0006-0000-0000-0000EA000000}">
      <text>
        <r>
          <rPr>
            <b/>
            <sz val="8"/>
            <color indexed="81"/>
            <rFont val="Tahoma"/>
            <family val="2"/>
          </rPr>
          <t>VÍCTIMAS CONFLICTO ARMADO</t>
        </r>
        <r>
          <rPr>
            <sz val="8"/>
            <color indexed="81"/>
            <rFont val="Tahoma"/>
            <family val="2"/>
          </rPr>
          <t xml:space="preserve">
</t>
        </r>
      </text>
    </comment>
    <comment ref="AX78" authorId="2" shapeId="0" xr:uid="{00000000-0006-0000-0000-0000EB000000}">
      <text>
        <r>
          <rPr>
            <b/>
            <sz val="8"/>
            <color indexed="81"/>
            <rFont val="Tahoma"/>
            <family val="2"/>
          </rPr>
          <t>DISCAPACITADOS</t>
        </r>
        <r>
          <rPr>
            <sz val="8"/>
            <color indexed="81"/>
            <rFont val="Tahoma"/>
            <family val="2"/>
          </rPr>
          <t xml:space="preserve">
</t>
        </r>
      </text>
    </comment>
    <comment ref="AY78" authorId="2" shapeId="0" xr:uid="{00000000-0006-0000-0000-0000EC000000}">
      <text>
        <r>
          <rPr>
            <b/>
            <sz val="8"/>
            <color indexed="81"/>
            <rFont val="Tahoma"/>
            <family val="2"/>
          </rPr>
          <t>AFROCOLOMBIANO O RAIZAL</t>
        </r>
      </text>
    </comment>
    <comment ref="AZ78" authorId="2" shapeId="0" xr:uid="{00000000-0006-0000-0000-0000ED000000}">
      <text>
        <r>
          <rPr>
            <b/>
            <sz val="8"/>
            <color indexed="81"/>
            <rFont val="Tahoma"/>
            <family val="2"/>
          </rPr>
          <t>INDÍGENAS</t>
        </r>
        <r>
          <rPr>
            <sz val="8"/>
            <color indexed="81"/>
            <rFont val="Tahoma"/>
            <family val="2"/>
          </rPr>
          <t xml:space="preserve">
</t>
        </r>
      </text>
    </comment>
    <comment ref="BA78" authorId="1" shapeId="0" xr:uid="{00000000-0006-0000-0000-0000EE000000}">
      <text>
        <r>
          <rPr>
            <b/>
            <sz val="9"/>
            <color indexed="81"/>
            <rFont val="Tahoma"/>
            <family val="2"/>
          </rPr>
          <t>MEDIO DE EVIDENCIA. INFORME, RESGISTRO FOTOGRAFICO, PLANILLA, ETC</t>
        </r>
      </text>
    </comment>
    <comment ref="AL87" authorId="2" shapeId="0" xr:uid="{00000000-0006-0000-0000-0000EF000000}">
      <text>
        <r>
          <rPr>
            <b/>
            <sz val="8"/>
            <color indexed="81"/>
            <rFont val="Tahoma"/>
            <family val="2"/>
          </rPr>
          <t>PRIMERA INFANCIA (0 a 5 años)</t>
        </r>
        <r>
          <rPr>
            <sz val="8"/>
            <color indexed="81"/>
            <rFont val="Tahoma"/>
            <family val="2"/>
          </rPr>
          <t xml:space="preserve">
</t>
        </r>
      </text>
    </comment>
    <comment ref="AM87" authorId="2" shapeId="0" xr:uid="{00000000-0006-0000-0000-0000F0000000}">
      <text>
        <r>
          <rPr>
            <b/>
            <sz val="8"/>
            <color indexed="81"/>
            <rFont val="Tahoma"/>
            <family val="2"/>
          </rPr>
          <t>INFANCIA (6 a 11 años)</t>
        </r>
        <r>
          <rPr>
            <sz val="8"/>
            <color indexed="81"/>
            <rFont val="Tahoma"/>
            <family val="2"/>
          </rPr>
          <t xml:space="preserve">
</t>
        </r>
      </text>
    </comment>
    <comment ref="AN87" authorId="2" shapeId="0" xr:uid="{00000000-0006-0000-0000-0000F1000000}">
      <text>
        <r>
          <rPr>
            <b/>
            <sz val="8"/>
            <color indexed="81"/>
            <rFont val="Tahoma"/>
            <family val="2"/>
          </rPr>
          <t>ADOLESCENCIA (12 A 17 años)</t>
        </r>
      </text>
    </comment>
    <comment ref="AO87" authorId="2" shapeId="0" xr:uid="{00000000-0006-0000-0000-0000F2000000}">
      <text>
        <r>
          <rPr>
            <b/>
            <sz val="8"/>
            <color indexed="81"/>
            <rFont val="Tahoma"/>
            <family val="2"/>
          </rPr>
          <t>JUVENTUD (18 a 28 años)</t>
        </r>
        <r>
          <rPr>
            <sz val="8"/>
            <color indexed="81"/>
            <rFont val="Tahoma"/>
            <family val="2"/>
          </rPr>
          <t xml:space="preserve">
</t>
        </r>
      </text>
    </comment>
    <comment ref="AP87" authorId="2" shapeId="0" xr:uid="{00000000-0006-0000-0000-0000F3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F4000000}">
      <text>
        <r>
          <rPr>
            <b/>
            <sz val="8"/>
            <color indexed="81"/>
            <rFont val="Tahoma"/>
            <family val="2"/>
          </rPr>
          <t>ADULTO MAYOR  (61 años en adelante)</t>
        </r>
        <r>
          <rPr>
            <sz val="8"/>
            <color indexed="81"/>
            <rFont val="Tahoma"/>
            <family val="2"/>
          </rPr>
          <t xml:space="preserve">
</t>
        </r>
      </text>
    </comment>
    <comment ref="AS87" authorId="2" shapeId="0" xr:uid="{00000000-0006-0000-0000-0000F5000000}">
      <text>
        <r>
          <rPr>
            <b/>
            <sz val="8"/>
            <color indexed="81"/>
            <rFont val="Tahoma"/>
            <family val="2"/>
          </rPr>
          <t>MUJERES</t>
        </r>
        <r>
          <rPr>
            <sz val="8"/>
            <color indexed="81"/>
            <rFont val="Tahoma"/>
            <family val="2"/>
          </rPr>
          <t xml:space="preserve">
</t>
        </r>
      </text>
    </comment>
    <comment ref="AT87" authorId="2" shapeId="0" xr:uid="{00000000-0006-0000-0000-0000F6000000}">
      <text>
        <r>
          <rPr>
            <b/>
            <sz val="8"/>
            <color indexed="81"/>
            <rFont val="Tahoma"/>
            <family val="2"/>
          </rPr>
          <t>HOMBRES</t>
        </r>
      </text>
    </comment>
    <comment ref="AV87" authorId="2" shapeId="0" xr:uid="{00000000-0006-0000-0000-0000F7000000}">
      <text>
        <r>
          <rPr>
            <b/>
            <sz val="8"/>
            <color indexed="81"/>
            <rFont val="Tahoma"/>
            <family val="2"/>
          </rPr>
          <t>VÍCTIMAS CONFLICTO ARMADO</t>
        </r>
        <r>
          <rPr>
            <sz val="8"/>
            <color indexed="81"/>
            <rFont val="Tahoma"/>
            <family val="2"/>
          </rPr>
          <t xml:space="preserve">
</t>
        </r>
      </text>
    </comment>
    <comment ref="AX87" authorId="2" shapeId="0" xr:uid="{00000000-0006-0000-0000-0000F8000000}">
      <text>
        <r>
          <rPr>
            <b/>
            <sz val="8"/>
            <color indexed="81"/>
            <rFont val="Tahoma"/>
            <family val="2"/>
          </rPr>
          <t>DISCAPACITADOS</t>
        </r>
        <r>
          <rPr>
            <sz val="8"/>
            <color indexed="81"/>
            <rFont val="Tahoma"/>
            <family val="2"/>
          </rPr>
          <t xml:space="preserve">
</t>
        </r>
      </text>
    </comment>
    <comment ref="AY87" authorId="2" shapeId="0" xr:uid="{00000000-0006-0000-0000-0000F9000000}">
      <text>
        <r>
          <rPr>
            <b/>
            <sz val="8"/>
            <color indexed="81"/>
            <rFont val="Tahoma"/>
            <family val="2"/>
          </rPr>
          <t>AFROCOLOMBIANO O RAIZAL</t>
        </r>
      </text>
    </comment>
    <comment ref="AZ87" authorId="2" shapeId="0" xr:uid="{00000000-0006-0000-0000-0000FA000000}">
      <text>
        <r>
          <rPr>
            <b/>
            <sz val="8"/>
            <color indexed="81"/>
            <rFont val="Tahoma"/>
            <family val="2"/>
          </rPr>
          <t>INDÍGENAS</t>
        </r>
        <r>
          <rPr>
            <sz val="8"/>
            <color indexed="81"/>
            <rFont val="Tahoma"/>
            <family val="2"/>
          </rPr>
          <t xml:space="preserve">
</t>
        </r>
      </text>
    </comment>
    <comment ref="BA87" authorId="1" shapeId="0" xr:uid="{00000000-0006-0000-0000-0000FB000000}">
      <text>
        <r>
          <rPr>
            <b/>
            <sz val="9"/>
            <color indexed="81"/>
            <rFont val="Tahoma"/>
            <family val="2"/>
          </rPr>
          <t>MEDIO DE EVIDENCIA. INFORME, RESGISTRO FOTOGRAFICO, PLANILLA, ETC</t>
        </r>
      </text>
    </comment>
    <comment ref="AL96" authorId="2" shapeId="0" xr:uid="{00000000-0006-0000-0000-0000FC000000}">
      <text>
        <r>
          <rPr>
            <b/>
            <sz val="8"/>
            <color indexed="81"/>
            <rFont val="Tahoma"/>
            <family val="2"/>
          </rPr>
          <t>PRIMERA INFANCIA (0 a 5 años)</t>
        </r>
        <r>
          <rPr>
            <sz val="8"/>
            <color indexed="81"/>
            <rFont val="Tahoma"/>
            <family val="2"/>
          </rPr>
          <t xml:space="preserve">
</t>
        </r>
      </text>
    </comment>
    <comment ref="AM96" authorId="2" shapeId="0" xr:uid="{00000000-0006-0000-0000-0000FD000000}">
      <text>
        <r>
          <rPr>
            <b/>
            <sz val="8"/>
            <color indexed="81"/>
            <rFont val="Tahoma"/>
            <family val="2"/>
          </rPr>
          <t>INFANCIA (6 a 11 años)</t>
        </r>
        <r>
          <rPr>
            <sz val="8"/>
            <color indexed="81"/>
            <rFont val="Tahoma"/>
            <family val="2"/>
          </rPr>
          <t xml:space="preserve">
</t>
        </r>
      </text>
    </comment>
    <comment ref="AN96" authorId="2" shapeId="0" xr:uid="{00000000-0006-0000-0000-0000FE000000}">
      <text>
        <r>
          <rPr>
            <b/>
            <sz val="8"/>
            <color indexed="81"/>
            <rFont val="Tahoma"/>
            <family val="2"/>
          </rPr>
          <t>ADOLESCENCIA (12 A 17 años)</t>
        </r>
      </text>
    </comment>
    <comment ref="AO96" authorId="2" shapeId="0" xr:uid="{00000000-0006-0000-0000-0000FF000000}">
      <text>
        <r>
          <rPr>
            <b/>
            <sz val="8"/>
            <color indexed="81"/>
            <rFont val="Tahoma"/>
            <family val="2"/>
          </rPr>
          <t>JUVENTUD (18 a 28 años)</t>
        </r>
        <r>
          <rPr>
            <sz val="8"/>
            <color indexed="81"/>
            <rFont val="Tahoma"/>
            <family val="2"/>
          </rPr>
          <t xml:space="preserve">
</t>
        </r>
      </text>
    </comment>
    <comment ref="AP96" authorId="2" shapeId="0" xr:uid="{00000000-0006-0000-0000-000000010000}">
      <text>
        <r>
          <rPr>
            <b/>
            <sz val="8"/>
            <color indexed="81"/>
            <rFont val="Tahoma"/>
            <family val="2"/>
          </rPr>
          <t xml:space="preserve"> ADULTO (29 a 60 años)</t>
        </r>
        <r>
          <rPr>
            <sz val="8"/>
            <color indexed="81"/>
            <rFont val="Tahoma"/>
            <family val="2"/>
          </rPr>
          <t xml:space="preserve">
</t>
        </r>
      </text>
    </comment>
    <comment ref="AQ96" authorId="2" shapeId="0" xr:uid="{00000000-0006-0000-0000-000001010000}">
      <text>
        <r>
          <rPr>
            <b/>
            <sz val="8"/>
            <color indexed="81"/>
            <rFont val="Tahoma"/>
            <family val="2"/>
          </rPr>
          <t>ADULTO MAYOR  (61 años en adelante)</t>
        </r>
        <r>
          <rPr>
            <sz val="8"/>
            <color indexed="81"/>
            <rFont val="Tahoma"/>
            <family val="2"/>
          </rPr>
          <t xml:space="preserve">
</t>
        </r>
      </text>
    </comment>
    <comment ref="AS96" authorId="2" shapeId="0" xr:uid="{00000000-0006-0000-0000-000002010000}">
      <text>
        <r>
          <rPr>
            <b/>
            <sz val="8"/>
            <color indexed="81"/>
            <rFont val="Tahoma"/>
            <family val="2"/>
          </rPr>
          <t>MUJERES</t>
        </r>
        <r>
          <rPr>
            <sz val="8"/>
            <color indexed="81"/>
            <rFont val="Tahoma"/>
            <family val="2"/>
          </rPr>
          <t xml:space="preserve">
</t>
        </r>
      </text>
    </comment>
    <comment ref="AT96" authorId="2" shapeId="0" xr:uid="{00000000-0006-0000-0000-000003010000}">
      <text>
        <r>
          <rPr>
            <b/>
            <sz val="8"/>
            <color indexed="81"/>
            <rFont val="Tahoma"/>
            <family val="2"/>
          </rPr>
          <t>HOMBRES</t>
        </r>
      </text>
    </comment>
    <comment ref="AV96" authorId="2" shapeId="0" xr:uid="{00000000-0006-0000-0000-000004010000}">
      <text>
        <r>
          <rPr>
            <b/>
            <sz val="8"/>
            <color indexed="81"/>
            <rFont val="Tahoma"/>
            <family val="2"/>
          </rPr>
          <t>VÍCTIMAS CONFLICTO ARMADO</t>
        </r>
        <r>
          <rPr>
            <sz val="8"/>
            <color indexed="81"/>
            <rFont val="Tahoma"/>
            <family val="2"/>
          </rPr>
          <t xml:space="preserve">
</t>
        </r>
      </text>
    </comment>
    <comment ref="AX96" authorId="2" shapeId="0" xr:uid="{00000000-0006-0000-0000-000005010000}">
      <text>
        <r>
          <rPr>
            <b/>
            <sz val="8"/>
            <color indexed="81"/>
            <rFont val="Tahoma"/>
            <family val="2"/>
          </rPr>
          <t>DISCAPACITADOS</t>
        </r>
        <r>
          <rPr>
            <sz val="8"/>
            <color indexed="81"/>
            <rFont val="Tahoma"/>
            <family val="2"/>
          </rPr>
          <t xml:space="preserve">
</t>
        </r>
      </text>
    </comment>
    <comment ref="AY96" authorId="2" shapeId="0" xr:uid="{00000000-0006-0000-0000-000006010000}">
      <text>
        <r>
          <rPr>
            <b/>
            <sz val="8"/>
            <color indexed="81"/>
            <rFont val="Tahoma"/>
            <family val="2"/>
          </rPr>
          <t>AFROCOLOMBIANO O RAIZAL</t>
        </r>
      </text>
    </comment>
    <comment ref="AZ96" authorId="2" shapeId="0" xr:uid="{00000000-0006-0000-0000-000007010000}">
      <text>
        <r>
          <rPr>
            <b/>
            <sz val="8"/>
            <color indexed="81"/>
            <rFont val="Tahoma"/>
            <family val="2"/>
          </rPr>
          <t>INDÍGENAS</t>
        </r>
        <r>
          <rPr>
            <sz val="8"/>
            <color indexed="81"/>
            <rFont val="Tahoma"/>
            <family val="2"/>
          </rPr>
          <t xml:space="preserve">
</t>
        </r>
      </text>
    </comment>
    <comment ref="BA96" authorId="1" shapeId="0" xr:uid="{00000000-0006-0000-0000-000008010000}">
      <text>
        <r>
          <rPr>
            <b/>
            <sz val="9"/>
            <color indexed="81"/>
            <rFont val="Tahoma"/>
            <family val="2"/>
          </rPr>
          <t>MEDIO DE EVIDENCIA. INFORME, RESGISTRO FOTOGRAFICO, PLANILLA, ETC</t>
        </r>
      </text>
    </comment>
    <comment ref="AL105" authorId="2" shapeId="0" xr:uid="{00000000-0006-0000-0000-000009010000}">
      <text>
        <r>
          <rPr>
            <b/>
            <sz val="8"/>
            <color indexed="81"/>
            <rFont val="Tahoma"/>
            <family val="2"/>
          </rPr>
          <t>PRIMERA INFANCIA (0 a 5 años)</t>
        </r>
        <r>
          <rPr>
            <sz val="8"/>
            <color indexed="81"/>
            <rFont val="Tahoma"/>
            <family val="2"/>
          </rPr>
          <t xml:space="preserve">
</t>
        </r>
      </text>
    </comment>
    <comment ref="AM105" authorId="2" shapeId="0" xr:uid="{00000000-0006-0000-0000-00000A010000}">
      <text>
        <r>
          <rPr>
            <b/>
            <sz val="8"/>
            <color indexed="81"/>
            <rFont val="Tahoma"/>
            <family val="2"/>
          </rPr>
          <t>INFANCIA (6 a 11 años)</t>
        </r>
        <r>
          <rPr>
            <sz val="8"/>
            <color indexed="81"/>
            <rFont val="Tahoma"/>
            <family val="2"/>
          </rPr>
          <t xml:space="preserve">
</t>
        </r>
      </text>
    </comment>
    <comment ref="AN105" authorId="2" shapeId="0" xr:uid="{00000000-0006-0000-0000-00000B010000}">
      <text>
        <r>
          <rPr>
            <b/>
            <sz val="8"/>
            <color indexed="81"/>
            <rFont val="Tahoma"/>
            <family val="2"/>
          </rPr>
          <t>ADOLESCENCIA (12 A 17 años)</t>
        </r>
      </text>
    </comment>
    <comment ref="AO105" authorId="2" shapeId="0" xr:uid="{00000000-0006-0000-0000-00000C010000}">
      <text>
        <r>
          <rPr>
            <b/>
            <sz val="8"/>
            <color indexed="81"/>
            <rFont val="Tahoma"/>
            <family val="2"/>
          </rPr>
          <t>JUVENTUD (18 a 28 años)</t>
        </r>
        <r>
          <rPr>
            <sz val="8"/>
            <color indexed="81"/>
            <rFont val="Tahoma"/>
            <family val="2"/>
          </rPr>
          <t xml:space="preserve">
</t>
        </r>
      </text>
    </comment>
    <comment ref="AP105" authorId="2" shapeId="0" xr:uid="{00000000-0006-0000-0000-00000D01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0E010000}">
      <text>
        <r>
          <rPr>
            <b/>
            <sz val="8"/>
            <color indexed="81"/>
            <rFont val="Tahoma"/>
            <family val="2"/>
          </rPr>
          <t>ADULTO MAYOR  (61 años en adelante)</t>
        </r>
        <r>
          <rPr>
            <sz val="8"/>
            <color indexed="81"/>
            <rFont val="Tahoma"/>
            <family val="2"/>
          </rPr>
          <t xml:space="preserve">
</t>
        </r>
      </text>
    </comment>
    <comment ref="AS105" authorId="2" shapeId="0" xr:uid="{00000000-0006-0000-0000-00000F010000}">
      <text>
        <r>
          <rPr>
            <b/>
            <sz val="8"/>
            <color indexed="81"/>
            <rFont val="Tahoma"/>
            <family val="2"/>
          </rPr>
          <t>MUJERES</t>
        </r>
        <r>
          <rPr>
            <sz val="8"/>
            <color indexed="81"/>
            <rFont val="Tahoma"/>
            <family val="2"/>
          </rPr>
          <t xml:space="preserve">
</t>
        </r>
      </text>
    </comment>
    <comment ref="AT105" authorId="2" shapeId="0" xr:uid="{00000000-0006-0000-0000-000010010000}">
      <text>
        <r>
          <rPr>
            <b/>
            <sz val="8"/>
            <color indexed="81"/>
            <rFont val="Tahoma"/>
            <family val="2"/>
          </rPr>
          <t>HOMBRES</t>
        </r>
      </text>
    </comment>
    <comment ref="AV105" authorId="2" shapeId="0" xr:uid="{00000000-0006-0000-0000-000011010000}">
      <text>
        <r>
          <rPr>
            <b/>
            <sz val="8"/>
            <color indexed="81"/>
            <rFont val="Tahoma"/>
            <family val="2"/>
          </rPr>
          <t>VÍCTIMAS CONFLICTO ARMADO</t>
        </r>
        <r>
          <rPr>
            <sz val="8"/>
            <color indexed="81"/>
            <rFont val="Tahoma"/>
            <family val="2"/>
          </rPr>
          <t xml:space="preserve">
</t>
        </r>
      </text>
    </comment>
    <comment ref="AX105" authorId="2" shapeId="0" xr:uid="{00000000-0006-0000-0000-000012010000}">
      <text>
        <r>
          <rPr>
            <b/>
            <sz val="8"/>
            <color indexed="81"/>
            <rFont val="Tahoma"/>
            <family val="2"/>
          </rPr>
          <t>DISCAPACITADOS</t>
        </r>
        <r>
          <rPr>
            <sz val="8"/>
            <color indexed="81"/>
            <rFont val="Tahoma"/>
            <family val="2"/>
          </rPr>
          <t xml:space="preserve">
</t>
        </r>
      </text>
    </comment>
    <comment ref="AY105" authorId="2" shapeId="0" xr:uid="{00000000-0006-0000-0000-000013010000}">
      <text>
        <r>
          <rPr>
            <b/>
            <sz val="8"/>
            <color indexed="81"/>
            <rFont val="Tahoma"/>
            <family val="2"/>
          </rPr>
          <t>AFROCOLOMBIANO O RAIZAL</t>
        </r>
      </text>
    </comment>
    <comment ref="AZ105" authorId="2" shapeId="0" xr:uid="{00000000-0006-0000-0000-000014010000}">
      <text>
        <r>
          <rPr>
            <b/>
            <sz val="8"/>
            <color indexed="81"/>
            <rFont val="Tahoma"/>
            <family val="2"/>
          </rPr>
          <t>INDÍGENAS</t>
        </r>
        <r>
          <rPr>
            <sz val="8"/>
            <color indexed="81"/>
            <rFont val="Tahoma"/>
            <family val="2"/>
          </rPr>
          <t xml:space="preserve">
</t>
        </r>
      </text>
    </comment>
    <comment ref="BA105" authorId="1" shapeId="0" xr:uid="{00000000-0006-0000-0000-000015010000}">
      <text>
        <r>
          <rPr>
            <b/>
            <sz val="9"/>
            <color indexed="81"/>
            <rFont val="Tahoma"/>
            <family val="2"/>
          </rPr>
          <t>MEDIO DE EVIDENCIA. INFORME, RESGISTRO FOTOGRAFICO, PLANILLA, ETC</t>
        </r>
      </text>
    </comment>
    <comment ref="AL114" authorId="2" shapeId="0" xr:uid="{00000000-0006-0000-0000-000016010000}">
      <text>
        <r>
          <rPr>
            <b/>
            <sz val="8"/>
            <color indexed="81"/>
            <rFont val="Tahoma"/>
            <family val="2"/>
          </rPr>
          <t>PRIMERA INFANCIA (0 a 5 años)</t>
        </r>
        <r>
          <rPr>
            <sz val="8"/>
            <color indexed="81"/>
            <rFont val="Tahoma"/>
            <family val="2"/>
          </rPr>
          <t xml:space="preserve">
</t>
        </r>
      </text>
    </comment>
    <comment ref="AM114" authorId="2" shapeId="0" xr:uid="{00000000-0006-0000-0000-000017010000}">
      <text>
        <r>
          <rPr>
            <b/>
            <sz val="8"/>
            <color indexed="81"/>
            <rFont val="Tahoma"/>
            <family val="2"/>
          </rPr>
          <t>INFANCIA (6 a 11 años)</t>
        </r>
        <r>
          <rPr>
            <sz val="8"/>
            <color indexed="81"/>
            <rFont val="Tahoma"/>
            <family val="2"/>
          </rPr>
          <t xml:space="preserve">
</t>
        </r>
      </text>
    </comment>
    <comment ref="AN114" authorId="2" shapeId="0" xr:uid="{00000000-0006-0000-0000-000018010000}">
      <text>
        <r>
          <rPr>
            <b/>
            <sz val="8"/>
            <color indexed="81"/>
            <rFont val="Tahoma"/>
            <family val="2"/>
          </rPr>
          <t>ADOLESCENCIA (12 A 17 años)</t>
        </r>
      </text>
    </comment>
    <comment ref="AO114" authorId="2" shapeId="0" xr:uid="{00000000-0006-0000-0000-000019010000}">
      <text>
        <r>
          <rPr>
            <b/>
            <sz val="8"/>
            <color indexed="81"/>
            <rFont val="Tahoma"/>
            <family val="2"/>
          </rPr>
          <t>JUVENTUD (18 a 28 años)</t>
        </r>
        <r>
          <rPr>
            <sz val="8"/>
            <color indexed="81"/>
            <rFont val="Tahoma"/>
            <family val="2"/>
          </rPr>
          <t xml:space="preserve">
</t>
        </r>
      </text>
    </comment>
    <comment ref="AP114" authorId="2" shapeId="0" xr:uid="{00000000-0006-0000-0000-00001A01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1B010000}">
      <text>
        <r>
          <rPr>
            <b/>
            <sz val="8"/>
            <color indexed="81"/>
            <rFont val="Tahoma"/>
            <family val="2"/>
          </rPr>
          <t>ADULTO MAYOR  (61 años en adelante)</t>
        </r>
        <r>
          <rPr>
            <sz val="8"/>
            <color indexed="81"/>
            <rFont val="Tahoma"/>
            <family val="2"/>
          </rPr>
          <t xml:space="preserve">
</t>
        </r>
      </text>
    </comment>
    <comment ref="AS114" authorId="2" shapeId="0" xr:uid="{00000000-0006-0000-0000-00001C010000}">
      <text>
        <r>
          <rPr>
            <b/>
            <sz val="8"/>
            <color indexed="81"/>
            <rFont val="Tahoma"/>
            <family val="2"/>
          </rPr>
          <t>MUJERES</t>
        </r>
        <r>
          <rPr>
            <sz val="8"/>
            <color indexed="81"/>
            <rFont val="Tahoma"/>
            <family val="2"/>
          </rPr>
          <t xml:space="preserve">
</t>
        </r>
      </text>
    </comment>
    <comment ref="AT114" authorId="2" shapeId="0" xr:uid="{00000000-0006-0000-0000-00001D010000}">
      <text>
        <r>
          <rPr>
            <b/>
            <sz val="8"/>
            <color indexed="81"/>
            <rFont val="Tahoma"/>
            <family val="2"/>
          </rPr>
          <t>HOMBRES</t>
        </r>
      </text>
    </comment>
    <comment ref="AV114" authorId="2" shapeId="0" xr:uid="{00000000-0006-0000-0000-00001E010000}">
      <text>
        <r>
          <rPr>
            <b/>
            <sz val="8"/>
            <color indexed="81"/>
            <rFont val="Tahoma"/>
            <family val="2"/>
          </rPr>
          <t>VÍCTIMAS CONFLICTO ARMADO</t>
        </r>
        <r>
          <rPr>
            <sz val="8"/>
            <color indexed="81"/>
            <rFont val="Tahoma"/>
            <family val="2"/>
          </rPr>
          <t xml:space="preserve">
</t>
        </r>
      </text>
    </comment>
    <comment ref="AX114" authorId="2" shapeId="0" xr:uid="{00000000-0006-0000-0000-00001F010000}">
      <text>
        <r>
          <rPr>
            <b/>
            <sz val="8"/>
            <color indexed="81"/>
            <rFont val="Tahoma"/>
            <family val="2"/>
          </rPr>
          <t>DISCAPACITADOS</t>
        </r>
        <r>
          <rPr>
            <sz val="8"/>
            <color indexed="81"/>
            <rFont val="Tahoma"/>
            <family val="2"/>
          </rPr>
          <t xml:space="preserve">
</t>
        </r>
      </text>
    </comment>
    <comment ref="AY114" authorId="2" shapeId="0" xr:uid="{00000000-0006-0000-0000-000020010000}">
      <text>
        <r>
          <rPr>
            <b/>
            <sz val="8"/>
            <color indexed="81"/>
            <rFont val="Tahoma"/>
            <family val="2"/>
          </rPr>
          <t>AFROCOLOMBIANO O RAIZAL</t>
        </r>
      </text>
    </comment>
    <comment ref="AZ114" authorId="2" shapeId="0" xr:uid="{00000000-0006-0000-0000-000021010000}">
      <text>
        <r>
          <rPr>
            <b/>
            <sz val="8"/>
            <color indexed="81"/>
            <rFont val="Tahoma"/>
            <family val="2"/>
          </rPr>
          <t>INDÍGENAS</t>
        </r>
        <r>
          <rPr>
            <sz val="8"/>
            <color indexed="81"/>
            <rFont val="Tahoma"/>
            <family val="2"/>
          </rPr>
          <t xml:space="preserve">
</t>
        </r>
      </text>
    </comment>
    <comment ref="BA114" authorId="1" shapeId="0" xr:uid="{00000000-0006-0000-0000-000022010000}">
      <text>
        <r>
          <rPr>
            <b/>
            <sz val="9"/>
            <color indexed="81"/>
            <rFont val="Tahoma"/>
            <family val="2"/>
          </rPr>
          <t>MEDIO DE EVIDENCIA. INFORME, RESGISTRO FOTOGRAFICO, PLANILLA, ETC</t>
        </r>
      </text>
    </comment>
    <comment ref="AL123" authorId="2" shapeId="0" xr:uid="{00000000-0006-0000-0000-000023010000}">
      <text>
        <r>
          <rPr>
            <b/>
            <sz val="8"/>
            <color indexed="81"/>
            <rFont val="Tahoma"/>
            <family val="2"/>
          </rPr>
          <t>PRIMERA INFANCIA (0 a 5 años)</t>
        </r>
        <r>
          <rPr>
            <sz val="8"/>
            <color indexed="81"/>
            <rFont val="Tahoma"/>
            <family val="2"/>
          </rPr>
          <t xml:space="preserve">
</t>
        </r>
      </text>
    </comment>
    <comment ref="AM123" authorId="2" shapeId="0" xr:uid="{00000000-0006-0000-0000-000024010000}">
      <text>
        <r>
          <rPr>
            <b/>
            <sz val="8"/>
            <color indexed="81"/>
            <rFont val="Tahoma"/>
            <family val="2"/>
          </rPr>
          <t>INFANCIA (6 a 11 años)</t>
        </r>
        <r>
          <rPr>
            <sz val="8"/>
            <color indexed="81"/>
            <rFont val="Tahoma"/>
            <family val="2"/>
          </rPr>
          <t xml:space="preserve">
</t>
        </r>
      </text>
    </comment>
    <comment ref="AN123" authorId="2" shapeId="0" xr:uid="{00000000-0006-0000-0000-000025010000}">
      <text>
        <r>
          <rPr>
            <b/>
            <sz val="8"/>
            <color indexed="81"/>
            <rFont val="Tahoma"/>
            <family val="2"/>
          </rPr>
          <t>ADOLESCENCIA (12 A 17 años)</t>
        </r>
      </text>
    </comment>
    <comment ref="AO123" authorId="2" shapeId="0" xr:uid="{00000000-0006-0000-0000-000026010000}">
      <text>
        <r>
          <rPr>
            <b/>
            <sz val="8"/>
            <color indexed="81"/>
            <rFont val="Tahoma"/>
            <family val="2"/>
          </rPr>
          <t>JUVENTUD (18 a 28 años)</t>
        </r>
        <r>
          <rPr>
            <sz val="8"/>
            <color indexed="81"/>
            <rFont val="Tahoma"/>
            <family val="2"/>
          </rPr>
          <t xml:space="preserve">
</t>
        </r>
      </text>
    </comment>
    <comment ref="AP123" authorId="2" shapeId="0" xr:uid="{00000000-0006-0000-0000-00002701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28010000}">
      <text>
        <r>
          <rPr>
            <b/>
            <sz val="8"/>
            <color indexed="81"/>
            <rFont val="Tahoma"/>
            <family val="2"/>
          </rPr>
          <t>ADULTO MAYOR  (61 años en adelante)</t>
        </r>
        <r>
          <rPr>
            <sz val="8"/>
            <color indexed="81"/>
            <rFont val="Tahoma"/>
            <family val="2"/>
          </rPr>
          <t xml:space="preserve">
</t>
        </r>
      </text>
    </comment>
    <comment ref="AS123" authorId="2" shapeId="0" xr:uid="{00000000-0006-0000-0000-000029010000}">
      <text>
        <r>
          <rPr>
            <b/>
            <sz val="8"/>
            <color indexed="81"/>
            <rFont val="Tahoma"/>
            <family val="2"/>
          </rPr>
          <t>MUJERES</t>
        </r>
        <r>
          <rPr>
            <sz val="8"/>
            <color indexed="81"/>
            <rFont val="Tahoma"/>
            <family val="2"/>
          </rPr>
          <t xml:space="preserve">
</t>
        </r>
      </text>
    </comment>
    <comment ref="AT123" authorId="2" shapeId="0" xr:uid="{00000000-0006-0000-0000-00002A010000}">
      <text>
        <r>
          <rPr>
            <b/>
            <sz val="8"/>
            <color indexed="81"/>
            <rFont val="Tahoma"/>
            <family val="2"/>
          </rPr>
          <t>HOMBRES</t>
        </r>
      </text>
    </comment>
    <comment ref="AV123" authorId="2" shapeId="0" xr:uid="{00000000-0006-0000-0000-00002B010000}">
      <text>
        <r>
          <rPr>
            <b/>
            <sz val="8"/>
            <color indexed="81"/>
            <rFont val="Tahoma"/>
            <family val="2"/>
          </rPr>
          <t>VÍCTIMAS CONFLICTO ARMADO</t>
        </r>
        <r>
          <rPr>
            <sz val="8"/>
            <color indexed="81"/>
            <rFont val="Tahoma"/>
            <family val="2"/>
          </rPr>
          <t xml:space="preserve">
</t>
        </r>
      </text>
    </comment>
    <comment ref="AX123" authorId="2" shapeId="0" xr:uid="{00000000-0006-0000-0000-00002C010000}">
      <text>
        <r>
          <rPr>
            <b/>
            <sz val="8"/>
            <color indexed="81"/>
            <rFont val="Tahoma"/>
            <family val="2"/>
          </rPr>
          <t>DISCAPACITADOS</t>
        </r>
        <r>
          <rPr>
            <sz val="8"/>
            <color indexed="81"/>
            <rFont val="Tahoma"/>
            <family val="2"/>
          </rPr>
          <t xml:space="preserve">
</t>
        </r>
      </text>
    </comment>
    <comment ref="AY123" authorId="2" shapeId="0" xr:uid="{00000000-0006-0000-0000-00002D010000}">
      <text>
        <r>
          <rPr>
            <b/>
            <sz val="8"/>
            <color indexed="81"/>
            <rFont val="Tahoma"/>
            <family val="2"/>
          </rPr>
          <t>AFROCOLOMBIANO O RAIZAL</t>
        </r>
      </text>
    </comment>
    <comment ref="AZ123" authorId="2" shapeId="0" xr:uid="{00000000-0006-0000-0000-00002E010000}">
      <text>
        <r>
          <rPr>
            <b/>
            <sz val="8"/>
            <color indexed="81"/>
            <rFont val="Tahoma"/>
            <family val="2"/>
          </rPr>
          <t>INDÍGENAS</t>
        </r>
        <r>
          <rPr>
            <sz val="8"/>
            <color indexed="81"/>
            <rFont val="Tahoma"/>
            <family val="2"/>
          </rPr>
          <t xml:space="preserve">
</t>
        </r>
      </text>
    </comment>
    <comment ref="BA123" authorId="1" shapeId="0" xr:uid="{00000000-0006-0000-0000-00002F010000}">
      <text>
        <r>
          <rPr>
            <b/>
            <sz val="9"/>
            <color indexed="81"/>
            <rFont val="Tahoma"/>
            <family val="2"/>
          </rPr>
          <t>MEDIO DE EVIDENCIA. INFORME, RESGISTRO FOTOGRAFICO, PLANILLA, ETC</t>
        </r>
      </text>
    </comment>
    <comment ref="AL132" authorId="2" shapeId="0" xr:uid="{00000000-0006-0000-0000-000030010000}">
      <text>
        <r>
          <rPr>
            <b/>
            <sz val="8"/>
            <color indexed="81"/>
            <rFont val="Tahoma"/>
            <family val="2"/>
          </rPr>
          <t>PRIMERA INFANCIA (0 a 5 años)</t>
        </r>
        <r>
          <rPr>
            <sz val="8"/>
            <color indexed="81"/>
            <rFont val="Tahoma"/>
            <family val="2"/>
          </rPr>
          <t xml:space="preserve">
</t>
        </r>
      </text>
    </comment>
    <comment ref="AM132" authorId="2" shapeId="0" xr:uid="{00000000-0006-0000-0000-000031010000}">
      <text>
        <r>
          <rPr>
            <b/>
            <sz val="8"/>
            <color indexed="81"/>
            <rFont val="Tahoma"/>
            <family val="2"/>
          </rPr>
          <t>INFANCIA (6 a 11 años)</t>
        </r>
        <r>
          <rPr>
            <sz val="8"/>
            <color indexed="81"/>
            <rFont val="Tahoma"/>
            <family val="2"/>
          </rPr>
          <t xml:space="preserve">
</t>
        </r>
      </text>
    </comment>
    <comment ref="AN132" authorId="2" shapeId="0" xr:uid="{00000000-0006-0000-0000-000032010000}">
      <text>
        <r>
          <rPr>
            <b/>
            <sz val="8"/>
            <color indexed="81"/>
            <rFont val="Tahoma"/>
            <family val="2"/>
          </rPr>
          <t>ADOLESCENCIA (12 A 17 años)</t>
        </r>
      </text>
    </comment>
    <comment ref="AO132" authorId="2" shapeId="0" xr:uid="{00000000-0006-0000-0000-000033010000}">
      <text>
        <r>
          <rPr>
            <b/>
            <sz val="8"/>
            <color indexed="81"/>
            <rFont val="Tahoma"/>
            <family val="2"/>
          </rPr>
          <t>JUVENTUD (18 a 28 años)</t>
        </r>
        <r>
          <rPr>
            <sz val="8"/>
            <color indexed="81"/>
            <rFont val="Tahoma"/>
            <family val="2"/>
          </rPr>
          <t xml:space="preserve">
</t>
        </r>
      </text>
    </comment>
    <comment ref="AP132" authorId="2" shapeId="0" xr:uid="{00000000-0006-0000-0000-00003401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35010000}">
      <text>
        <r>
          <rPr>
            <b/>
            <sz val="8"/>
            <color indexed="81"/>
            <rFont val="Tahoma"/>
            <family val="2"/>
          </rPr>
          <t>ADULTO MAYOR  (61 años en adelante)</t>
        </r>
        <r>
          <rPr>
            <sz val="8"/>
            <color indexed="81"/>
            <rFont val="Tahoma"/>
            <family val="2"/>
          </rPr>
          <t xml:space="preserve">
</t>
        </r>
      </text>
    </comment>
    <comment ref="AS132" authorId="2" shapeId="0" xr:uid="{00000000-0006-0000-0000-000036010000}">
      <text>
        <r>
          <rPr>
            <b/>
            <sz val="8"/>
            <color indexed="81"/>
            <rFont val="Tahoma"/>
            <family val="2"/>
          </rPr>
          <t>MUJERES</t>
        </r>
        <r>
          <rPr>
            <sz val="8"/>
            <color indexed="81"/>
            <rFont val="Tahoma"/>
            <family val="2"/>
          </rPr>
          <t xml:space="preserve">
</t>
        </r>
      </text>
    </comment>
    <comment ref="AT132" authorId="2" shapeId="0" xr:uid="{00000000-0006-0000-0000-000037010000}">
      <text>
        <r>
          <rPr>
            <b/>
            <sz val="8"/>
            <color indexed="81"/>
            <rFont val="Tahoma"/>
            <family val="2"/>
          </rPr>
          <t>HOMBRES</t>
        </r>
      </text>
    </comment>
    <comment ref="AV132" authorId="2" shapeId="0" xr:uid="{00000000-0006-0000-0000-000038010000}">
      <text>
        <r>
          <rPr>
            <b/>
            <sz val="8"/>
            <color indexed="81"/>
            <rFont val="Tahoma"/>
            <family val="2"/>
          </rPr>
          <t>VÍCTIMAS CONFLICTO ARMADO</t>
        </r>
        <r>
          <rPr>
            <sz val="8"/>
            <color indexed="81"/>
            <rFont val="Tahoma"/>
            <family val="2"/>
          </rPr>
          <t xml:space="preserve">
</t>
        </r>
      </text>
    </comment>
    <comment ref="AX132" authorId="2" shapeId="0" xr:uid="{00000000-0006-0000-0000-000039010000}">
      <text>
        <r>
          <rPr>
            <b/>
            <sz val="8"/>
            <color indexed="81"/>
            <rFont val="Tahoma"/>
            <family val="2"/>
          </rPr>
          <t>DISCAPACITADOS</t>
        </r>
        <r>
          <rPr>
            <sz val="8"/>
            <color indexed="81"/>
            <rFont val="Tahoma"/>
            <family val="2"/>
          </rPr>
          <t xml:space="preserve">
</t>
        </r>
      </text>
    </comment>
    <comment ref="AY132" authorId="2" shapeId="0" xr:uid="{00000000-0006-0000-0000-00003A010000}">
      <text>
        <r>
          <rPr>
            <b/>
            <sz val="8"/>
            <color indexed="81"/>
            <rFont val="Tahoma"/>
            <family val="2"/>
          </rPr>
          <t>AFROCOLOMBIANO O RAIZAL</t>
        </r>
      </text>
    </comment>
    <comment ref="AZ132" authorId="2" shapeId="0" xr:uid="{00000000-0006-0000-0000-00003B010000}">
      <text>
        <r>
          <rPr>
            <b/>
            <sz val="8"/>
            <color indexed="81"/>
            <rFont val="Tahoma"/>
            <family val="2"/>
          </rPr>
          <t>INDÍGENAS</t>
        </r>
        <r>
          <rPr>
            <sz val="8"/>
            <color indexed="81"/>
            <rFont val="Tahoma"/>
            <family val="2"/>
          </rPr>
          <t xml:space="preserve">
</t>
        </r>
      </text>
    </comment>
    <comment ref="BA132" authorId="1" shapeId="0" xr:uid="{00000000-0006-0000-0000-00003C010000}">
      <text>
        <r>
          <rPr>
            <b/>
            <sz val="9"/>
            <color indexed="81"/>
            <rFont val="Tahoma"/>
            <family val="2"/>
          </rPr>
          <t>MEDIO DE EVIDENCIA. INFORME, RESGISTRO FOTOGRAFICO, PLANILLA, ETC</t>
        </r>
      </text>
    </comment>
    <comment ref="AL141" authorId="2" shapeId="0" xr:uid="{00000000-0006-0000-0000-00003D010000}">
      <text>
        <r>
          <rPr>
            <b/>
            <sz val="8"/>
            <color indexed="81"/>
            <rFont val="Tahoma"/>
            <family val="2"/>
          </rPr>
          <t>PRIMERA INFANCIA (0 a 5 años)</t>
        </r>
        <r>
          <rPr>
            <sz val="8"/>
            <color indexed="81"/>
            <rFont val="Tahoma"/>
            <family val="2"/>
          </rPr>
          <t xml:space="preserve">
</t>
        </r>
      </text>
    </comment>
    <comment ref="AM141" authorId="2" shapeId="0" xr:uid="{00000000-0006-0000-0000-00003E010000}">
      <text>
        <r>
          <rPr>
            <b/>
            <sz val="8"/>
            <color indexed="81"/>
            <rFont val="Tahoma"/>
            <family val="2"/>
          </rPr>
          <t>INFANCIA (6 a 11 años)</t>
        </r>
        <r>
          <rPr>
            <sz val="8"/>
            <color indexed="81"/>
            <rFont val="Tahoma"/>
            <family val="2"/>
          </rPr>
          <t xml:space="preserve">
</t>
        </r>
      </text>
    </comment>
    <comment ref="AN141" authorId="2" shapeId="0" xr:uid="{00000000-0006-0000-0000-00003F010000}">
      <text>
        <r>
          <rPr>
            <b/>
            <sz val="8"/>
            <color indexed="81"/>
            <rFont val="Tahoma"/>
            <family val="2"/>
          </rPr>
          <t>ADOLESCENCIA (12 A 17 años)</t>
        </r>
      </text>
    </comment>
    <comment ref="AO141" authorId="2" shapeId="0" xr:uid="{00000000-0006-0000-0000-000040010000}">
      <text>
        <r>
          <rPr>
            <b/>
            <sz val="8"/>
            <color indexed="81"/>
            <rFont val="Tahoma"/>
            <family val="2"/>
          </rPr>
          <t>JUVENTUD (18 a 28 años)</t>
        </r>
        <r>
          <rPr>
            <sz val="8"/>
            <color indexed="81"/>
            <rFont val="Tahoma"/>
            <family val="2"/>
          </rPr>
          <t xml:space="preserve">
</t>
        </r>
      </text>
    </comment>
    <comment ref="AP141" authorId="2" shapeId="0" xr:uid="{00000000-0006-0000-0000-000041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42010000}">
      <text>
        <r>
          <rPr>
            <b/>
            <sz val="8"/>
            <color indexed="81"/>
            <rFont val="Tahoma"/>
            <family val="2"/>
          </rPr>
          <t>ADULTO MAYOR  (61 años en adelante)</t>
        </r>
        <r>
          <rPr>
            <sz val="8"/>
            <color indexed="81"/>
            <rFont val="Tahoma"/>
            <family val="2"/>
          </rPr>
          <t xml:space="preserve">
</t>
        </r>
      </text>
    </comment>
    <comment ref="AS141" authorId="2" shapeId="0" xr:uid="{00000000-0006-0000-0000-000043010000}">
      <text>
        <r>
          <rPr>
            <b/>
            <sz val="8"/>
            <color indexed="81"/>
            <rFont val="Tahoma"/>
            <family val="2"/>
          </rPr>
          <t>MUJERES</t>
        </r>
        <r>
          <rPr>
            <sz val="8"/>
            <color indexed="81"/>
            <rFont val="Tahoma"/>
            <family val="2"/>
          </rPr>
          <t xml:space="preserve">
</t>
        </r>
      </text>
    </comment>
    <comment ref="AT141" authorId="2" shapeId="0" xr:uid="{00000000-0006-0000-0000-000044010000}">
      <text>
        <r>
          <rPr>
            <b/>
            <sz val="8"/>
            <color indexed="81"/>
            <rFont val="Tahoma"/>
            <family val="2"/>
          </rPr>
          <t>HOMBRES</t>
        </r>
      </text>
    </comment>
    <comment ref="AV141" authorId="2" shapeId="0" xr:uid="{00000000-0006-0000-0000-000045010000}">
      <text>
        <r>
          <rPr>
            <b/>
            <sz val="8"/>
            <color indexed="81"/>
            <rFont val="Tahoma"/>
            <family val="2"/>
          </rPr>
          <t>VÍCTIMAS CONFLICTO ARMADO</t>
        </r>
        <r>
          <rPr>
            <sz val="8"/>
            <color indexed="81"/>
            <rFont val="Tahoma"/>
            <family val="2"/>
          </rPr>
          <t xml:space="preserve">
</t>
        </r>
      </text>
    </comment>
    <comment ref="AX141" authorId="2" shapeId="0" xr:uid="{00000000-0006-0000-0000-000046010000}">
      <text>
        <r>
          <rPr>
            <b/>
            <sz val="8"/>
            <color indexed="81"/>
            <rFont val="Tahoma"/>
            <family val="2"/>
          </rPr>
          <t>DISCAPACITADOS</t>
        </r>
        <r>
          <rPr>
            <sz val="8"/>
            <color indexed="81"/>
            <rFont val="Tahoma"/>
            <family val="2"/>
          </rPr>
          <t xml:space="preserve">
</t>
        </r>
      </text>
    </comment>
    <comment ref="AY141" authorId="2" shapeId="0" xr:uid="{00000000-0006-0000-0000-000047010000}">
      <text>
        <r>
          <rPr>
            <b/>
            <sz val="8"/>
            <color indexed="81"/>
            <rFont val="Tahoma"/>
            <family val="2"/>
          </rPr>
          <t>AFROCOLOMBIANO O RAIZAL</t>
        </r>
      </text>
    </comment>
    <comment ref="AZ141" authorId="2" shapeId="0" xr:uid="{00000000-0006-0000-0000-000048010000}">
      <text>
        <r>
          <rPr>
            <b/>
            <sz val="8"/>
            <color indexed="81"/>
            <rFont val="Tahoma"/>
            <family val="2"/>
          </rPr>
          <t>INDÍGENAS</t>
        </r>
        <r>
          <rPr>
            <sz val="8"/>
            <color indexed="81"/>
            <rFont val="Tahoma"/>
            <family val="2"/>
          </rPr>
          <t xml:space="preserve">
</t>
        </r>
      </text>
    </comment>
    <comment ref="BA141" authorId="1" shapeId="0" xr:uid="{00000000-0006-0000-0000-000049010000}">
      <text>
        <r>
          <rPr>
            <b/>
            <sz val="9"/>
            <color indexed="81"/>
            <rFont val="Tahoma"/>
            <family val="2"/>
          </rPr>
          <t>MEDIO DE EVIDENCIA. INFORME, RESGISTRO FOTOGRAFICO, PLANILLA, ETC</t>
        </r>
      </text>
    </comment>
    <comment ref="AL150" authorId="2" shapeId="0" xr:uid="{00000000-0006-0000-0000-00004A010000}">
      <text>
        <r>
          <rPr>
            <b/>
            <sz val="8"/>
            <color indexed="81"/>
            <rFont val="Tahoma"/>
            <family val="2"/>
          </rPr>
          <t>PRIMERA INFANCIA (0 a 5 años)</t>
        </r>
        <r>
          <rPr>
            <sz val="8"/>
            <color indexed="81"/>
            <rFont val="Tahoma"/>
            <family val="2"/>
          </rPr>
          <t xml:space="preserve">
</t>
        </r>
      </text>
    </comment>
    <comment ref="AM150" authorId="2" shapeId="0" xr:uid="{00000000-0006-0000-0000-00004B010000}">
      <text>
        <r>
          <rPr>
            <b/>
            <sz val="8"/>
            <color indexed="81"/>
            <rFont val="Tahoma"/>
            <family val="2"/>
          </rPr>
          <t>INFANCIA (6 a 11 años)</t>
        </r>
        <r>
          <rPr>
            <sz val="8"/>
            <color indexed="81"/>
            <rFont val="Tahoma"/>
            <family val="2"/>
          </rPr>
          <t xml:space="preserve">
</t>
        </r>
      </text>
    </comment>
    <comment ref="AN150" authorId="2" shapeId="0" xr:uid="{00000000-0006-0000-0000-00004C010000}">
      <text>
        <r>
          <rPr>
            <b/>
            <sz val="8"/>
            <color indexed="81"/>
            <rFont val="Tahoma"/>
            <family val="2"/>
          </rPr>
          <t>ADOLESCENCIA (12 A 17 años)</t>
        </r>
      </text>
    </comment>
    <comment ref="AO150" authorId="2" shapeId="0" xr:uid="{00000000-0006-0000-0000-00004D010000}">
      <text>
        <r>
          <rPr>
            <b/>
            <sz val="8"/>
            <color indexed="81"/>
            <rFont val="Tahoma"/>
            <family val="2"/>
          </rPr>
          <t>JUVENTUD (18 a 28 años)</t>
        </r>
        <r>
          <rPr>
            <sz val="8"/>
            <color indexed="81"/>
            <rFont val="Tahoma"/>
            <family val="2"/>
          </rPr>
          <t xml:space="preserve">
</t>
        </r>
      </text>
    </comment>
    <comment ref="AP150" authorId="2" shapeId="0" xr:uid="{00000000-0006-0000-0000-00004E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4F010000}">
      <text>
        <r>
          <rPr>
            <b/>
            <sz val="8"/>
            <color indexed="81"/>
            <rFont val="Tahoma"/>
            <family val="2"/>
          </rPr>
          <t>ADULTO MAYOR  (61 años en adelante)</t>
        </r>
        <r>
          <rPr>
            <sz val="8"/>
            <color indexed="81"/>
            <rFont val="Tahoma"/>
            <family val="2"/>
          </rPr>
          <t xml:space="preserve">
</t>
        </r>
      </text>
    </comment>
    <comment ref="AS150" authorId="2" shapeId="0" xr:uid="{00000000-0006-0000-0000-000050010000}">
      <text>
        <r>
          <rPr>
            <b/>
            <sz val="8"/>
            <color indexed="81"/>
            <rFont val="Tahoma"/>
            <family val="2"/>
          </rPr>
          <t>MUJERES</t>
        </r>
        <r>
          <rPr>
            <sz val="8"/>
            <color indexed="81"/>
            <rFont val="Tahoma"/>
            <family val="2"/>
          </rPr>
          <t xml:space="preserve">
</t>
        </r>
      </text>
    </comment>
    <comment ref="AT150" authorId="2" shapeId="0" xr:uid="{00000000-0006-0000-0000-000051010000}">
      <text>
        <r>
          <rPr>
            <b/>
            <sz val="8"/>
            <color indexed="81"/>
            <rFont val="Tahoma"/>
            <family val="2"/>
          </rPr>
          <t>HOMBRES</t>
        </r>
      </text>
    </comment>
    <comment ref="AV150" authorId="2" shapeId="0" xr:uid="{00000000-0006-0000-0000-000052010000}">
      <text>
        <r>
          <rPr>
            <b/>
            <sz val="8"/>
            <color indexed="81"/>
            <rFont val="Tahoma"/>
            <family val="2"/>
          </rPr>
          <t>VÍCTIMAS CONFLICTO ARMADO</t>
        </r>
        <r>
          <rPr>
            <sz val="8"/>
            <color indexed="81"/>
            <rFont val="Tahoma"/>
            <family val="2"/>
          </rPr>
          <t xml:space="preserve">
</t>
        </r>
      </text>
    </comment>
    <comment ref="AX150" authorId="2" shapeId="0" xr:uid="{00000000-0006-0000-0000-000053010000}">
      <text>
        <r>
          <rPr>
            <b/>
            <sz val="8"/>
            <color indexed="81"/>
            <rFont val="Tahoma"/>
            <family val="2"/>
          </rPr>
          <t>DISCAPACITADOS</t>
        </r>
        <r>
          <rPr>
            <sz val="8"/>
            <color indexed="81"/>
            <rFont val="Tahoma"/>
            <family val="2"/>
          </rPr>
          <t xml:space="preserve">
</t>
        </r>
      </text>
    </comment>
    <comment ref="AY150" authorId="2" shapeId="0" xr:uid="{00000000-0006-0000-0000-000054010000}">
      <text>
        <r>
          <rPr>
            <b/>
            <sz val="8"/>
            <color indexed="81"/>
            <rFont val="Tahoma"/>
            <family val="2"/>
          </rPr>
          <t>AFROCOLOMBIANO O RAIZAL</t>
        </r>
      </text>
    </comment>
    <comment ref="AZ150" authorId="2" shapeId="0" xr:uid="{00000000-0006-0000-0000-000055010000}">
      <text>
        <r>
          <rPr>
            <b/>
            <sz val="8"/>
            <color indexed="81"/>
            <rFont val="Tahoma"/>
            <family val="2"/>
          </rPr>
          <t>INDÍGENAS</t>
        </r>
        <r>
          <rPr>
            <sz val="8"/>
            <color indexed="81"/>
            <rFont val="Tahoma"/>
            <family val="2"/>
          </rPr>
          <t xml:space="preserve">
</t>
        </r>
      </text>
    </comment>
    <comment ref="BA150" authorId="1" shapeId="0" xr:uid="{00000000-0006-0000-0000-000056010000}">
      <text>
        <r>
          <rPr>
            <b/>
            <sz val="9"/>
            <color indexed="81"/>
            <rFont val="Tahoma"/>
            <family val="2"/>
          </rPr>
          <t>MEDIO DE EVIDENCIA. INFORME, RESGISTRO FOTOGRAFICO, PLANILLA, ETC</t>
        </r>
      </text>
    </comment>
    <comment ref="AL159" authorId="2" shapeId="0" xr:uid="{00000000-0006-0000-0000-000057010000}">
      <text>
        <r>
          <rPr>
            <b/>
            <sz val="8"/>
            <color indexed="81"/>
            <rFont val="Tahoma"/>
            <family val="2"/>
          </rPr>
          <t>PRIMERA INFANCIA (0 a 5 años)</t>
        </r>
        <r>
          <rPr>
            <sz val="8"/>
            <color indexed="81"/>
            <rFont val="Tahoma"/>
            <family val="2"/>
          </rPr>
          <t xml:space="preserve">
</t>
        </r>
      </text>
    </comment>
    <comment ref="AM159" authorId="2" shapeId="0" xr:uid="{00000000-0006-0000-0000-000058010000}">
      <text>
        <r>
          <rPr>
            <b/>
            <sz val="8"/>
            <color indexed="81"/>
            <rFont val="Tahoma"/>
            <family val="2"/>
          </rPr>
          <t>INFANCIA (6 a 11 años)</t>
        </r>
        <r>
          <rPr>
            <sz val="8"/>
            <color indexed="81"/>
            <rFont val="Tahoma"/>
            <family val="2"/>
          </rPr>
          <t xml:space="preserve">
</t>
        </r>
      </text>
    </comment>
    <comment ref="AN159" authorId="2" shapeId="0" xr:uid="{00000000-0006-0000-0000-000059010000}">
      <text>
        <r>
          <rPr>
            <b/>
            <sz val="8"/>
            <color indexed="81"/>
            <rFont val="Tahoma"/>
            <family val="2"/>
          </rPr>
          <t>ADOLESCENCIA (12 A 17 años)</t>
        </r>
      </text>
    </comment>
    <comment ref="AO159" authorId="2" shapeId="0" xr:uid="{00000000-0006-0000-0000-00005A010000}">
      <text>
        <r>
          <rPr>
            <b/>
            <sz val="8"/>
            <color indexed="81"/>
            <rFont val="Tahoma"/>
            <family val="2"/>
          </rPr>
          <t>JUVENTUD (18 a 28 años)</t>
        </r>
        <r>
          <rPr>
            <sz val="8"/>
            <color indexed="81"/>
            <rFont val="Tahoma"/>
            <family val="2"/>
          </rPr>
          <t xml:space="preserve">
</t>
        </r>
      </text>
    </comment>
    <comment ref="AP159" authorId="2" shapeId="0" xr:uid="{00000000-0006-0000-0000-00005B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5C010000}">
      <text>
        <r>
          <rPr>
            <b/>
            <sz val="8"/>
            <color indexed="81"/>
            <rFont val="Tahoma"/>
            <family val="2"/>
          </rPr>
          <t>ADULTO MAYOR  (61 años en adelante)</t>
        </r>
        <r>
          <rPr>
            <sz val="8"/>
            <color indexed="81"/>
            <rFont val="Tahoma"/>
            <family val="2"/>
          </rPr>
          <t xml:space="preserve">
</t>
        </r>
      </text>
    </comment>
    <comment ref="AS159" authorId="2" shapeId="0" xr:uid="{00000000-0006-0000-0000-00005D010000}">
      <text>
        <r>
          <rPr>
            <b/>
            <sz val="8"/>
            <color indexed="81"/>
            <rFont val="Tahoma"/>
            <family val="2"/>
          </rPr>
          <t>MUJERES</t>
        </r>
        <r>
          <rPr>
            <sz val="8"/>
            <color indexed="81"/>
            <rFont val="Tahoma"/>
            <family val="2"/>
          </rPr>
          <t xml:space="preserve">
</t>
        </r>
      </text>
    </comment>
    <comment ref="AT159" authorId="2" shapeId="0" xr:uid="{00000000-0006-0000-0000-00005E010000}">
      <text>
        <r>
          <rPr>
            <b/>
            <sz val="8"/>
            <color indexed="81"/>
            <rFont val="Tahoma"/>
            <family val="2"/>
          </rPr>
          <t>HOMBRES</t>
        </r>
      </text>
    </comment>
    <comment ref="AV159" authorId="2" shapeId="0" xr:uid="{00000000-0006-0000-0000-00005F010000}">
      <text>
        <r>
          <rPr>
            <b/>
            <sz val="8"/>
            <color indexed="81"/>
            <rFont val="Tahoma"/>
            <family val="2"/>
          </rPr>
          <t>VÍCTIMAS CONFLICTO ARMADO</t>
        </r>
        <r>
          <rPr>
            <sz val="8"/>
            <color indexed="81"/>
            <rFont val="Tahoma"/>
            <family val="2"/>
          </rPr>
          <t xml:space="preserve">
</t>
        </r>
      </text>
    </comment>
    <comment ref="AX159" authorId="2" shapeId="0" xr:uid="{00000000-0006-0000-0000-000060010000}">
      <text>
        <r>
          <rPr>
            <b/>
            <sz val="8"/>
            <color indexed="81"/>
            <rFont val="Tahoma"/>
            <family val="2"/>
          </rPr>
          <t>DISCAPACITADOS</t>
        </r>
        <r>
          <rPr>
            <sz val="8"/>
            <color indexed="81"/>
            <rFont val="Tahoma"/>
            <family val="2"/>
          </rPr>
          <t xml:space="preserve">
</t>
        </r>
      </text>
    </comment>
    <comment ref="AY159" authorId="2" shapeId="0" xr:uid="{00000000-0006-0000-0000-000061010000}">
      <text>
        <r>
          <rPr>
            <b/>
            <sz val="8"/>
            <color indexed="81"/>
            <rFont val="Tahoma"/>
            <family val="2"/>
          </rPr>
          <t>AFROCOLOMBIANO O RAIZAL</t>
        </r>
      </text>
    </comment>
    <comment ref="AZ159" authorId="2" shapeId="0" xr:uid="{00000000-0006-0000-0000-000062010000}">
      <text>
        <r>
          <rPr>
            <b/>
            <sz val="8"/>
            <color indexed="81"/>
            <rFont val="Tahoma"/>
            <family val="2"/>
          </rPr>
          <t>INDÍGENAS</t>
        </r>
        <r>
          <rPr>
            <sz val="8"/>
            <color indexed="81"/>
            <rFont val="Tahoma"/>
            <family val="2"/>
          </rPr>
          <t xml:space="preserve">
</t>
        </r>
      </text>
    </comment>
    <comment ref="BA159" authorId="1" shapeId="0" xr:uid="{00000000-0006-0000-0000-000063010000}">
      <text>
        <r>
          <rPr>
            <b/>
            <sz val="9"/>
            <color indexed="81"/>
            <rFont val="Tahoma"/>
            <family val="2"/>
          </rPr>
          <t>MEDIO DE EVIDENCIA. INFORME, RESGISTRO FOTOGRAFICO, PLANILLA, ETC</t>
        </r>
      </text>
    </comment>
    <comment ref="AL168" authorId="2" shapeId="0" xr:uid="{00000000-0006-0000-0000-000064010000}">
      <text>
        <r>
          <rPr>
            <b/>
            <sz val="8"/>
            <color indexed="81"/>
            <rFont val="Tahoma"/>
            <family val="2"/>
          </rPr>
          <t>PRIMERA INFANCIA (0 a 5 años)</t>
        </r>
        <r>
          <rPr>
            <sz val="8"/>
            <color indexed="81"/>
            <rFont val="Tahoma"/>
            <family val="2"/>
          </rPr>
          <t xml:space="preserve">
</t>
        </r>
      </text>
    </comment>
    <comment ref="AM168" authorId="2" shapeId="0" xr:uid="{00000000-0006-0000-0000-000065010000}">
      <text>
        <r>
          <rPr>
            <b/>
            <sz val="8"/>
            <color indexed="81"/>
            <rFont val="Tahoma"/>
            <family val="2"/>
          </rPr>
          <t>INFANCIA (6 a 11 años)</t>
        </r>
        <r>
          <rPr>
            <sz val="8"/>
            <color indexed="81"/>
            <rFont val="Tahoma"/>
            <family val="2"/>
          </rPr>
          <t xml:space="preserve">
</t>
        </r>
      </text>
    </comment>
    <comment ref="AN168" authorId="2" shapeId="0" xr:uid="{00000000-0006-0000-0000-000066010000}">
      <text>
        <r>
          <rPr>
            <b/>
            <sz val="8"/>
            <color indexed="81"/>
            <rFont val="Tahoma"/>
            <family val="2"/>
          </rPr>
          <t>ADOLESCENCIA (12 A 17 años)</t>
        </r>
      </text>
    </comment>
    <comment ref="AO168" authorId="2" shapeId="0" xr:uid="{00000000-0006-0000-0000-000067010000}">
      <text>
        <r>
          <rPr>
            <b/>
            <sz val="8"/>
            <color indexed="81"/>
            <rFont val="Tahoma"/>
            <family val="2"/>
          </rPr>
          <t>JUVENTUD (18 a 28 años)</t>
        </r>
        <r>
          <rPr>
            <sz val="8"/>
            <color indexed="81"/>
            <rFont val="Tahoma"/>
            <family val="2"/>
          </rPr>
          <t xml:space="preserve">
</t>
        </r>
      </text>
    </comment>
    <comment ref="AP168" authorId="2" shapeId="0" xr:uid="{00000000-0006-0000-0000-000068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69010000}">
      <text>
        <r>
          <rPr>
            <b/>
            <sz val="8"/>
            <color indexed="81"/>
            <rFont val="Tahoma"/>
            <family val="2"/>
          </rPr>
          <t>ADULTO MAYOR  (61 años en adelante)</t>
        </r>
        <r>
          <rPr>
            <sz val="8"/>
            <color indexed="81"/>
            <rFont val="Tahoma"/>
            <family val="2"/>
          </rPr>
          <t xml:space="preserve">
</t>
        </r>
      </text>
    </comment>
    <comment ref="AS168" authorId="2" shapeId="0" xr:uid="{00000000-0006-0000-0000-00006A010000}">
      <text>
        <r>
          <rPr>
            <b/>
            <sz val="8"/>
            <color indexed="81"/>
            <rFont val="Tahoma"/>
            <family val="2"/>
          </rPr>
          <t>MUJERES</t>
        </r>
        <r>
          <rPr>
            <sz val="8"/>
            <color indexed="81"/>
            <rFont val="Tahoma"/>
            <family val="2"/>
          </rPr>
          <t xml:space="preserve">
</t>
        </r>
      </text>
    </comment>
    <comment ref="AT168" authorId="2" shapeId="0" xr:uid="{00000000-0006-0000-0000-00006B010000}">
      <text>
        <r>
          <rPr>
            <b/>
            <sz val="8"/>
            <color indexed="81"/>
            <rFont val="Tahoma"/>
            <family val="2"/>
          </rPr>
          <t>HOMBRES</t>
        </r>
      </text>
    </comment>
    <comment ref="AV168" authorId="2" shapeId="0" xr:uid="{00000000-0006-0000-0000-00006C010000}">
      <text>
        <r>
          <rPr>
            <b/>
            <sz val="8"/>
            <color indexed="81"/>
            <rFont val="Tahoma"/>
            <family val="2"/>
          </rPr>
          <t>VÍCTIMAS CONFLICTO ARMADO</t>
        </r>
        <r>
          <rPr>
            <sz val="8"/>
            <color indexed="81"/>
            <rFont val="Tahoma"/>
            <family val="2"/>
          </rPr>
          <t xml:space="preserve">
</t>
        </r>
      </text>
    </comment>
    <comment ref="AX168" authorId="2" shapeId="0" xr:uid="{00000000-0006-0000-0000-00006D010000}">
      <text>
        <r>
          <rPr>
            <b/>
            <sz val="8"/>
            <color indexed="81"/>
            <rFont val="Tahoma"/>
            <family val="2"/>
          </rPr>
          <t>DISCAPACITADOS</t>
        </r>
        <r>
          <rPr>
            <sz val="8"/>
            <color indexed="81"/>
            <rFont val="Tahoma"/>
            <family val="2"/>
          </rPr>
          <t xml:space="preserve">
</t>
        </r>
      </text>
    </comment>
    <comment ref="AY168" authorId="2" shapeId="0" xr:uid="{00000000-0006-0000-0000-00006E010000}">
      <text>
        <r>
          <rPr>
            <b/>
            <sz val="8"/>
            <color indexed="81"/>
            <rFont val="Tahoma"/>
            <family val="2"/>
          </rPr>
          <t>AFROCOLOMBIANO O RAIZAL</t>
        </r>
      </text>
    </comment>
    <comment ref="AZ168" authorId="2" shapeId="0" xr:uid="{00000000-0006-0000-0000-00006F010000}">
      <text>
        <r>
          <rPr>
            <b/>
            <sz val="8"/>
            <color indexed="81"/>
            <rFont val="Tahoma"/>
            <family val="2"/>
          </rPr>
          <t>INDÍGENAS</t>
        </r>
        <r>
          <rPr>
            <sz val="8"/>
            <color indexed="81"/>
            <rFont val="Tahoma"/>
            <family val="2"/>
          </rPr>
          <t xml:space="preserve">
</t>
        </r>
      </text>
    </comment>
    <comment ref="BA168" authorId="1" shapeId="0" xr:uid="{00000000-0006-0000-0000-000070010000}">
      <text>
        <r>
          <rPr>
            <b/>
            <sz val="9"/>
            <color indexed="81"/>
            <rFont val="Tahoma"/>
            <family val="2"/>
          </rPr>
          <t>MEDIO DE EVIDENCIA. INFORME, RESGISTRO FOTOGRAFICO, PLANILLA, ETC</t>
        </r>
      </text>
    </comment>
    <comment ref="AL177" authorId="2" shapeId="0" xr:uid="{00000000-0006-0000-0000-000071010000}">
      <text>
        <r>
          <rPr>
            <b/>
            <sz val="8"/>
            <color indexed="81"/>
            <rFont val="Tahoma"/>
            <family val="2"/>
          </rPr>
          <t>PRIMERA INFANCIA (0 a 5 años)</t>
        </r>
        <r>
          <rPr>
            <sz val="8"/>
            <color indexed="81"/>
            <rFont val="Tahoma"/>
            <family val="2"/>
          </rPr>
          <t xml:space="preserve">
</t>
        </r>
      </text>
    </comment>
    <comment ref="AM177" authorId="2" shapeId="0" xr:uid="{00000000-0006-0000-0000-000072010000}">
      <text>
        <r>
          <rPr>
            <b/>
            <sz val="8"/>
            <color indexed="81"/>
            <rFont val="Tahoma"/>
            <family val="2"/>
          </rPr>
          <t>INFANCIA (6 a 11 años)</t>
        </r>
        <r>
          <rPr>
            <sz val="8"/>
            <color indexed="81"/>
            <rFont val="Tahoma"/>
            <family val="2"/>
          </rPr>
          <t xml:space="preserve">
</t>
        </r>
      </text>
    </comment>
    <comment ref="AN177" authorId="2" shapeId="0" xr:uid="{00000000-0006-0000-0000-000073010000}">
      <text>
        <r>
          <rPr>
            <b/>
            <sz val="8"/>
            <color indexed="81"/>
            <rFont val="Tahoma"/>
            <family val="2"/>
          </rPr>
          <t>ADOLESCENCIA (12 A 17 años)</t>
        </r>
      </text>
    </comment>
    <comment ref="AO177" authorId="2" shapeId="0" xr:uid="{00000000-0006-0000-0000-000074010000}">
      <text>
        <r>
          <rPr>
            <b/>
            <sz val="8"/>
            <color indexed="81"/>
            <rFont val="Tahoma"/>
            <family val="2"/>
          </rPr>
          <t>JUVENTUD (18 a 28 años)</t>
        </r>
        <r>
          <rPr>
            <sz val="8"/>
            <color indexed="81"/>
            <rFont val="Tahoma"/>
            <family val="2"/>
          </rPr>
          <t xml:space="preserve">
</t>
        </r>
      </text>
    </comment>
    <comment ref="AP177" authorId="2" shapeId="0" xr:uid="{00000000-0006-0000-0000-000075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76010000}">
      <text>
        <r>
          <rPr>
            <b/>
            <sz val="8"/>
            <color indexed="81"/>
            <rFont val="Tahoma"/>
            <family val="2"/>
          </rPr>
          <t>ADULTO MAYOR  (61 años en adelante)</t>
        </r>
        <r>
          <rPr>
            <sz val="8"/>
            <color indexed="81"/>
            <rFont val="Tahoma"/>
            <family val="2"/>
          </rPr>
          <t xml:space="preserve">
</t>
        </r>
      </text>
    </comment>
    <comment ref="AS177" authorId="2" shapeId="0" xr:uid="{00000000-0006-0000-0000-000077010000}">
      <text>
        <r>
          <rPr>
            <b/>
            <sz val="8"/>
            <color indexed="81"/>
            <rFont val="Tahoma"/>
            <family val="2"/>
          </rPr>
          <t>MUJERES</t>
        </r>
        <r>
          <rPr>
            <sz val="8"/>
            <color indexed="81"/>
            <rFont val="Tahoma"/>
            <family val="2"/>
          </rPr>
          <t xml:space="preserve">
</t>
        </r>
      </text>
    </comment>
    <comment ref="AT177" authorId="2" shapeId="0" xr:uid="{00000000-0006-0000-0000-000078010000}">
      <text>
        <r>
          <rPr>
            <b/>
            <sz val="8"/>
            <color indexed="81"/>
            <rFont val="Tahoma"/>
            <family val="2"/>
          </rPr>
          <t>HOMBRES</t>
        </r>
      </text>
    </comment>
    <comment ref="AV177" authorId="2" shapeId="0" xr:uid="{00000000-0006-0000-0000-000079010000}">
      <text>
        <r>
          <rPr>
            <b/>
            <sz val="8"/>
            <color indexed="81"/>
            <rFont val="Tahoma"/>
            <family val="2"/>
          </rPr>
          <t>VÍCTIMAS CONFLICTO ARMADO</t>
        </r>
        <r>
          <rPr>
            <sz val="8"/>
            <color indexed="81"/>
            <rFont val="Tahoma"/>
            <family val="2"/>
          </rPr>
          <t xml:space="preserve">
</t>
        </r>
      </text>
    </comment>
    <comment ref="AX177" authorId="2" shapeId="0" xr:uid="{00000000-0006-0000-0000-00007A010000}">
      <text>
        <r>
          <rPr>
            <b/>
            <sz val="8"/>
            <color indexed="81"/>
            <rFont val="Tahoma"/>
            <family val="2"/>
          </rPr>
          <t>DISCAPACITADOS</t>
        </r>
        <r>
          <rPr>
            <sz val="8"/>
            <color indexed="81"/>
            <rFont val="Tahoma"/>
            <family val="2"/>
          </rPr>
          <t xml:space="preserve">
</t>
        </r>
      </text>
    </comment>
    <comment ref="AY177" authorId="2" shapeId="0" xr:uid="{00000000-0006-0000-0000-00007B010000}">
      <text>
        <r>
          <rPr>
            <b/>
            <sz val="8"/>
            <color indexed="81"/>
            <rFont val="Tahoma"/>
            <family val="2"/>
          </rPr>
          <t>AFROCOLOMBIANO O RAIZAL</t>
        </r>
      </text>
    </comment>
    <comment ref="AZ177" authorId="2" shapeId="0" xr:uid="{00000000-0006-0000-0000-00007C010000}">
      <text>
        <r>
          <rPr>
            <b/>
            <sz val="8"/>
            <color indexed="81"/>
            <rFont val="Tahoma"/>
            <family val="2"/>
          </rPr>
          <t>INDÍGENAS</t>
        </r>
        <r>
          <rPr>
            <sz val="8"/>
            <color indexed="81"/>
            <rFont val="Tahoma"/>
            <family val="2"/>
          </rPr>
          <t xml:space="preserve">
</t>
        </r>
      </text>
    </comment>
    <comment ref="BA177" authorId="1" shapeId="0" xr:uid="{00000000-0006-0000-0000-00007D010000}">
      <text>
        <r>
          <rPr>
            <b/>
            <sz val="9"/>
            <color indexed="81"/>
            <rFont val="Tahoma"/>
            <family val="2"/>
          </rPr>
          <t>MEDIO DE EVIDENCIA. INFORME, RESGISTRO FOTOGRAFICO, PLANILLA, ETC</t>
        </r>
      </text>
    </comment>
    <comment ref="AL186" authorId="2" shapeId="0" xr:uid="{00000000-0006-0000-0000-00007E010000}">
      <text>
        <r>
          <rPr>
            <b/>
            <sz val="8"/>
            <color indexed="81"/>
            <rFont val="Tahoma"/>
            <family val="2"/>
          </rPr>
          <t>PRIMERA INFANCIA (0 a 5 años)</t>
        </r>
        <r>
          <rPr>
            <sz val="8"/>
            <color indexed="81"/>
            <rFont val="Tahoma"/>
            <family val="2"/>
          </rPr>
          <t xml:space="preserve">
</t>
        </r>
      </text>
    </comment>
    <comment ref="AM186" authorId="2" shapeId="0" xr:uid="{00000000-0006-0000-0000-00007F010000}">
      <text>
        <r>
          <rPr>
            <b/>
            <sz val="8"/>
            <color indexed="81"/>
            <rFont val="Tahoma"/>
            <family val="2"/>
          </rPr>
          <t>INFANCIA (6 a 11 años)</t>
        </r>
        <r>
          <rPr>
            <sz val="8"/>
            <color indexed="81"/>
            <rFont val="Tahoma"/>
            <family val="2"/>
          </rPr>
          <t xml:space="preserve">
</t>
        </r>
      </text>
    </comment>
    <comment ref="AN186" authorId="2" shapeId="0" xr:uid="{00000000-0006-0000-0000-000080010000}">
      <text>
        <r>
          <rPr>
            <b/>
            <sz val="8"/>
            <color indexed="81"/>
            <rFont val="Tahoma"/>
            <family val="2"/>
          </rPr>
          <t>ADOLESCENCIA (12 A 17 años)</t>
        </r>
      </text>
    </comment>
    <comment ref="AO186" authorId="2" shapeId="0" xr:uid="{00000000-0006-0000-0000-000081010000}">
      <text>
        <r>
          <rPr>
            <b/>
            <sz val="8"/>
            <color indexed="81"/>
            <rFont val="Tahoma"/>
            <family val="2"/>
          </rPr>
          <t>JUVENTUD (18 a 28 años)</t>
        </r>
        <r>
          <rPr>
            <sz val="8"/>
            <color indexed="81"/>
            <rFont val="Tahoma"/>
            <family val="2"/>
          </rPr>
          <t xml:space="preserve">
</t>
        </r>
      </text>
    </comment>
    <comment ref="AP186" authorId="2" shapeId="0" xr:uid="{00000000-0006-0000-0000-000082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83010000}">
      <text>
        <r>
          <rPr>
            <b/>
            <sz val="8"/>
            <color indexed="81"/>
            <rFont val="Tahoma"/>
            <family val="2"/>
          </rPr>
          <t>ADULTO MAYOR  (61 años en adelante)</t>
        </r>
        <r>
          <rPr>
            <sz val="8"/>
            <color indexed="81"/>
            <rFont val="Tahoma"/>
            <family val="2"/>
          </rPr>
          <t xml:space="preserve">
</t>
        </r>
      </text>
    </comment>
    <comment ref="AS186" authorId="2" shapeId="0" xr:uid="{00000000-0006-0000-0000-000084010000}">
      <text>
        <r>
          <rPr>
            <b/>
            <sz val="8"/>
            <color indexed="81"/>
            <rFont val="Tahoma"/>
            <family val="2"/>
          </rPr>
          <t>MUJERES</t>
        </r>
        <r>
          <rPr>
            <sz val="8"/>
            <color indexed="81"/>
            <rFont val="Tahoma"/>
            <family val="2"/>
          </rPr>
          <t xml:space="preserve">
</t>
        </r>
      </text>
    </comment>
    <comment ref="AT186" authorId="2" shapeId="0" xr:uid="{00000000-0006-0000-0000-000085010000}">
      <text>
        <r>
          <rPr>
            <b/>
            <sz val="8"/>
            <color indexed="81"/>
            <rFont val="Tahoma"/>
            <family val="2"/>
          </rPr>
          <t>HOMBRES</t>
        </r>
      </text>
    </comment>
    <comment ref="AV186" authorId="2" shapeId="0" xr:uid="{00000000-0006-0000-0000-000086010000}">
      <text>
        <r>
          <rPr>
            <b/>
            <sz val="8"/>
            <color indexed="81"/>
            <rFont val="Tahoma"/>
            <family val="2"/>
          </rPr>
          <t>VÍCTIMAS CONFLICTO ARMADO</t>
        </r>
        <r>
          <rPr>
            <sz val="8"/>
            <color indexed="81"/>
            <rFont val="Tahoma"/>
            <family val="2"/>
          </rPr>
          <t xml:space="preserve">
</t>
        </r>
      </text>
    </comment>
    <comment ref="AX186" authorId="2" shapeId="0" xr:uid="{00000000-0006-0000-0000-000087010000}">
      <text>
        <r>
          <rPr>
            <b/>
            <sz val="8"/>
            <color indexed="81"/>
            <rFont val="Tahoma"/>
            <family val="2"/>
          </rPr>
          <t>DISCAPACITADOS</t>
        </r>
        <r>
          <rPr>
            <sz val="8"/>
            <color indexed="81"/>
            <rFont val="Tahoma"/>
            <family val="2"/>
          </rPr>
          <t xml:space="preserve">
</t>
        </r>
      </text>
    </comment>
    <comment ref="AY186" authorId="2" shapeId="0" xr:uid="{00000000-0006-0000-0000-000088010000}">
      <text>
        <r>
          <rPr>
            <b/>
            <sz val="8"/>
            <color indexed="81"/>
            <rFont val="Tahoma"/>
            <family val="2"/>
          </rPr>
          <t>AFROCOLOMBIANO O RAIZAL</t>
        </r>
      </text>
    </comment>
    <comment ref="AZ186" authorId="2" shapeId="0" xr:uid="{00000000-0006-0000-0000-000089010000}">
      <text>
        <r>
          <rPr>
            <b/>
            <sz val="8"/>
            <color indexed="81"/>
            <rFont val="Tahoma"/>
            <family val="2"/>
          </rPr>
          <t>INDÍGENAS</t>
        </r>
        <r>
          <rPr>
            <sz val="8"/>
            <color indexed="81"/>
            <rFont val="Tahoma"/>
            <family val="2"/>
          </rPr>
          <t xml:space="preserve">
</t>
        </r>
      </text>
    </comment>
    <comment ref="BA186" authorId="1" shapeId="0" xr:uid="{00000000-0006-0000-0000-00008A010000}">
      <text>
        <r>
          <rPr>
            <b/>
            <sz val="9"/>
            <color indexed="81"/>
            <rFont val="Tahoma"/>
            <family val="2"/>
          </rPr>
          <t>MEDIO DE EVIDENCIA. INFORME, RESGISTRO FOTOGRAFICO, PLANILLA, ETC</t>
        </r>
      </text>
    </comment>
    <comment ref="AL195" authorId="2" shapeId="0" xr:uid="{00000000-0006-0000-0000-00008B010000}">
      <text>
        <r>
          <rPr>
            <b/>
            <sz val="8"/>
            <color indexed="81"/>
            <rFont val="Tahoma"/>
            <family val="2"/>
          </rPr>
          <t>PRIMERA INFANCIA (0 a 5 años)</t>
        </r>
        <r>
          <rPr>
            <sz val="8"/>
            <color indexed="81"/>
            <rFont val="Tahoma"/>
            <family val="2"/>
          </rPr>
          <t xml:space="preserve">
</t>
        </r>
      </text>
    </comment>
    <comment ref="AM195" authorId="2" shapeId="0" xr:uid="{00000000-0006-0000-0000-00008C010000}">
      <text>
        <r>
          <rPr>
            <b/>
            <sz val="8"/>
            <color indexed="81"/>
            <rFont val="Tahoma"/>
            <family val="2"/>
          </rPr>
          <t>INFANCIA (6 a 11 años)</t>
        </r>
        <r>
          <rPr>
            <sz val="8"/>
            <color indexed="81"/>
            <rFont val="Tahoma"/>
            <family val="2"/>
          </rPr>
          <t xml:space="preserve">
</t>
        </r>
      </text>
    </comment>
    <comment ref="AN195" authorId="2" shapeId="0" xr:uid="{00000000-0006-0000-0000-00008D010000}">
      <text>
        <r>
          <rPr>
            <b/>
            <sz val="8"/>
            <color indexed="81"/>
            <rFont val="Tahoma"/>
            <family val="2"/>
          </rPr>
          <t>ADOLESCENCIA (12 A 17 años)</t>
        </r>
      </text>
    </comment>
    <comment ref="AO195" authorId="2" shapeId="0" xr:uid="{00000000-0006-0000-0000-00008E010000}">
      <text>
        <r>
          <rPr>
            <b/>
            <sz val="8"/>
            <color indexed="81"/>
            <rFont val="Tahoma"/>
            <family val="2"/>
          </rPr>
          <t>JUVENTUD (18 a 28 años)</t>
        </r>
        <r>
          <rPr>
            <sz val="8"/>
            <color indexed="81"/>
            <rFont val="Tahoma"/>
            <family val="2"/>
          </rPr>
          <t xml:space="preserve">
</t>
        </r>
      </text>
    </comment>
    <comment ref="AP195" authorId="2" shapeId="0" xr:uid="{00000000-0006-0000-0000-00008F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90010000}">
      <text>
        <r>
          <rPr>
            <b/>
            <sz val="8"/>
            <color indexed="81"/>
            <rFont val="Tahoma"/>
            <family val="2"/>
          </rPr>
          <t>ADULTO MAYOR  (61 años en adelante)</t>
        </r>
        <r>
          <rPr>
            <sz val="8"/>
            <color indexed="81"/>
            <rFont val="Tahoma"/>
            <family val="2"/>
          </rPr>
          <t xml:space="preserve">
</t>
        </r>
      </text>
    </comment>
    <comment ref="AS195" authorId="2" shapeId="0" xr:uid="{00000000-0006-0000-0000-000091010000}">
      <text>
        <r>
          <rPr>
            <b/>
            <sz val="8"/>
            <color indexed="81"/>
            <rFont val="Tahoma"/>
            <family val="2"/>
          </rPr>
          <t>MUJERES</t>
        </r>
        <r>
          <rPr>
            <sz val="8"/>
            <color indexed="81"/>
            <rFont val="Tahoma"/>
            <family val="2"/>
          </rPr>
          <t xml:space="preserve">
</t>
        </r>
      </text>
    </comment>
    <comment ref="AT195" authorId="2" shapeId="0" xr:uid="{00000000-0006-0000-0000-000092010000}">
      <text>
        <r>
          <rPr>
            <b/>
            <sz val="8"/>
            <color indexed="81"/>
            <rFont val="Tahoma"/>
            <family val="2"/>
          </rPr>
          <t>HOMBRES</t>
        </r>
      </text>
    </comment>
    <comment ref="AV195" authorId="2" shapeId="0" xr:uid="{00000000-0006-0000-0000-000093010000}">
      <text>
        <r>
          <rPr>
            <b/>
            <sz val="8"/>
            <color indexed="81"/>
            <rFont val="Tahoma"/>
            <family val="2"/>
          </rPr>
          <t>VÍCTIMAS CONFLICTO ARMADO</t>
        </r>
        <r>
          <rPr>
            <sz val="8"/>
            <color indexed="81"/>
            <rFont val="Tahoma"/>
            <family val="2"/>
          </rPr>
          <t xml:space="preserve">
</t>
        </r>
      </text>
    </comment>
    <comment ref="AX195" authorId="2" shapeId="0" xr:uid="{00000000-0006-0000-0000-000094010000}">
      <text>
        <r>
          <rPr>
            <b/>
            <sz val="8"/>
            <color indexed="81"/>
            <rFont val="Tahoma"/>
            <family val="2"/>
          </rPr>
          <t>DISCAPACITADOS</t>
        </r>
        <r>
          <rPr>
            <sz val="8"/>
            <color indexed="81"/>
            <rFont val="Tahoma"/>
            <family val="2"/>
          </rPr>
          <t xml:space="preserve">
</t>
        </r>
      </text>
    </comment>
    <comment ref="AY195" authorId="2" shapeId="0" xr:uid="{00000000-0006-0000-0000-000095010000}">
      <text>
        <r>
          <rPr>
            <b/>
            <sz val="8"/>
            <color indexed="81"/>
            <rFont val="Tahoma"/>
            <family val="2"/>
          </rPr>
          <t>AFROCOLOMBIANO O RAIZAL</t>
        </r>
      </text>
    </comment>
    <comment ref="AZ195" authorId="2" shapeId="0" xr:uid="{00000000-0006-0000-0000-000096010000}">
      <text>
        <r>
          <rPr>
            <b/>
            <sz val="8"/>
            <color indexed="81"/>
            <rFont val="Tahoma"/>
            <family val="2"/>
          </rPr>
          <t>INDÍGENAS</t>
        </r>
        <r>
          <rPr>
            <sz val="8"/>
            <color indexed="81"/>
            <rFont val="Tahoma"/>
            <family val="2"/>
          </rPr>
          <t xml:space="preserve">
</t>
        </r>
      </text>
    </comment>
    <comment ref="BA195" authorId="1" shapeId="0" xr:uid="{00000000-0006-0000-0000-00009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<sst xmlns="http://schemas.openxmlformats.org/spreadsheetml/2006/main" count="10548" uniqueCount="1971">
  <si>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</si>
  <si>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</si>
  <si>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</si>
  <si>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</si>
  <si>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</si>
  <si>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</si>
  <si>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</si>
  <si>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</si>
  <si>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</si>
  <si>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</si>
  <si>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</si>
  <si>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</si>
  <si>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</si>
  <si>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</si>
  <si>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</si>
  <si>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</si>
  <si>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</si>
  <si>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</si>
  <si>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</si>
  <si>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</si>
  <si>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</si>
  <si>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</si>
  <si>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</si>
  <si>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</si>
  <si>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</si>
  <si>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</si>
  <si>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</si>
  <si>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</si>
  <si>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</si>
  <si>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</si>
  <si>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</si>
  <si>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</si>
  <si>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</si>
  <si>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</si>
  <si>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</si>
  <si>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</si>
  <si>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</si>
  <si>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</si>
  <si>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</si>
  <si>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</si>
  <si>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</si>
  <si>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</si>
  <si>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</si>
  <si>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</si>
  <si>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</si>
  <si>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</si>
  <si>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</si>
  <si>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</si>
  <si>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</si>
  <si>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</si>
  <si>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</si>
  <si>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</si>
  <si>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</si>
  <si>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</si>
  <si>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</si>
  <si>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</si>
  <si>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</si>
  <si>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</si>
  <si>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</si>
  <si>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</si>
  <si>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</si>
  <si>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</si>
  <si>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</si>
  <si>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</si>
  <si>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</si>
  <si>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</si>
  <si>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</si>
  <si>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</si>
  <si>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</si>
  <si>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</si>
  <si>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</si>
  <si>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</si>
  <si>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</si>
  <si>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</si>
  <si>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</si>
  <si>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</si>
  <si>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</si>
  <si>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</si>
  <si>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</si>
  <si>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</si>
  <si>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</si>
  <si>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</si>
  <si>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</si>
  <si>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</si>
  <si>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</si>
  <si>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</si>
  <si>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</si>
  <si>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</si>
  <si>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</si>
  <si>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</si>
  <si>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</si>
  <si>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</si>
  <si>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</si>
  <si>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</si>
  <si>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</si>
  <si>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</si>
  <si>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</si>
  <si>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</si>
  <si>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</si>
  <si>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</si>
  <si>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</si>
  <si>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</si>
  <si>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</si>
  <si>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</si>
  <si>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</si>
  <si>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</si>
  <si>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</si>
  <si>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</si>
  <si>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</si>
  <si>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</si>
  <si>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</si>
  <si>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</si>
  <si>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</si>
  <si>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</si>
  <si>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</si>
  <si>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</si>
  <si>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</si>
  <si>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</si>
  <si>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</si>
  <si>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</si>
  <si>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</si>
  <si>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</si>
  <si>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</si>
  <si>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</si>
  <si>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</si>
  <si>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</si>
  <si>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</si>
  <si>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</si>
  <si>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</si>
  <si>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</si>
  <si>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</si>
  <si>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</si>
  <si>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</si>
  <si>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</si>
  <si>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</si>
  <si>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</si>
  <si>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</si>
  <si>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</si>
  <si>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</si>
  <si>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</si>
  <si>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</si>
  <si>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</si>
  <si>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</si>
  <si>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</si>
  <si>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</si>
  <si>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</si>
  <si>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</si>
  <si>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</si>
  <si>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</si>
  <si>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</si>
  <si>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</si>
  <si>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</si>
  <si>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</si>
  <si>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</si>
  <si>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</si>
  <si>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</si>
  <si>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</si>
  <si>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</si>
  <si>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</si>
  <si>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</si>
  <si>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</si>
  <si>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</si>
  <si>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</si>
  <si>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</si>
  <si>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</si>
  <si>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</si>
  <si>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</si>
  <si>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</si>
  <si>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</si>
  <si>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</si>
  <si>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</si>
  <si>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</si>
  <si>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</si>
  <si>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</si>
  <si>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</si>
  <si>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</si>
  <si>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</si>
  <si>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</si>
  <si>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</si>
  <si>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</si>
  <si>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</si>
  <si>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</si>
  <si>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</si>
  <si>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</si>
  <si>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</si>
  <si>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</si>
  <si>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</si>
  <si>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</si>
  <si>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</si>
  <si>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</si>
  <si>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</si>
  <si>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</si>
  <si>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</si>
  <si>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</si>
  <si>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</si>
  <si>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</si>
  <si>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</si>
  <si>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</si>
  <si>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</si>
  <si>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</si>
  <si>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</si>
  <si>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</si>
  <si>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</si>
  <si>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</si>
  <si>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</si>
  <si>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</si>
  <si>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</si>
  <si>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</si>
  <si>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</si>
  <si>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</si>
  <si>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</si>
  <si>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</si>
  <si>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</si>
  <si>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</si>
  <si>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</si>
  <si>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</si>
  <si>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</si>
  <si>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</si>
  <si>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</si>
  <si>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</si>
  <si>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</si>
  <si>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</si>
  <si>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</si>
  <si>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</si>
  <si>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</si>
  <si>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</si>
  <si>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</si>
  <si>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</si>
  <si>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</si>
  <si>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</si>
  <si>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</si>
  <si>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</si>
  <si>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</si>
  <si>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</si>
  <si>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</si>
  <si>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</si>
  <si>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</si>
  <si>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</si>
  <si>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</si>
  <si>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</si>
  <si>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</si>
  <si>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</si>
  <si>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</si>
  <si>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</si>
  <si>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</si>
  <si>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</si>
  <si>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</si>
  <si>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</si>
  <si>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</si>
  <si>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</si>
  <si>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</si>
  <si>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</si>
  <si>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</si>
  <si>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</si>
  <si>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</si>
  <si>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</si>
  <si>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</si>
  <si>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</si>
  <si>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</si>
  <si>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</si>
  <si>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</si>
  <si>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</si>
  <si>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</si>
  <si>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</si>
  <si>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</si>
  <si>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</si>
  <si>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</si>
  <si>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</si>
  <si>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</si>
  <si>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</si>
  <si>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</si>
  <si>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</si>
  <si>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</si>
  <si>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</si>
  <si>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</si>
  <si>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</si>
  <si>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</si>
  <si>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</si>
  <si>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</si>
  <si>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</si>
  <si>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</si>
  <si>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</si>
  <si>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</si>
  <si>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</si>
  <si>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</si>
  <si>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</si>
  <si>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</si>
  <si>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</si>
  <si>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</si>
  <si>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</si>
  <si>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</si>
  <si>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</si>
  <si>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</si>
  <si>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</si>
  <si>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</si>
  <si>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</si>
  <si>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</si>
  <si>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</si>
  <si>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</si>
  <si>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</si>
  <si>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</si>
  <si>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</si>
  <si>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</si>
  <si>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</si>
  <si>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</si>
  <si>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</si>
  <si>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</si>
  <si>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</si>
  <si>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</si>
  <si>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</si>
  <si>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</si>
  <si>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</si>
  <si>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</si>
  <si>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</si>
  <si>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</si>
  <si>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</si>
  <si>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</si>
  <si>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</si>
  <si>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</si>
  <si>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</si>
  <si>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</si>
  <si>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</si>
  <si>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</si>
  <si>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</si>
  <si>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</si>
  <si>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</si>
  <si>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</si>
  <si>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</si>
  <si>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</si>
  <si>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</si>
  <si>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</si>
  <si>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</si>
  <si>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</si>
  <si>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</si>
  <si>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</si>
  <si>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</si>
  <si>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</si>
  <si>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</si>
  <si>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</si>
  <si>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</si>
  <si>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</si>
  <si>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</si>
  <si>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</si>
  <si>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</si>
  <si>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</si>
  <si>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</si>
  <si>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</si>
  <si>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</si>
  <si>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</si>
  <si>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</si>
  <si>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</si>
  <si>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</si>
  <si>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</si>
  <si>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</si>
  <si>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</si>
  <si>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</si>
  <si>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</si>
  <si>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</si>
  <si>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</si>
  <si>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</si>
  <si>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</si>
  <si>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</si>
  <si>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</si>
  <si>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</si>
  <si>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</si>
  <si>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</si>
  <si>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</si>
  <si>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</si>
  <si>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</si>
  <si>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</si>
  <si>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</si>
  <si>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</si>
  <si>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</si>
  <si>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</si>
  <si>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</si>
  <si>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</si>
  <si>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</si>
  <si>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</si>
  <si>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</si>
  <si>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</si>
  <si>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</si>
  <si>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</si>
  <si>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</si>
  <si>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</si>
  <si>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</si>
  <si>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</si>
  <si>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</si>
  <si>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</si>
  <si>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</si>
  <si>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</si>
  <si>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</si>
  <si>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</si>
  <si>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</si>
  <si>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</si>
  <si>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</si>
  <si>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</si>
  <si>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</si>
  <si>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</si>
  <si>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</si>
  <si>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</si>
  <si>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</si>
  <si>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</si>
  <si>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</si>
  <si>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</si>
  <si>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</si>
  <si>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</si>
  <si>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</si>
  <si>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</si>
  <si>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</si>
  <si>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</si>
  <si>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</si>
  <si>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</si>
  <si>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</si>
  <si>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</si>
  <si>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</si>
  <si>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</si>
  <si>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</si>
  <si>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</si>
  <si>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</si>
  <si>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</si>
  <si>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</si>
  <si>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</si>
  <si>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</si>
  <si>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</si>
  <si>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</si>
  <si>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</si>
  <si>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</si>
  <si>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</si>
  <si>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</si>
  <si>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</si>
  <si>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</si>
  <si>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</si>
  <si>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</si>
  <si>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</si>
  <si>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</si>
  <si>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</si>
  <si>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</si>
  <si>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</si>
  <si>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</si>
  <si>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</si>
  <si>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</si>
  <si>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</si>
  <si>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</si>
  <si>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</si>
  <si>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</si>
  <si>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</si>
  <si>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</si>
  <si>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</si>
  <si>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</si>
  <si>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</si>
  <si>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</si>
  <si>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</si>
  <si>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</si>
  <si>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</si>
  <si>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</si>
  <si>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</si>
  <si>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</si>
  <si>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</si>
  <si>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</si>
  <si>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</si>
  <si>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</si>
  <si>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</si>
  <si>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</si>
  <si>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</si>
  <si>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</si>
  <si>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</si>
  <si>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</si>
  <si>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</si>
  <si>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</si>
  <si>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</si>
  <si>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</si>
  <si>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</si>
  <si>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</si>
  <si>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</si>
  <si>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</si>
  <si>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</si>
  <si>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</si>
  <si>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</si>
  <si>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</si>
  <si>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</si>
  <si>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</si>
  <si>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</si>
  <si>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</si>
  <si>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</si>
  <si>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</si>
  <si>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</si>
  <si>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</si>
  <si>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</si>
  <si>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</si>
  <si>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</si>
  <si>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</si>
  <si>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</si>
  <si>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</si>
  <si>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</si>
  <si>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</si>
  <si>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</si>
  <si>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</si>
  <si>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</si>
  <si>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</si>
  <si>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</si>
  <si>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</si>
  <si>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</si>
  <si>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</si>
  <si>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</si>
  <si>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</si>
  <si>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</si>
  <si>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</si>
  <si>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</si>
  <si>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</si>
  <si>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</si>
  <si>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</si>
  <si>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</si>
  <si>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</si>
  <si>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</si>
  <si>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</si>
  <si>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</si>
  <si>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</si>
  <si>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</si>
  <si>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</si>
  <si>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</si>
  <si>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</si>
  <si>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</si>
  <si>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</si>
  <si>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</si>
  <si>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</si>
  <si>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</si>
  <si>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</si>
  <si>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</si>
  <si>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</si>
  <si>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</si>
  <si>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</si>
  <si>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</si>
  <si>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</si>
  <si>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</si>
  <si>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</si>
  <si>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</si>
  <si>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</si>
  <si>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</si>
  <si>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</si>
  <si>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</si>
  <si>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</si>
  <si>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</si>
  <si>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</si>
  <si>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</si>
  <si>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</si>
  <si>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</si>
  <si>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</si>
  <si>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</si>
  <si>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</si>
  <si>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</si>
  <si>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</si>
  <si>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</si>
  <si>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</si>
  <si>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</si>
  <si>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</si>
  <si>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</si>
  <si>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</si>
  <si>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</si>
  <si>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</si>
  <si>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</si>
  <si>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</si>
  <si>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</si>
  <si>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</si>
  <si>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</si>
  <si>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</si>
  <si>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</si>
  <si>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</si>
  <si>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</si>
  <si>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</si>
  <si>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</si>
  <si>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</si>
  <si>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</si>
  <si>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</si>
  <si>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</si>
  <si>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</si>
  <si>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</si>
  <si>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</si>
  <si>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</si>
  <si>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</si>
  <si>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</si>
  <si>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</si>
  <si>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</si>
  <si>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</si>
  <si>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</si>
  <si>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</si>
  <si>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</si>
  <si>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</si>
  <si>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</si>
  <si>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</si>
  <si>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</si>
  <si>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</si>
  <si>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</si>
  <si>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</si>
  <si>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</si>
  <si>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</si>
  <si>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</si>
  <si>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</si>
  <si>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</si>
  <si>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</si>
  <si>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</si>
  <si>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</si>
  <si>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</si>
  <si>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</si>
  <si>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</si>
  <si>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</si>
  <si>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</si>
  <si>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</si>
  <si>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</si>
  <si>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</si>
  <si>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</si>
  <si>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</si>
  <si>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</si>
  <si>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</si>
  <si>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</si>
  <si>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</si>
  <si>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</si>
  <si>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</si>
  <si>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</si>
  <si>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</si>
  <si>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</si>
  <si>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</si>
  <si>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</si>
  <si>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</si>
  <si>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</si>
  <si>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</si>
  <si>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</si>
  <si>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</si>
  <si>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</si>
  <si>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</si>
  <si>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</si>
  <si>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</si>
  <si>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</si>
  <si>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</si>
  <si>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</si>
  <si>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</si>
  <si>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</si>
  <si>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</si>
  <si>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</si>
  <si>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</si>
  <si>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</si>
  <si>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</si>
  <si>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</si>
  <si>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</si>
  <si>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</si>
  <si>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</si>
  <si>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</si>
  <si>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</si>
  <si>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</si>
  <si>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</si>
  <si>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</si>
  <si>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</si>
  <si>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</si>
  <si>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</si>
  <si>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</si>
  <si>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</si>
  <si>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</si>
  <si>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</si>
  <si>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</si>
  <si>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</si>
  <si>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</si>
  <si>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</si>
  <si>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</si>
  <si>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</si>
  <si>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</si>
  <si>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</si>
  <si>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</si>
  <si>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</si>
  <si>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</si>
  <si>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</si>
  <si>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</si>
  <si>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</si>
  <si>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</si>
  <si>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</si>
  <si>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</si>
  <si>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</si>
  <si>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</si>
  <si>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</si>
  <si>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</si>
  <si>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</si>
  <si>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</si>
  <si>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</si>
  <si>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</si>
  <si>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</si>
  <si>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</si>
  <si>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</si>
  <si>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</si>
  <si>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</si>
  <si>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</si>
  <si>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</si>
  <si>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</si>
  <si>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</si>
  <si>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</si>
  <si>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</si>
  <si>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</si>
  <si>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</si>
  <si>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</si>
  <si>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</si>
  <si>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</si>
  <si>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</si>
  <si>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</si>
  <si>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</si>
  <si>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</si>
  <si>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</si>
  <si>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</si>
  <si>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</si>
  <si>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</si>
  <si>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</si>
  <si>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</si>
  <si>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</si>
  <si>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</si>
  <si>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</si>
  <si>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</si>
  <si>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</si>
  <si>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</si>
  <si>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</si>
  <si>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</si>
  <si>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</si>
  <si>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</si>
  <si>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</si>
  <si>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</si>
  <si>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</si>
  <si>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</si>
  <si>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</si>
  <si>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</si>
  <si>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</si>
  <si>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</si>
  <si>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</si>
  <si>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</si>
  <si>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</si>
  <si>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</si>
  <si>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</si>
  <si>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</si>
  <si>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</si>
  <si>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</si>
  <si>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</si>
  <si>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</si>
  <si>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</si>
  <si>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</si>
  <si>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</si>
  <si>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</si>
  <si>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</si>
  <si>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</si>
  <si>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</si>
  <si>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</si>
  <si>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</si>
  <si>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</si>
  <si>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</si>
  <si>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</si>
  <si>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</si>
  <si>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</si>
  <si>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</si>
  <si>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</si>
  <si>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</si>
  <si>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</si>
  <si>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</si>
  <si>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</si>
  <si>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</si>
  <si>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</si>
  <si>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</si>
  <si>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</si>
  <si>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</si>
  <si>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</si>
  <si>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</si>
  <si>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</si>
  <si>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</si>
  <si>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</si>
  <si>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</si>
  <si>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</si>
  <si>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</si>
  <si>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</si>
  <si>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</si>
  <si>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</si>
  <si>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</si>
  <si>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</si>
  <si>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</si>
  <si>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</si>
  <si>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</si>
  <si>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</si>
  <si>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</si>
  <si>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</si>
  <si>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</si>
  <si>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</si>
  <si>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</si>
  <si>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</si>
  <si>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</si>
  <si>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</si>
  <si>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</si>
  <si>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</si>
  <si>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</si>
  <si>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</si>
  <si>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</si>
  <si>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</si>
  <si>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</si>
  <si>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</si>
  <si>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</si>
  <si>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</si>
  <si>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</si>
  <si>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</si>
  <si>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</si>
  <si>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</si>
  <si>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</si>
  <si>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</si>
  <si>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</si>
  <si>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</si>
  <si>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</si>
  <si>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</si>
  <si>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</si>
  <si>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</si>
  <si>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</si>
  <si>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</si>
  <si>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</si>
  <si>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</si>
  <si>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</si>
  <si>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</si>
  <si>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</si>
  <si>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</si>
  <si>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</si>
  <si>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</si>
  <si>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</si>
  <si>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</si>
  <si>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</si>
  <si>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</si>
  <si>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</si>
  <si>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</si>
  <si>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</si>
  <si>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</si>
  <si>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</si>
  <si>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</si>
  <si>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</si>
  <si>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</si>
  <si>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</si>
  <si>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</si>
  <si>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</si>
  <si>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</si>
  <si>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</si>
  <si>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</si>
  <si>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</si>
  <si>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</si>
  <si>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</si>
  <si>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</si>
  <si>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</si>
  <si>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</si>
  <si>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</si>
  <si>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</si>
  <si>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</si>
  <si>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</si>
  <si>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</si>
  <si>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</si>
  <si>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</si>
  <si>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</si>
  <si>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</si>
  <si>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</si>
  <si>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</si>
  <si>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</si>
  <si>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</si>
  <si>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</si>
  <si>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</si>
  <si>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</si>
  <si>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</si>
  <si>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</si>
  <si>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</si>
  <si>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</si>
  <si>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</si>
  <si>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</si>
  <si>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</si>
  <si>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</si>
  <si>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</si>
  <si>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</si>
  <si>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</si>
  <si>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</si>
  <si>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</si>
  <si>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</si>
  <si>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</si>
  <si>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</si>
  <si>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</si>
  <si>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</si>
  <si>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</si>
  <si>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</si>
  <si>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</si>
  <si>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</si>
  <si>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</si>
  <si>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</si>
  <si>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</si>
  <si>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</si>
  <si>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</si>
  <si>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</si>
  <si>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</si>
  <si>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</si>
  <si>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</si>
  <si>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</si>
  <si>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</si>
  <si>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</si>
  <si>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</si>
  <si>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</si>
  <si>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</si>
  <si>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</si>
  <si>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</si>
  <si>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</si>
  <si>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</si>
  <si>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</si>
  <si>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</si>
  <si>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</si>
  <si>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</si>
  <si>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</si>
  <si>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</si>
  <si>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</si>
  <si>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</si>
  <si>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</si>
  <si>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</si>
  <si>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</si>
  <si>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</si>
  <si>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</si>
  <si>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</si>
  <si>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</si>
  <si>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</si>
  <si>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</si>
  <si>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</si>
  <si>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</si>
  <si>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</si>
  <si>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</si>
  <si>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</si>
  <si>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</si>
  <si>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</si>
  <si>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</si>
  <si>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</si>
  <si>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</si>
  <si>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</si>
  <si>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</si>
  <si>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</si>
  <si>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</si>
  <si>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</si>
  <si>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</si>
  <si>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</si>
  <si>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</si>
  <si>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</si>
  <si>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</si>
  <si>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</si>
  <si>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</si>
  <si>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</si>
  <si>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</si>
  <si>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</si>
  <si>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</si>
  <si>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</si>
  <si>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</si>
  <si>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</si>
  <si>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</si>
  <si>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</si>
  <si>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</si>
  <si>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</si>
  <si>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</si>
  <si>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</si>
  <si>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</si>
  <si>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</si>
  <si>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</si>
  <si>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</si>
  <si>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</si>
  <si>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</si>
  <si>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</si>
  <si>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</si>
  <si>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</si>
  <si>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</si>
  <si>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</si>
  <si>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</si>
  <si>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</si>
  <si>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</si>
  <si>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</si>
  <si>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</si>
  <si>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</si>
  <si>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</si>
  <si>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</si>
  <si>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</si>
  <si>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</si>
  <si>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</si>
  <si>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</si>
  <si>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</si>
  <si>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</si>
  <si>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</si>
  <si>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</si>
  <si>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</si>
  <si>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</si>
  <si>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</si>
  <si>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</si>
  <si>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</si>
  <si>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</si>
  <si>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</si>
  <si>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</si>
  <si>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</si>
  <si>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</si>
  <si>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</si>
  <si>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</si>
  <si>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</si>
  <si>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</si>
  <si>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</si>
  <si>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</si>
  <si>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</si>
  <si>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</si>
  <si>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</si>
  <si>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</si>
  <si>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</si>
  <si>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</si>
  <si>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</si>
  <si>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</si>
  <si>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</si>
  <si>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</si>
  <si>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</si>
  <si>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</si>
  <si>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</si>
  <si>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</si>
  <si>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</si>
  <si>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</si>
  <si>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</si>
  <si>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</si>
  <si>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</si>
  <si>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</si>
  <si>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</si>
  <si>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</si>
  <si>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</si>
  <si>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</si>
  <si>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</si>
  <si>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</si>
  <si>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</si>
  <si>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</si>
  <si>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</si>
  <si>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</si>
  <si>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</si>
  <si>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</si>
  <si>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</si>
  <si>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</si>
  <si>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</si>
  <si>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</si>
  <si>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</si>
  <si>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</si>
  <si>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</si>
  <si>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</si>
  <si>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</si>
  <si>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</si>
  <si>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</si>
  <si>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</si>
  <si>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</si>
  <si>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</si>
  <si>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</si>
  <si>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</si>
  <si>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</si>
  <si>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</si>
  <si>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</si>
  <si>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</si>
  <si>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</si>
  <si>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</si>
  <si>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</si>
  <si>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</si>
  <si>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</si>
  <si>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</si>
  <si>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</si>
  <si>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</si>
  <si>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</si>
  <si>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</si>
  <si>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</si>
  <si>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</si>
  <si>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</si>
  <si>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</si>
  <si>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</si>
  <si>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</si>
  <si>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</si>
  <si>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</si>
  <si>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</si>
  <si>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</si>
  <si>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</si>
  <si>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</si>
  <si>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</si>
  <si>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</si>
  <si>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</si>
  <si>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</si>
  <si>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</si>
  <si>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</si>
  <si>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</si>
  <si>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</si>
  <si>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</si>
  <si>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</si>
  <si>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</si>
  <si>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</si>
  <si>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</si>
  <si>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</si>
  <si>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</si>
  <si>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</si>
  <si>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</si>
  <si>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</si>
  <si>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</si>
  <si>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</si>
  <si>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</si>
  <si>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</si>
  <si>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</si>
  <si>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</si>
  <si>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</si>
  <si>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</si>
  <si>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</si>
  <si>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</si>
  <si>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</si>
  <si>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</si>
  <si>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</si>
  <si>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</si>
  <si>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</si>
  <si>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</si>
  <si>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</si>
  <si>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</si>
  <si>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</si>
  <si>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</si>
  <si>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</si>
  <si>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</si>
  <si>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</si>
  <si>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</si>
  <si>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</si>
  <si>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</si>
  <si>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</si>
  <si>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</si>
  <si>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</si>
  <si>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</si>
  <si>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</si>
  <si>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</si>
  <si>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</si>
  <si>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</si>
  <si>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</si>
  <si>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</si>
  <si>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</si>
  <si>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</si>
  <si>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</si>
  <si>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</si>
  <si>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</si>
  <si>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</si>
  <si>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</si>
  <si>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</si>
  <si>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</si>
  <si>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</si>
  <si>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</si>
  <si>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</si>
  <si>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</si>
  <si>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</si>
  <si>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</si>
  <si>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</si>
  <si>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</si>
  <si>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</si>
  <si>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</si>
  <si>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</si>
  <si>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</si>
  <si>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</si>
  <si>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</si>
  <si>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</si>
  <si>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</si>
  <si>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</si>
  <si>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</si>
  <si>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</si>
  <si>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</si>
  <si>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</si>
  <si>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</si>
  <si>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</si>
  <si>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</si>
  <si>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</si>
  <si>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</si>
  <si>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</si>
  <si>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</si>
  <si>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</si>
  <si>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</si>
  <si>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</si>
  <si>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</si>
  <si>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</si>
  <si>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</si>
  <si>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</si>
  <si>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</si>
  <si>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</si>
  <si>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</si>
  <si>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</si>
  <si>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</si>
  <si>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</si>
  <si>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</si>
  <si>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</si>
  <si>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</si>
  <si>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</si>
  <si>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</si>
  <si>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</si>
  <si>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</si>
  <si>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</si>
  <si>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</si>
  <si>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</si>
  <si>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</si>
  <si>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</si>
  <si>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</si>
  <si>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</si>
  <si>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</si>
  <si>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</si>
  <si>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</si>
  <si>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</si>
  <si>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</si>
  <si>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</si>
  <si>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</si>
  <si>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</si>
  <si>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</si>
  <si>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</si>
  <si>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</si>
  <si>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</si>
  <si>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</si>
  <si>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</si>
  <si>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</si>
  <si>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</si>
  <si>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</si>
  <si>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</si>
  <si>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</si>
  <si>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</si>
  <si>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</si>
  <si>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</si>
  <si>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</si>
  <si>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</si>
  <si>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</si>
  <si>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</si>
  <si>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</si>
  <si>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</si>
  <si>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</si>
  <si>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</si>
  <si>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</si>
  <si>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</si>
  <si>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</si>
  <si>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</si>
  <si>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</si>
  <si>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</si>
  <si>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</si>
  <si>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</si>
  <si>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</si>
  <si>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</si>
  <si>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</si>
  <si>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</si>
  <si>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</si>
  <si>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</si>
  <si>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</si>
  <si>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</si>
  <si>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</si>
  <si>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</si>
  <si>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</si>
  <si>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</si>
  <si>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</si>
  <si>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</si>
  <si>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</si>
  <si>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</si>
  <si>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</si>
  <si>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</si>
  <si>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</si>
  <si>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</si>
  <si>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</si>
  <si>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</si>
  <si>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</si>
  <si>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</si>
  <si>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</si>
  <si>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</si>
  <si>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</si>
  <si>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</si>
  <si>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</si>
  <si>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</si>
  <si>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</si>
  <si>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</si>
  <si>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</si>
  <si>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</si>
  <si>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</si>
  <si>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</si>
  <si>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</si>
  <si>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</si>
  <si>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</si>
  <si>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</si>
  <si>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</si>
  <si>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</si>
  <si>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</si>
  <si>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</si>
  <si>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</si>
  <si>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</si>
  <si>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</si>
  <si>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</si>
  <si>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</si>
  <si>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</si>
  <si>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</si>
  <si>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</si>
  <si>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</si>
  <si>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</si>
  <si>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</si>
  <si>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</si>
  <si>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</si>
  <si>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</si>
  <si>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</si>
  <si>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</si>
  <si>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</si>
  <si>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</si>
  <si>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</si>
  <si>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</si>
  <si>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</si>
  <si>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</si>
  <si>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</si>
  <si>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</si>
  <si>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</si>
  <si>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</si>
  <si>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</si>
  <si>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</si>
  <si>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</si>
  <si>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</si>
  <si>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</si>
  <si>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</si>
  <si>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</si>
  <si>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</si>
  <si>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</si>
  <si>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</si>
  <si>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</si>
  <si>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</si>
  <si>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</si>
  <si>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</si>
  <si>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</si>
  <si>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</si>
  <si>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</si>
  <si>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</si>
  <si>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</si>
  <si>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</si>
  <si>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</si>
  <si>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</si>
  <si>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</si>
  <si>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</si>
  <si>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</si>
  <si>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</si>
  <si>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</si>
  <si>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</si>
  <si>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</si>
  <si>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</si>
  <si>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</si>
  <si>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</si>
  <si>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</si>
  <si>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</si>
  <si>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</si>
  <si>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</si>
  <si>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</si>
  <si>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</si>
  <si>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</si>
  <si>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</si>
  <si>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</si>
  <si>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</si>
  <si>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</si>
  <si>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</si>
  <si>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</si>
  <si>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</si>
  <si>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</si>
  <si>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</si>
  <si>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</si>
  <si>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</si>
  <si>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</si>
  <si>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</si>
  <si>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</si>
  <si>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</si>
  <si>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</si>
  <si>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</si>
  <si>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</si>
  <si>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</si>
  <si>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</si>
  <si>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</si>
  <si>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</si>
  <si>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</si>
  <si>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</si>
  <si>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</si>
  <si>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</si>
  <si>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</si>
  <si>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</si>
  <si>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</si>
  <si>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</si>
  <si>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</si>
  <si>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</si>
  <si>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</si>
  <si>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</si>
  <si>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</si>
  <si>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</si>
  <si>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</si>
  <si>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</si>
  <si>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</si>
  <si>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</si>
  <si>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</si>
  <si>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</si>
  <si>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</si>
  <si>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</si>
  <si>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</si>
  <si>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</si>
  <si>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</si>
  <si>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</si>
  <si>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</si>
  <si>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</si>
  <si>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</si>
  <si>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</si>
  <si>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</si>
  <si>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</si>
  <si>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</si>
  <si>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</si>
  <si>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</si>
  <si>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</si>
  <si>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</si>
  <si>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</si>
  <si>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</si>
  <si>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</si>
  <si>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</si>
  <si>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</si>
  <si>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</si>
  <si>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</si>
  <si>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</si>
  <si>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</si>
  <si>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</si>
  <si>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</si>
  <si>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</si>
  <si>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</si>
  <si>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</si>
  <si>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</si>
  <si>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</si>
  <si>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</si>
  <si>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</si>
  <si>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</si>
  <si>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</si>
  <si>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</si>
  <si>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</si>
  <si>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</si>
  <si>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</si>
  <si>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</si>
  <si>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</si>
  <si>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</si>
  <si>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</si>
  <si>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</si>
  <si>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</si>
  <si>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</si>
  <si>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</si>
  <si>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</si>
  <si>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</si>
  <si>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</si>
  <si>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</si>
  <si>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</si>
  <si>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</si>
  <si>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</si>
  <si>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</si>
  <si>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</si>
  <si>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</si>
  <si>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</si>
  <si>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</si>
  <si>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</si>
  <si>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</si>
  <si>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</si>
  <si>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</si>
  <si>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</si>
  <si>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</si>
  <si>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</si>
  <si>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</si>
  <si>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</si>
  <si>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</si>
  <si>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</si>
  <si>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</si>
  <si>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</si>
  <si>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</si>
  <si>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</si>
  <si>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</si>
  <si>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</si>
  <si>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</si>
  <si>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</si>
  <si>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</si>
  <si>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</si>
  <si>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</si>
  <si>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</si>
  <si>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</si>
  <si>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</si>
  <si>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</si>
  <si>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</si>
  <si>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</si>
  <si>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</si>
  <si>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</si>
  <si>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</si>
  <si>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</si>
  <si>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</si>
  <si>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</si>
  <si>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</si>
  <si>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</si>
  <si>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</si>
  <si>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</si>
  <si>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</si>
  <si>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</si>
  <si>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</si>
  <si>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</si>
  <si>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</si>
  <si>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</si>
  <si>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</si>
  <si>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</si>
  <si>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</si>
  <si>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</si>
  <si>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</si>
  <si>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</si>
  <si>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</si>
  <si>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</si>
  <si>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</si>
  <si>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</si>
  <si>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</si>
  <si>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</si>
  <si>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</si>
  <si>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</si>
  <si>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</si>
  <si>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</si>
  <si>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</si>
  <si>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</si>
  <si>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</si>
  <si>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</si>
  <si>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</si>
  <si>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</si>
  <si>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</si>
  <si>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</si>
  <si>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</si>
  <si>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</si>
  <si>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</si>
  <si>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</si>
  <si>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</si>
  <si>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</si>
  <si>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</si>
  <si>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</si>
  <si>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</si>
  <si>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</si>
  <si>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</si>
  <si>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</si>
  <si>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</si>
  <si>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</si>
  <si>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</si>
  <si>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</si>
  <si>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</si>
  <si>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</si>
  <si>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</si>
  <si>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</si>
  <si>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</si>
  <si>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</si>
  <si>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</si>
  <si>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</si>
  <si>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</si>
  <si>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</si>
  <si>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</si>
  <si>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</si>
  <si>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</si>
  <si>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</si>
  <si>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</si>
  <si>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</si>
  <si>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</si>
  <si>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</si>
  <si>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</si>
  <si>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</si>
  <si>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</si>
  <si>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</si>
  <si>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</si>
  <si>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</si>
  <si>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</si>
  <si>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</si>
  <si>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</si>
  <si>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</si>
  <si>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</si>
  <si>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</si>
  <si>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</si>
  <si>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</si>
  <si>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</si>
  <si>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</si>
  <si>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</si>
  <si>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</si>
  <si>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</si>
  <si>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</si>
  <si>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</si>
  <si>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</si>
  <si>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</si>
  <si>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</si>
  <si>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</si>
  <si>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</si>
  <si>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</si>
  <si>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</si>
  <si>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</si>
  <si>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</si>
  <si>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</si>
  <si>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</si>
  <si>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</si>
  <si>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</si>
  <si>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</si>
  <si>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</si>
  <si>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</si>
  <si>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</si>
  <si>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</si>
  <si>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</si>
  <si>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</si>
  <si>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</si>
  <si>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</si>
  <si>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</si>
  <si>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</si>
  <si>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</si>
  <si>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</si>
  <si>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</si>
  <si>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</si>
  <si>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</si>
  <si>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</si>
  <si>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</si>
  <si>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</si>
  <si>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</si>
  <si>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</si>
  <si>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</si>
  <si>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</si>
  <si>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</si>
  <si>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</si>
  <si>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</si>
  <si>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</si>
  <si>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</si>
  <si>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</si>
  <si>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</si>
  <si>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</si>
  <si>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</si>
  <si>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</si>
  <si>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</si>
  <si>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</si>
  <si>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</si>
  <si>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</si>
  <si>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</si>
  <si>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</si>
  <si>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</si>
  <si>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</si>
  <si>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</si>
  <si>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</si>
  <si>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</si>
  <si>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</si>
  <si>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</si>
  <si>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</si>
  <si>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</si>
  <si>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</si>
  <si>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</si>
  <si>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</si>
  <si>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</si>
  <si>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</si>
  <si>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</si>
  <si>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</si>
  <si>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</si>
  <si>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</si>
  <si>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</si>
  <si>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</si>
  <si>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</si>
  <si>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</si>
  <si>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</si>
  <si>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</si>
  <si>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</si>
  <si>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</si>
  <si>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</si>
  <si>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</si>
  <si>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</si>
  <si>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</si>
  <si>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</si>
  <si>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</si>
  <si>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</si>
  <si>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</si>
  <si>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</si>
  <si>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</si>
  <si>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</si>
  <si>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</si>
  <si>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</si>
  <si>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</si>
  <si>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</si>
  <si>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</si>
  <si>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</si>
  <si>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</si>
  <si>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</si>
  <si>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</si>
  <si>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</si>
  <si>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</si>
  <si>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</si>
  <si>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</si>
  <si>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</si>
  <si>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</si>
  <si>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</si>
  <si>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</si>
  <si>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</si>
  <si>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</si>
  <si>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</si>
  <si>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</si>
  <si>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</si>
  <si>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</si>
  <si>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</si>
  <si>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</si>
  <si>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</si>
  <si>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</si>
  <si>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</si>
  <si>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</si>
  <si>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</si>
  <si>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</si>
  <si>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</si>
  <si>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</si>
  <si>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</si>
  <si>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</si>
  <si>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</si>
  <si>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</si>
  <si>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</si>
  <si>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</si>
  <si>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</si>
  <si>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</si>
  <si>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</si>
  <si>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</si>
  <si>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</si>
  <si>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</si>
  <si>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</si>
  <si>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</si>
  <si>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</si>
  <si>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</si>
  <si>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</si>
  <si>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</si>
  <si>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</si>
  <si>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</si>
  <si>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</si>
  <si>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</si>
  <si>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</si>
  <si>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</si>
  <si>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</si>
  <si>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</si>
  <si>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</si>
  <si>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</si>
  <si>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</si>
  <si>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</si>
  <si>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</si>
  <si>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</si>
  <si>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</si>
  <si>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</si>
  <si>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</si>
  <si>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</si>
  <si>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</si>
  <si>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</si>
  <si>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</si>
  <si>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</si>
  <si>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</si>
  <si>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</si>
  <si>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</si>
  <si>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</si>
  <si>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</si>
  <si>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</si>
  <si>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</si>
  <si>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</si>
  <si>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</si>
  <si>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</si>
  <si>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</si>
  <si>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</si>
  <si>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</si>
  <si>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</si>
  <si>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</si>
  <si>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</si>
  <si>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</si>
  <si>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</si>
  <si>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</si>
  <si>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</si>
  <si>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</si>
  <si>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</si>
  <si>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</si>
  <si>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</si>
  <si>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</si>
  <si>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</si>
  <si>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</si>
  <si>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</si>
  <si>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</si>
  <si>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</si>
  <si>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</si>
  <si>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</si>
  <si>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</si>
  <si>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</si>
  <si>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</si>
  <si>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</si>
  <si>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</si>
  <si>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</si>
  <si>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</si>
  <si>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</si>
  <si>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</si>
  <si>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</si>
  <si>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</si>
  <si>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</si>
  <si>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</si>
  <si>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</si>
  <si>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</si>
  <si>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</si>
  <si>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</si>
  <si>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</si>
  <si>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</si>
  <si>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</si>
  <si>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</si>
  <si>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</si>
  <si>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</si>
  <si>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</si>
  <si>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</si>
  <si>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</si>
  <si>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</si>
  <si>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</si>
  <si>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</si>
  <si>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</si>
  <si>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</si>
  <si>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</si>
  <si>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</si>
  <si>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</si>
  <si>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</si>
  <si>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</si>
  <si>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</si>
  <si>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</si>
  <si>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</si>
  <si>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</si>
  <si>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</si>
  <si>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</si>
  <si>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</si>
  <si>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</si>
  <si>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</si>
  <si>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</si>
  <si>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</si>
  <si>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</si>
  <si>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</si>
  <si>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</si>
  <si>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</si>
  <si>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</si>
  <si>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</si>
  <si>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</si>
  <si>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</si>
  <si>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</si>
  <si>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</si>
  <si>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</si>
  <si>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</si>
  <si>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</si>
  <si>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</si>
  <si>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</si>
  <si>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</si>
  <si>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</si>
  <si>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</si>
  <si>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</si>
  <si>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</si>
  <si>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</si>
  <si>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</si>
  <si>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</si>
  <si>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</si>
  <si>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</si>
  <si>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</si>
  <si>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</si>
  <si>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</si>
  <si>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</si>
  <si>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</si>
  <si>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</si>
  <si>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</si>
  <si>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</si>
  <si>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</si>
  <si>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</si>
  <si>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</si>
  <si>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</si>
  <si>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</si>
  <si>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</si>
  <si>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</si>
  <si>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</si>
  <si>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</si>
  <si>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</si>
  <si>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</si>
  <si>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</si>
  <si>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</si>
  <si>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</si>
  <si>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</si>
  <si>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</si>
  <si>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</si>
  <si>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</si>
  <si>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</si>
  <si>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</si>
  <si>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</si>
  <si>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</si>
  <si>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</si>
  <si>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</si>
  <si>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</si>
  <si>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</si>
  <si>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</si>
  <si>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</si>
  <si>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</si>
  <si>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</si>
  <si>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</si>
  <si>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</si>
  <si>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</si>
  <si>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</si>
  <si>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</si>
  <si>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</si>
  <si>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</si>
  <si>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</si>
  <si>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</si>
  <si>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</si>
  <si>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</si>
  <si>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</si>
  <si>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</si>
  <si>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</si>
  <si>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</si>
  <si>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</si>
  <si>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</si>
  <si>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</si>
  <si>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</si>
  <si>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</si>
  <si>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</si>
  <si>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</si>
  <si>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</si>
  <si>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</si>
  <si>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</si>
  <si>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</si>
  <si>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</si>
  <si>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</si>
  <si>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</si>
  <si>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</si>
  <si>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</si>
  <si>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</si>
  <si>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</si>
  <si>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</si>
  <si>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</si>
  <si>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</si>
  <si>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</si>
  <si>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</si>
  <si>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</si>
  <si>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</si>
  <si>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</si>
  <si>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</si>
  <si>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</si>
  <si>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</si>
  <si>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</si>
  <si>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</si>
  <si>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</si>
  <si>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</si>
  <si>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</si>
  <si>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</si>
  <si>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</si>
  <si>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</si>
  <si>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</si>
  <si>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</si>
  <si>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</si>
  <si>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</si>
  <si>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</si>
  <si>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</si>
  <si>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</si>
  <si>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</si>
  <si>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</si>
  <si>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</si>
  <si>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</si>
  <si>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</si>
  <si>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</si>
  <si>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la realización del estudio AVR en zonas de riesgo alto y medio no mitigable</t>
  </si>
  <si>
    <t>Número</t>
  </si>
  <si>
    <t>Contratar la actualización del Plan municipal para la Gestión del riesgo (riesgos tecnológicos)</t>
  </si>
  <si>
    <t>Realizar talleres, capacitaciones y/o campañas en conocimiento del riesgo</t>
  </si>
  <si>
    <t>Realizar obras de mitigación del riesgo en zonas vulnerables</t>
  </si>
  <si>
    <t>Articular acciones de apoyo en gestión del riesgo con entidades de socorro</t>
  </si>
  <si>
    <t>Instalaciones para operatividad de gestión del riesgo</t>
  </si>
  <si>
    <t>Construcción de Ciudadela Gestión del Riesgo</t>
  </si>
  <si>
    <t>Prestación de servicios de apoyo en la prevención y atención de emergencias</t>
  </si>
  <si>
    <t xml:space="preserve">Compra del predios </t>
  </si>
  <si>
    <t>Construcción de Puesto de Mando Unificado</t>
  </si>
  <si>
    <t xml:space="preserve">Dotación de PMU con línea 123 </t>
  </si>
  <si>
    <t>Reubicación de familias ubicadas en zonas de alto riesgo no mitigable</t>
  </si>
  <si>
    <t>Actualizar el Acuerdo de creación del Fondo Mpal para la Gestión del Riesgo</t>
  </si>
  <si>
    <t>Atender las situaciones de emergencia y/o desastres.</t>
  </si>
  <si>
    <t>Porcentaje</t>
  </si>
  <si>
    <t>Dotación de equipos, elementos e insumos.</t>
  </si>
  <si>
    <t>Suministro de impresos y publicaciones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</si>
  <si>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</si>
  <si>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</si>
  <si>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</si>
  <si>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</si>
  <si>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</si>
  <si>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</si>
  <si>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</si>
  <si>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</si>
  <si>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</si>
  <si>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</si>
  <si>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</si>
  <si>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</si>
  <si>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</si>
  <si>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</si>
  <si>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Dotación de elementos para el fortalecimiento</t>
  </si>
  <si>
    <t>Ejecutado
1-Ener_30-Jun.</t>
  </si>
  <si>
    <t>CARACTERIZACIÓN DE BENEFICIARIOS 2018</t>
  </si>
  <si>
    <t>FUENTE: BASE DATOS CERTIFICADA POR EL DNP MAYO 2018</t>
  </si>
  <si>
    <t xml:space="preserve">Apoyo a la Gestión </t>
  </si>
  <si>
    <t>}</t>
  </si>
  <si>
    <t xml:space="preserve">Prestacion de servicios de apoyo a la prevención y atención de desastres y emergencias </t>
  </si>
  <si>
    <t>SANDRA JINETH QUEVEDO GARZON</t>
  </si>
  <si>
    <t>Realización de obras para la prevención y mitigación de emergencias</t>
  </si>
  <si>
    <t>Realización de Interventorias  para la prevención y mitigación de emergencias</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</si>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</sst>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4" fontId="35" fillId="0" borderId="133" xfId="1" applyNumberFormat="1" applyFont="1" applyBorder="1" applyAlignment="1" applyProtection="1">
      <alignment horizontal="center" vertical="top" textRotation="90"/>
    </xf>
    <xf numFmtId="0" fontId="48" fillId="0" borderId="57" xfId="1"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3" xfId="1" applyNumberFormat="1" applyFont="1" applyBorder="1" applyAlignment="1" applyProtection="1">
      <alignment horizontal="center" vertical="top" textRotation="9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47" fillId="0" borderId="57" xfId="0" applyFont="1" applyBorder="1" applyAlignment="1">
      <alignment horizontal="justify" vertical="center" wrapText="1"/>
    </xf>
    <xf numFmtId="0" fontId="28" fillId="0" borderId="40" xfId="0" applyFont="1" applyBorder="1" applyAlignment="1">
      <alignment horizontal="left" vertical="center" wrapText="1"/>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ARID/AppData/Ficha%20de%20Control%20P%20E4.P_A.MR1.xlsm" TargetMode="External"/><Relationship Id="rId18" Type="http://schemas.openxmlformats.org/officeDocument/2006/relationships/hyperlink" Target="../../../../../../FARID/AppData/Ficha%20de%20Control%20P%20E1.P_A.MR4.xlsx" TargetMode="External"/><Relationship Id="rId26" Type="http://schemas.openxmlformats.org/officeDocument/2006/relationships/hyperlink" Target="../../../../../../FARID/AppData/Ficha%20de%20Control%20P%20E2.P_A.MR1.xlsm" TargetMode="External"/><Relationship Id="rId39" Type="http://schemas.openxmlformats.org/officeDocument/2006/relationships/hyperlink" Target="../../../../../../FARID/AppData/Ficha%20de%20Control%20P%20E1.P_B.MR3.xlsm" TargetMode="External"/><Relationship Id="rId21" Type="http://schemas.openxmlformats.org/officeDocument/2006/relationships/hyperlink" Target="../../../../../../FARID/AppData/Ficha%20de%20Control%20P%20E1.P_F.MR2.xlsm" TargetMode="External"/><Relationship Id="rId34" Type="http://schemas.openxmlformats.org/officeDocument/2006/relationships/hyperlink" Target="../../../../../../FARID/AppData/Ficha%20de%20Control%20P%20E2.P_F.MR2.xlsm" TargetMode="External"/><Relationship Id="rId42" Type="http://schemas.openxmlformats.org/officeDocument/2006/relationships/hyperlink" Target="../../../../../../FARID/AppData/Ficha%20de%20Control%20P%20E3.P_L.MR1.xlsm" TargetMode="External"/><Relationship Id="rId47" Type="http://schemas.openxmlformats.org/officeDocument/2006/relationships/hyperlink" Target="../../../../../../FARID/AppData/Ficha%20de%20Control%20P%20E1.P_A.MR1_8.xlsm" TargetMode="External"/><Relationship Id="rId50" Type="http://schemas.openxmlformats.org/officeDocument/2006/relationships/hyperlink" Target="../../../../../../FARID/AppData/Ficha%20de%20Control%20P%20E3.P_D.MR2.xlsm" TargetMode="External"/><Relationship Id="rId55" Type="http://schemas.openxmlformats.org/officeDocument/2006/relationships/vmlDrawing" Target="../drawings/vmlDrawing2.vml"/><Relationship Id="rId7" Type="http://schemas.openxmlformats.org/officeDocument/2006/relationships/hyperlink" Target="../../../../../../FARID/AppData/Ficha%20de%20Control%20P%20E3.P_H.MR1.xlsm" TargetMode="External"/><Relationship Id="rId2" Type="http://schemas.openxmlformats.org/officeDocument/2006/relationships/hyperlink" Target="../../../../../../FARID/AppData/Ficha%20de%20Control%20P%20E2.P_B.MR1.xlsm" TargetMode="External"/><Relationship Id="rId16" Type="http://schemas.openxmlformats.org/officeDocument/2006/relationships/hyperlink" Target="../../../../../../FARID/AppData/Ficha%20de%20Control%20P%20E1.P_E.MR1.xlsm" TargetMode="External"/><Relationship Id="rId29" Type="http://schemas.openxmlformats.org/officeDocument/2006/relationships/hyperlink" Target="../../../../../../FARID/AppData/Ficha%20de%20Control%20P%20E1.P_G.MR2.xlsm" TargetMode="External"/><Relationship Id="rId11" Type="http://schemas.openxmlformats.org/officeDocument/2006/relationships/hyperlink" Target="../../../../../../FARID/AppData/Ficha%20de%20Control%20P%20E1.P_H.MR1.xlsm" TargetMode="External"/><Relationship Id="rId24" Type="http://schemas.openxmlformats.org/officeDocument/2006/relationships/hyperlink" Target="../../../../../../FARID/AppData/Ficha%20de%20Control%20P%20E1.P_J.MR1.xlsm" TargetMode="External"/><Relationship Id="rId32" Type="http://schemas.openxmlformats.org/officeDocument/2006/relationships/hyperlink" Target="../../../../../../FARID/AppData/Ficha%20de%20Control%20P%20E3.P_A.MR1.xlsm" TargetMode="External"/><Relationship Id="rId37" Type="http://schemas.openxmlformats.org/officeDocument/2006/relationships/hyperlink" Target="../../../../../../FARID/AppData/Ficha%20de%20Control%20P%20E1.P_B.MR1.xlsm" TargetMode="External"/><Relationship Id="rId40" Type="http://schemas.openxmlformats.org/officeDocument/2006/relationships/hyperlink" Target="../../../../../../FARID/AppData/Ficha%20de%20Control%20P%20E1.P_A.MR3.xlsm" TargetMode="External"/><Relationship Id="rId45" Type="http://schemas.openxmlformats.org/officeDocument/2006/relationships/hyperlink" Target="../../../../../../FARID/AppData/Ficha%20de%20Control%20P%20E3.P_C.MR2.xlsm" TargetMode="External"/><Relationship Id="rId53" Type="http://schemas.openxmlformats.org/officeDocument/2006/relationships/hyperlink" Target="../../../../../../FARID/AppData/Ficha%20de%20Control%20P%20E2.P_C.MR1.xlsm" TargetMode="External"/><Relationship Id="rId5" Type="http://schemas.openxmlformats.org/officeDocument/2006/relationships/hyperlink" Target="../../../../../../FARID/AppData/Ficha%20de%20Control%20P%20E3.P_F.MR1.xlsm" TargetMode="External"/><Relationship Id="rId10" Type="http://schemas.openxmlformats.org/officeDocument/2006/relationships/hyperlink" Target="../../../../../../FARID/AppData/Ficha%20de%20Control%20P%20E3.P_K.MR1.xlsm" TargetMode="External"/><Relationship Id="rId19" Type="http://schemas.openxmlformats.org/officeDocument/2006/relationships/hyperlink" Target="../../../../../../FARID/AppData/Ficha%20de%20Control%20P%20E4.P_A.MR2.xlsm" TargetMode="External"/><Relationship Id="rId31" Type="http://schemas.openxmlformats.org/officeDocument/2006/relationships/hyperlink" Target="../../../../../../FARID/AppData/Ficha%20de%20Control%20P%20E3.P_B.MR1.xlsm" TargetMode="External"/><Relationship Id="rId44" Type="http://schemas.openxmlformats.org/officeDocument/2006/relationships/hyperlink" Target="../../../../../../FARID/AppData/Ficha%20de%20Control%20P%20E3.P_L.MR4.xlsm" TargetMode="External"/><Relationship Id="rId52" Type="http://schemas.openxmlformats.org/officeDocument/2006/relationships/hyperlink" Target="../../../../../../FARID/AppData/Ficha%20de%20Control%20P%20E1.P_A.MR5.xlsm" TargetMode="External"/><Relationship Id="rId4" Type="http://schemas.openxmlformats.org/officeDocument/2006/relationships/hyperlink" Target="../../../../../../FARID/AppData/Ficha%20de%20Control%20P%20E4.P_D.MR1.xlsm" TargetMode="External"/><Relationship Id="rId9" Type="http://schemas.openxmlformats.org/officeDocument/2006/relationships/hyperlink" Target="../../../../../../FARID/AppData/Ficha%20de%20Control%20P%20E3.P_J.MR1.xlsm" TargetMode="External"/><Relationship Id="rId14" Type="http://schemas.openxmlformats.org/officeDocument/2006/relationships/hyperlink" Target="../../../../../../FARID/AppData/Ficha%20de%20Control%20P%20E4.P_A.MR3.xlsm" TargetMode="External"/><Relationship Id="rId22" Type="http://schemas.openxmlformats.org/officeDocument/2006/relationships/hyperlink" Target="../../../../../../FARID/AppData/Ficha%20de%20Control%20P%20E4.P_A.MR4.xlsm" TargetMode="External"/><Relationship Id="rId27" Type="http://schemas.openxmlformats.org/officeDocument/2006/relationships/hyperlink" Target="../../../../../../FARID/AppData/Ficha%20de%20Control%20P%20E3.P_L.MR2.xlsm" TargetMode="External"/><Relationship Id="rId30" Type="http://schemas.openxmlformats.org/officeDocument/2006/relationships/hyperlink" Target="../../../../../../FARID/AppData/Ficha%20de%20Control%20P%20E1.P_G.MR1.xlsm" TargetMode="External"/><Relationship Id="rId35" Type="http://schemas.openxmlformats.org/officeDocument/2006/relationships/hyperlink" Target="../../../../../../FARID/AppData/Ficha%20de%20Control%20P%20E3.P_E.MR1.xlsm" TargetMode="External"/><Relationship Id="rId43" Type="http://schemas.openxmlformats.org/officeDocument/2006/relationships/hyperlink" Target="../../../../../../FARID/AppData/Ficha%20de%20Control%20P%20E1.P_A.MR1.xlsm" TargetMode="External"/><Relationship Id="rId48" Type="http://schemas.openxmlformats.org/officeDocument/2006/relationships/hyperlink" Target="../../../../../../FARID/AppData/Ficha%20de%20Control%20P%20E4.P_D.MR3.xlsm" TargetMode="External"/><Relationship Id="rId56" Type="http://schemas.openxmlformats.org/officeDocument/2006/relationships/comments" Target="../comments2.xml"/><Relationship Id="rId8" Type="http://schemas.openxmlformats.org/officeDocument/2006/relationships/hyperlink" Target="../../../../../../FARID/AppData/Ficha%20de%20Control%20P%20E3.P_I.MR1.xlsm" TargetMode="External"/><Relationship Id="rId51" Type="http://schemas.openxmlformats.org/officeDocument/2006/relationships/hyperlink" Target="../../../../../../FARID/AppData/Ficha%20de%20Control%20P%20E4.P_B.MR1.xlsm" TargetMode="External"/><Relationship Id="rId3" Type="http://schemas.openxmlformats.org/officeDocument/2006/relationships/hyperlink" Target="../../../../../../FARID/AppData/Ficha%20de%20Control%20P%20E4.P_D.MR2.xlsm" TargetMode="External"/><Relationship Id="rId12" Type="http://schemas.openxmlformats.org/officeDocument/2006/relationships/hyperlink" Target="../../../../../../FARID/AppData/Ficha%20de%20Control%20P%20E2.P_D.MR1.xlsm" TargetMode="External"/><Relationship Id="rId17" Type="http://schemas.openxmlformats.org/officeDocument/2006/relationships/hyperlink" Target="../../../../../../FARID/AppData/Ficha%20de%20Control%20P%20E1.P_D.MR1.xlsm" TargetMode="External"/><Relationship Id="rId25" Type="http://schemas.openxmlformats.org/officeDocument/2006/relationships/hyperlink" Target="../../../../../../FARID/AppData/Ficha%20de%20Control%20P%20E4.P_C.MR1.xlsm" TargetMode="External"/><Relationship Id="rId33" Type="http://schemas.openxmlformats.org/officeDocument/2006/relationships/hyperlink" Target="../../../../../../FARID/AppData/Ficha%20de%20Control%20P%20E2.P_F.MR1.xlsm" TargetMode="External"/><Relationship Id="rId38" Type="http://schemas.openxmlformats.org/officeDocument/2006/relationships/hyperlink" Target="../../../../../../FARID/AppData/Ficha%20de%20Control%20P%20E1.P_B.MR2.xlsm" TargetMode="External"/><Relationship Id="rId46" Type="http://schemas.openxmlformats.org/officeDocument/2006/relationships/hyperlink" Target="../../../../../../FARID/AppData/Ficha%20de%20Control%20P%20E4.P_E.MR1.xlsm" TargetMode="External"/><Relationship Id="rId20" Type="http://schemas.openxmlformats.org/officeDocument/2006/relationships/hyperlink" Target="../../../../../../FARID/AppData/Ficha%20de%20Control%20P%20E1.P_F.MR1.xlsm" TargetMode="External"/><Relationship Id="rId41" Type="http://schemas.openxmlformats.org/officeDocument/2006/relationships/hyperlink" Target="../../../../../../FARID/AppData/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ARID/AppData/Ficha%20de%20Control%20P%20E2.P_E.MR1.xlsm" TargetMode="External"/><Relationship Id="rId6" Type="http://schemas.openxmlformats.org/officeDocument/2006/relationships/hyperlink" Target="../../../../../../FARID/AppData/Ficha%20de%20Control%20P%20E3.P_G.MR1.xlsm" TargetMode="External"/><Relationship Id="rId15" Type="http://schemas.openxmlformats.org/officeDocument/2006/relationships/hyperlink" Target="../../../../../../FARID/AppData/Ficha%20de%20Control%20P%20E1.P_C.MR1.xlsm" TargetMode="External"/><Relationship Id="rId23" Type="http://schemas.openxmlformats.org/officeDocument/2006/relationships/hyperlink" Target="../../../../../../FARID/AppData/Ficha%20de%20Control%20P%20E1.P_A.MR2.xlsm" TargetMode="External"/><Relationship Id="rId28" Type="http://schemas.openxmlformats.org/officeDocument/2006/relationships/hyperlink" Target="../../../../../../FARID/AppData/Ficha%20de%20Control%20P%20E3.P_L.MR3.xlsm" TargetMode="External"/><Relationship Id="rId36" Type="http://schemas.openxmlformats.org/officeDocument/2006/relationships/hyperlink" Target="../../../../../../FARID/AppData/Ficha%20de%20Control%20P%20E3.P_C.MR1.xlsm" TargetMode="External"/><Relationship Id="rId49" Type="http://schemas.openxmlformats.org/officeDocument/2006/relationships/hyperlink" Target="../../../../../../FARID/AppData/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Normal="100" workbookViewId="0">
      <selection activeCell="BD65" sqref="BD65"/>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18" width="10.7109375" style="121" customWidth="1"/>
    <col min="19" max="19" width="15" style="121" customWidth="1"/>
    <col min="20" max="26" width="10.7109375" style="121" customWidth="1"/>
    <col min="27" max="27" width="13.140625" style="121" customWidth="1"/>
    <col min="28" max="35" width="10.7109375" style="121" customWidth="1"/>
    <col min="36" max="36" width="10.7109375" style="197" customWidth="1"/>
    <col min="37" max="37" width="12.85546875" style="197" customWidth="1"/>
    <col min="38" max="50" width="5.140625" style="197" customWidth="1"/>
    <col min="51" max="51" width="5.42578125" style="121" customWidth="1"/>
    <col min="52" max="52" width="4.85546875" style="121" customWidth="1"/>
    <col min="53" max="53" width="10.425781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14" t="s">
        <v>2</v>
      </c>
      <c r="C2" s="1015"/>
      <c r="D2" s="1015"/>
      <c r="E2" s="1015"/>
      <c r="F2" s="1015"/>
      <c r="G2" s="1015"/>
      <c r="H2" s="1015"/>
      <c r="I2" s="1015"/>
      <c r="J2" s="1015"/>
      <c r="K2" s="1015"/>
      <c r="L2" s="1015"/>
      <c r="M2" s="1015"/>
      <c r="N2" s="1015"/>
      <c r="O2" s="1015"/>
      <c r="P2" s="1015"/>
      <c r="Q2" s="1015"/>
      <c r="R2" s="1015"/>
      <c r="S2" s="1015"/>
      <c r="T2" s="1015"/>
      <c r="U2" s="1015"/>
      <c r="V2" s="1015"/>
      <c r="W2" s="1015"/>
      <c r="X2" s="1015"/>
      <c r="Y2" s="1015"/>
      <c r="Z2" s="1015"/>
      <c r="AA2" s="1015"/>
      <c r="AB2" s="1015"/>
      <c r="AC2" s="1015"/>
      <c r="AD2" s="1015"/>
      <c r="AE2" s="1015"/>
      <c r="AF2" s="1015"/>
      <c r="AG2" s="1015"/>
      <c r="AH2" s="1015"/>
      <c r="AI2" s="1015"/>
      <c r="AJ2" s="1015"/>
      <c r="AK2" s="1015"/>
      <c r="AL2" s="1015"/>
      <c r="AM2" s="1015"/>
      <c r="AN2" s="1015"/>
      <c r="AO2" s="1015"/>
      <c r="AP2" s="1015"/>
      <c r="AQ2" s="1015"/>
      <c r="AR2" s="1015"/>
      <c r="AS2" s="1015"/>
      <c r="AT2" s="1015"/>
      <c r="AU2" s="1015"/>
      <c r="AV2" s="1015"/>
      <c r="AW2" s="1015"/>
      <c r="AX2" s="1015"/>
      <c r="AY2" s="1015"/>
      <c r="AZ2" s="1015"/>
      <c r="BA2" s="1015"/>
      <c r="BB2" s="1015"/>
      <c r="BC2" s="1016"/>
      <c r="BE2" s="955"/>
      <c r="BF2" s="957" t="s">
        <v>1669</v>
      </c>
      <c r="BG2" s="958"/>
      <c r="BH2" s="958"/>
      <c r="BI2" s="958"/>
      <c r="BJ2" s="958"/>
      <c r="BK2" s="958"/>
      <c r="BL2" s="958"/>
    </row>
    <row r="3" spans="1:64" ht="15.75" x14ac:dyDescent="0.2">
      <c r="B3" s="1029" t="s">
        <v>1970</v>
      </c>
      <c r="C3" s="1030"/>
      <c r="D3" s="1030"/>
      <c r="E3" s="1030"/>
      <c r="F3" s="1030"/>
      <c r="G3" s="1030"/>
      <c r="H3" s="1030"/>
      <c r="I3" s="1030"/>
      <c r="J3" s="1030"/>
      <c r="K3" s="1030"/>
      <c r="L3" s="1030"/>
      <c r="M3" s="893">
        <v>2020</v>
      </c>
      <c r="N3" s="894">
        <v>2019</v>
      </c>
      <c r="O3" s="895"/>
      <c r="P3" s="896"/>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6"/>
      <c r="BF3" s="957"/>
      <c r="BG3" s="958"/>
      <c r="BH3" s="958"/>
      <c r="BI3" s="958"/>
      <c r="BJ3" s="958"/>
      <c r="BK3" s="958"/>
      <c r="BL3" s="95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17" t="str">
        <f>VLOOKUP($D$9,'CONSOLIDADO PLAN DESARROLLO'!$DT$9:$DZ$62,3,0)</f>
        <v>E4. - Seguridad y Justicia, La Integración Comunitaria y la Administración Pública son con la Gente y por la Gente</v>
      </c>
      <c r="D5" s="1017"/>
      <c r="E5" s="1017"/>
      <c r="F5" s="1017"/>
      <c r="G5" s="1017"/>
      <c r="H5" s="1017"/>
      <c r="I5" s="1018"/>
      <c r="J5" s="1019" t="s">
        <v>1671</v>
      </c>
      <c r="K5" s="1020"/>
      <c r="L5" s="1021" t="str">
        <f>VLOOKUP($D$9,'CONSOLIDADO PLAN DESARROLLO'!$DT$9:$DZ$62,5,0)</f>
        <v>Prevención y atención de desastres</v>
      </c>
      <c r="M5" s="1021"/>
      <c r="N5" s="1021"/>
      <c r="O5" s="1021"/>
      <c r="P5" s="1021"/>
      <c r="Q5" s="1021"/>
      <c r="R5" s="1021"/>
      <c r="S5" s="1021"/>
      <c r="T5" s="1021"/>
      <c r="U5" s="1022"/>
      <c r="V5" s="1023" t="s">
        <v>1782</v>
      </c>
      <c r="W5" s="1024"/>
      <c r="X5" s="1024"/>
      <c r="Y5" s="99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99"/>
      <c r="AA5" s="999"/>
      <c r="AB5" s="999"/>
      <c r="AC5" s="999"/>
      <c r="AD5" s="999"/>
      <c r="AE5" s="999"/>
      <c r="AF5" s="999"/>
      <c r="AG5" s="999"/>
      <c r="AH5" s="999"/>
      <c r="AI5" s="999"/>
      <c r="AJ5" s="999"/>
      <c r="AK5" s="999"/>
      <c r="AL5" s="999"/>
      <c r="AM5" s="999"/>
      <c r="AN5" s="999"/>
      <c r="AO5" s="999"/>
      <c r="AP5" s="999"/>
      <c r="AQ5" s="999"/>
      <c r="AR5" s="999"/>
      <c r="AS5" s="999"/>
      <c r="AT5" s="999"/>
      <c r="AU5" s="999"/>
      <c r="AV5" s="999"/>
      <c r="AW5" s="999"/>
      <c r="AX5" s="999"/>
      <c r="AY5" s="999"/>
      <c r="AZ5" s="999"/>
      <c r="BA5" s="999"/>
      <c r="BB5" s="999"/>
      <c r="BC5" s="1025"/>
    </row>
    <row r="6" spans="1:64" ht="15" customHeight="1" thickBot="1" x14ac:dyDescent="0.25">
      <c r="B6" s="132" t="s">
        <v>1672</v>
      </c>
      <c r="C6" s="999" t="str">
        <f>VLOOKUP($D$9,'CONSOLIDADO PLAN DESARROLLO'!$DT$9:$DZ$62,6,0)</f>
        <v>E4.P_B - TOCANCIPA GESTIONA SUS RIESGOS</v>
      </c>
      <c r="D6" s="999"/>
      <c r="E6" s="999"/>
      <c r="F6" s="1000"/>
      <c r="G6" s="959" t="s">
        <v>1784</v>
      </c>
      <c r="H6" s="960"/>
      <c r="I6" s="960"/>
      <c r="J6" s="960"/>
      <c r="K6" s="961" t="str">
        <f>VLOOKUP($D$9,'CONSOLIDADO PLAN DESARROLLO'!$DT$9:$DZ$62,7,0)</f>
        <v>Fortalecer el Sistema de Gestión del Riesgo que permita la atención oportuna de los riesgos de manera integral</v>
      </c>
      <c r="L6" s="961"/>
      <c r="M6" s="961"/>
      <c r="N6" s="961"/>
      <c r="O6" s="961"/>
      <c r="P6" s="961"/>
      <c r="Q6" s="962"/>
      <c r="R6" s="1001" t="s">
        <v>1959</v>
      </c>
      <c r="S6" s="1002"/>
      <c r="T6" s="1002"/>
      <c r="U6" s="1002"/>
      <c r="V6" s="1003"/>
      <c r="W6" s="1003"/>
      <c r="X6" s="1003"/>
      <c r="Y6" s="1003"/>
      <c r="Z6" s="1003"/>
      <c r="AA6" s="1003"/>
      <c r="AB6" s="1003"/>
      <c r="AC6" s="1003"/>
      <c r="AD6" s="1003"/>
      <c r="AE6" s="1003"/>
      <c r="AF6" s="1003"/>
      <c r="AG6" s="1003"/>
      <c r="AH6" s="1003"/>
      <c r="AI6" s="1003"/>
      <c r="AJ6" s="1003"/>
      <c r="AK6" s="1004"/>
      <c r="AL6" s="1005" t="s">
        <v>1673</v>
      </c>
      <c r="AM6" s="1006"/>
      <c r="AN6" s="1006"/>
      <c r="AO6" s="1006"/>
      <c r="AP6" s="1006"/>
      <c r="AQ6" s="1006"/>
      <c r="AR6" s="1006"/>
      <c r="AS6" s="1006"/>
      <c r="AT6" s="1006"/>
      <c r="AU6" s="1006"/>
      <c r="AV6" s="1006"/>
      <c r="AW6" s="1006"/>
      <c r="AX6" s="1006"/>
      <c r="AY6" s="1006"/>
      <c r="AZ6" s="1006"/>
      <c r="BA6" s="1006"/>
      <c r="BB6" s="1006"/>
      <c r="BC6" s="1007"/>
    </row>
    <row r="7" spans="1:64" ht="36" customHeight="1" x14ac:dyDescent="0.2">
      <c r="B7" s="963" t="s">
        <v>1674</v>
      </c>
      <c r="C7" s="964"/>
      <c r="D7" s="1008" t="s">
        <v>1675</v>
      </c>
      <c r="E7" s="967" t="s">
        <v>1676</v>
      </c>
      <c r="F7" s="1010" t="s">
        <v>1677</v>
      </c>
      <c r="G7" s="1012" t="s">
        <v>1678</v>
      </c>
      <c r="H7" s="987" t="s">
        <v>1785</v>
      </c>
      <c r="I7" s="989" t="s">
        <v>1907</v>
      </c>
      <c r="J7" s="991">
        <f>+$N$3</f>
        <v>2019</v>
      </c>
      <c r="K7" s="993" t="s">
        <v>1680</v>
      </c>
      <c r="L7" s="995" t="s">
        <v>1950</v>
      </c>
      <c r="M7" s="133"/>
      <c r="N7" s="133"/>
      <c r="O7" s="133"/>
      <c r="P7" s="133"/>
      <c r="Q7" s="133"/>
      <c r="R7" s="997" t="s">
        <v>1909</v>
      </c>
      <c r="S7" s="998"/>
      <c r="T7" s="981" t="s">
        <v>1926</v>
      </c>
      <c r="U7" s="981"/>
      <c r="V7" s="981" t="s">
        <v>1910</v>
      </c>
      <c r="W7" s="981"/>
      <c r="X7" s="981" t="s">
        <v>1911</v>
      </c>
      <c r="Y7" s="981"/>
      <c r="Z7" s="986" t="s">
        <v>1908</v>
      </c>
      <c r="AA7" s="986"/>
      <c r="AB7" s="981" t="s">
        <v>36</v>
      </c>
      <c r="AC7" s="981"/>
      <c r="AD7" s="981" t="s">
        <v>1927</v>
      </c>
      <c r="AE7" s="981"/>
      <c r="AF7" s="981" t="s">
        <v>1912</v>
      </c>
      <c r="AG7" s="981"/>
      <c r="AH7" s="981" t="s">
        <v>1953</v>
      </c>
      <c r="AI7" s="981"/>
      <c r="AJ7" s="982" t="s">
        <v>1922</v>
      </c>
      <c r="AK7" s="983"/>
      <c r="AL7" s="984" t="s">
        <v>1681</v>
      </c>
      <c r="AM7" s="985"/>
      <c r="AN7" s="985"/>
      <c r="AO7" s="985"/>
      <c r="AP7" s="985"/>
      <c r="AQ7" s="985"/>
      <c r="AR7" s="985"/>
      <c r="AS7" s="985" t="s">
        <v>1682</v>
      </c>
      <c r="AT7" s="985"/>
      <c r="AU7" s="985"/>
      <c r="AV7" s="985" t="s">
        <v>1683</v>
      </c>
      <c r="AW7" s="985"/>
      <c r="AX7" s="985"/>
      <c r="AY7" s="985"/>
      <c r="AZ7" s="985"/>
      <c r="BA7" s="1028" t="s">
        <v>1684</v>
      </c>
      <c r="BB7" s="1026" t="s">
        <v>1954</v>
      </c>
      <c r="BC7" s="1027" t="s">
        <v>1686</v>
      </c>
    </row>
    <row r="8" spans="1:64" ht="57" customHeight="1" x14ac:dyDescent="0.2">
      <c r="B8" s="965"/>
      <c r="C8" s="966"/>
      <c r="D8" s="1009"/>
      <c r="E8" s="968"/>
      <c r="F8" s="1011"/>
      <c r="G8" s="1013"/>
      <c r="H8" s="988"/>
      <c r="I8" s="990"/>
      <c r="J8" s="992"/>
      <c r="K8" s="994"/>
      <c r="L8" s="996"/>
      <c r="M8" s="133"/>
      <c r="N8" s="133"/>
      <c r="O8" s="133"/>
      <c r="P8" s="133"/>
      <c r="Q8" s="133"/>
      <c r="R8" s="27" t="s">
        <v>1955</v>
      </c>
      <c r="S8" s="28" t="s">
        <v>1956</v>
      </c>
      <c r="T8" s="29" t="s">
        <v>1955</v>
      </c>
      <c r="U8" s="28" t="s">
        <v>1956</v>
      </c>
      <c r="V8" s="29" t="s">
        <v>1955</v>
      </c>
      <c r="W8" s="28" t="s">
        <v>1956</v>
      </c>
      <c r="X8" s="29" t="s">
        <v>1955</v>
      </c>
      <c r="Y8" s="28" t="s">
        <v>1956</v>
      </c>
      <c r="Z8" s="29" t="s">
        <v>1955</v>
      </c>
      <c r="AA8" s="28" t="s">
        <v>1956</v>
      </c>
      <c r="AB8" s="29" t="s">
        <v>1955</v>
      </c>
      <c r="AC8" s="28" t="s">
        <v>1956</v>
      </c>
      <c r="AD8" s="29" t="s">
        <v>1955</v>
      </c>
      <c r="AE8" s="28" t="s">
        <v>1956</v>
      </c>
      <c r="AF8" s="29" t="s">
        <v>1955</v>
      </c>
      <c r="AG8" s="28" t="s">
        <v>1956</v>
      </c>
      <c r="AH8" s="29" t="s">
        <v>1955</v>
      </c>
      <c r="AI8" s="28" t="s">
        <v>1956</v>
      </c>
      <c r="AJ8" s="30" t="s">
        <v>1957</v>
      </c>
      <c r="AK8" s="31" t="s">
        <v>1958</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28"/>
      <c r="BB8" s="1026"/>
      <c r="BC8" s="1027"/>
    </row>
    <row r="9" spans="1:64" ht="78" customHeight="1" x14ac:dyDescent="0.2">
      <c r="B9" s="969" t="s">
        <v>73</v>
      </c>
      <c r="C9" s="970"/>
      <c r="D9" s="883" t="s">
        <v>553</v>
      </c>
      <c r="E9" s="102" t="str">
        <f>VLOOKUP($D$9,'CONSOLIDADO PLAN DESARROLLO'!$EB$9:$EF$62,2,0)</f>
        <v>Mejorar la atención integral de gestión del riesgo a través de estrategias de prevención, mitigación y atención de emergencias y desastres</v>
      </c>
      <c r="F9" s="37" t="str">
        <f>VLOOKUP($D$9,'CONSOLIDADO PLAN DESARROLLO'!$EB$9:$EF$62,3,0)</f>
        <v>No. de estrategias realizadas</v>
      </c>
      <c r="G9" s="98">
        <f>VLOOKUP($D$9,'CONSOLIDADO PLAN DESARROLLO'!$EB$9:$EF$62,4,0)</f>
        <v>4</v>
      </c>
      <c r="H9" s="98">
        <f>VLOOKUP($D$9,'CONSOLIDADO PLAN DESARROLLO'!$EB$9:$EF$62,5,0)</f>
        <v>6</v>
      </c>
      <c r="I9" s="973"/>
      <c r="J9" s="974"/>
      <c r="K9" s="884"/>
      <c r="L9" s="853"/>
      <c r="M9" s="133"/>
      <c r="N9" s="133"/>
      <c r="O9" s="133"/>
      <c r="P9" s="133"/>
      <c r="Q9" s="133"/>
      <c r="R9" s="134">
        <f>+R12+R21+R30+R42+R51+R60+R69+R78+R87+R96+R105+R114+R123+R132+R141+R150+R159+R168+R177+R186+R195</f>
        <v>0</v>
      </c>
      <c r="S9" s="135">
        <f t="shared" ref="S9:AZ9" si="0">+S12+S21+S30+S42+S51+S60+S69+S78+S87+S96+S105+S114+S123+S132+S141+S150+S159+S168+S177+S186+S195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1818937142</v>
      </c>
      <c r="AA9" s="135">
        <f t="shared" si="0"/>
        <v>0</v>
      </c>
      <c r="AB9" s="136">
        <f t="shared" si="0"/>
        <v>0</v>
      </c>
      <c r="AC9" s="135">
        <f t="shared" si="0"/>
        <v>0</v>
      </c>
      <c r="AD9" s="136">
        <f t="shared" si="0"/>
        <v>0</v>
      </c>
      <c r="AE9" s="135">
        <f t="shared" si="0"/>
        <v>0</v>
      </c>
      <c r="AF9" s="136">
        <f t="shared" si="0"/>
        <v>0</v>
      </c>
      <c r="AG9" s="135">
        <f t="shared" si="0"/>
        <v>0</v>
      </c>
      <c r="AH9" s="136">
        <f t="shared" ref="AH9:AI9" si="1">+AH12+AH21+AH30+AH42+AH51+AH60+AH69+AH78+AH87+AH96+AH105+AH114+AH123+AH132+AH141+AH150+AH159+AH168+AH177+AH186+AH195</f>
        <v>0</v>
      </c>
      <c r="AI9" s="135">
        <f t="shared" si="1"/>
        <v>0</v>
      </c>
      <c r="AJ9" s="137">
        <f t="shared" si="0"/>
        <v>1818937142</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75" t="e">
        <f>VLOOKUP($D$9,#REF!,2,0)</f>
        <v>#REF!</v>
      </c>
      <c r="E10" s="976"/>
      <c r="F10" s="976"/>
      <c r="G10" s="976"/>
      <c r="H10" s="976"/>
      <c r="I10" s="976"/>
      <c r="J10" s="977"/>
      <c r="K10" s="38" t="e">
        <f>VLOOKUP($D$9,#REF!,3,0)</f>
        <v>#REF!</v>
      </c>
      <c r="L10" s="39" t="e">
        <f>VLOOKUP($D$9,#REF!,4,0)</f>
        <v>#REF!</v>
      </c>
      <c r="M10" s="40" t="e">
        <f>VLOOKUP($D$9,#REF!,5,0)</f>
        <v>#REF!</v>
      </c>
      <c r="N10" s="978" t="e">
        <f>VLOOKUP($D$9,#REF!,Q3,0)</f>
        <v>#REF!</v>
      </c>
      <c r="O10" s="97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80"/>
      <c r="O11" s="98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7">
        <v>1</v>
      </c>
      <c r="B12" s="161" t="s">
        <v>1704</v>
      </c>
      <c r="C12" s="162" t="s">
        <v>1705</v>
      </c>
      <c r="D12" s="163" t="s">
        <v>21</v>
      </c>
      <c r="E12" s="163" t="s">
        <v>1891</v>
      </c>
      <c r="F12" s="162" t="s">
        <v>1706</v>
      </c>
      <c r="G12" s="164" t="s">
        <v>1678</v>
      </c>
      <c r="H12" s="164" t="s">
        <v>1679</v>
      </c>
      <c r="I12" s="165" t="s">
        <v>1907</v>
      </c>
      <c r="J12" s="166">
        <f>+$N$3</f>
        <v>2019</v>
      </c>
      <c r="K12" s="164" t="s">
        <v>1924</v>
      </c>
      <c r="L12" s="165" t="s">
        <v>1951</v>
      </c>
      <c r="M12" s="885" t="s">
        <v>1707</v>
      </c>
      <c r="N12" s="162" t="s">
        <v>1708</v>
      </c>
      <c r="O12" s="162" t="s">
        <v>1709</v>
      </c>
      <c r="P12" s="162" t="s">
        <v>1961</v>
      </c>
      <c r="Q12" s="162" t="s">
        <v>1952</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3"/>
      <c r="AM12" s="864"/>
      <c r="AN12" s="864"/>
      <c r="AO12" s="864"/>
      <c r="AP12" s="864"/>
      <c r="AQ12" s="864"/>
      <c r="AR12" s="865"/>
      <c r="AS12" s="866"/>
      <c r="AT12" s="864"/>
      <c r="AU12" s="865"/>
      <c r="AV12" s="866"/>
      <c r="AW12" s="864"/>
      <c r="AX12" s="864"/>
      <c r="AY12" s="864"/>
      <c r="AZ12" s="867"/>
      <c r="BA12" s="44" t="s">
        <v>1684</v>
      </c>
      <c r="BB12" s="44" t="s">
        <v>1954</v>
      </c>
      <c r="BC12" s="45" t="s">
        <v>1686</v>
      </c>
    </row>
    <row r="13" spans="1:64" ht="33.75" customHeight="1" x14ac:dyDescent="0.2">
      <c r="A13" s="898"/>
      <c r="B13" s="900" t="str">
        <f>VLOOKUP($D$9,'PROYECTOS REGISTRADOS'!$A$2:$D$82,4,0)</f>
        <v>Mejoramiento de la atención integral de la Gestión del Riesgo de Desastres Tocancipá, Cundinamarca, Centro Oriente</v>
      </c>
      <c r="C13" s="903" t="str">
        <f>VLOOKUP($D$9,'PROYECTOS REGISTRADOS'!$A$2:$D$82,3,0)</f>
        <v>2016-25817-0055</v>
      </c>
      <c r="D13" s="943" t="s">
        <v>1542</v>
      </c>
      <c r="E13" s="909" t="str">
        <f>IF(D13=0,"0-0",(VLOOKUP(D13,'CONSOLIDADO PLAN DESARROLLO'!$EL$9:$ET$304,2,0)))</f>
        <v>Realizar Estudio de Amenaza, vulnerabilidad y caracterización del riesgo de desastres en el Municipio de Tocancipá.</v>
      </c>
      <c r="F13" s="912" t="str">
        <f>IF(D13=0,"0-0",(VLOOKUP(D13,'CONSOLIDADO PLAN DESARROLLO'!$EL$9:$ET$304,3,0)))</f>
        <v>Estudio de Amenaza, vulnerabilidad y categorización del riesgo de desastres realizado</v>
      </c>
      <c r="G13" s="915">
        <f>IF(D13=0,"0-0",(VLOOKUP(D13,'CONSOLIDADO PLAN DESARROLLO'!$EL$9:$ET$304,4,0)))</f>
        <v>0</v>
      </c>
      <c r="H13" s="918">
        <f>IF(D13=0,"0-0",(VLOOKUP(D13,'CONSOLIDADO PLAN DESARROLLO'!$EL$9:$ET$304,5,0)))</f>
        <v>1</v>
      </c>
      <c r="I13" s="921">
        <f>IF(D13=0,"0-0",(VLOOKUP(D13,'CONSOLIDADO PLAN DESARROLLO'!$EL$9:$ET$304,$R$3,0)))</f>
        <v>0</v>
      </c>
      <c r="J13" s="922"/>
      <c r="K13" s="971"/>
      <c r="L13" s="936"/>
      <c r="M13" s="886" t="s">
        <v>1928</v>
      </c>
      <c r="N13" s="804" t="s">
        <v>1929</v>
      </c>
      <c r="O13" s="805">
        <v>1</v>
      </c>
      <c r="P13" s="47"/>
      <c r="Q13" s="47"/>
      <c r="R13" s="946">
        <f>VLOOKUP($D13,'[4]Tablero Logro Metas 2020'!$AK$7:$AS$302,3,0)</f>
        <v>0</v>
      </c>
      <c r="S13" s="48"/>
      <c r="T13" s="949">
        <f>VLOOKUP($D13,'[4]Tablero Logro Metas 2020'!$AK$7:$AS$302,4,0)</f>
        <v>0</v>
      </c>
      <c r="U13" s="49"/>
      <c r="V13" s="949">
        <f>VLOOKUP($D13,'[4]Tablero Logro Metas 2020'!$AK$7:$AS$302,5,0)</f>
        <v>0</v>
      </c>
      <c r="W13" s="49"/>
      <c r="X13" s="949">
        <f>VLOOKUP($D13,'[4]Tablero Logro Metas 2020'!$AK$7:$AS$302,6,0)</f>
        <v>0</v>
      </c>
      <c r="Y13" s="49"/>
      <c r="Z13" s="949">
        <f>VLOOKUP($D13,'[4]Tablero Logro Metas 2020'!$AK$7:$AS$302,7,0)</f>
        <v>0</v>
      </c>
      <c r="AA13" s="49"/>
      <c r="AB13" s="949">
        <f>VLOOKUP($D13,'[4]Tablero Logro Metas 2020'!$AK$7:$AS$302,8,0)</f>
        <v>0</v>
      </c>
      <c r="AC13" s="49"/>
      <c r="AD13" s="949">
        <f>VLOOKUP($D13,'[4]Tablero Logro Metas 2020'!$AK$7:$AS$302,9,0)</f>
        <v>0</v>
      </c>
      <c r="AE13" s="49"/>
      <c r="AF13" s="927"/>
      <c r="AG13" s="50"/>
      <c r="AH13" s="927"/>
      <c r="AI13" s="49"/>
      <c r="AJ13" s="930">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898"/>
      <c r="B14" s="900"/>
      <c r="C14" s="903"/>
      <c r="D14" s="943"/>
      <c r="E14" s="910"/>
      <c r="F14" s="912"/>
      <c r="G14" s="915"/>
      <c r="H14" s="918"/>
      <c r="I14" s="923"/>
      <c r="J14" s="924"/>
      <c r="K14" s="971"/>
      <c r="L14" s="937"/>
      <c r="M14" s="887"/>
      <c r="N14" s="175"/>
      <c r="O14" s="176"/>
      <c r="P14" s="47"/>
      <c r="Q14" s="47"/>
      <c r="R14" s="947"/>
      <c r="S14" s="48"/>
      <c r="T14" s="950"/>
      <c r="U14" s="49"/>
      <c r="V14" s="950"/>
      <c r="W14" s="49"/>
      <c r="X14" s="950"/>
      <c r="Y14" s="49"/>
      <c r="Z14" s="950"/>
      <c r="AA14" s="49"/>
      <c r="AB14" s="950"/>
      <c r="AC14" s="49"/>
      <c r="AD14" s="950"/>
      <c r="AE14" s="49"/>
      <c r="AF14" s="928"/>
      <c r="AG14" s="50"/>
      <c r="AH14" s="928"/>
      <c r="AI14" s="49"/>
      <c r="AJ14" s="931"/>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98"/>
      <c r="B15" s="900"/>
      <c r="C15" s="903"/>
      <c r="D15" s="943"/>
      <c r="E15" s="910"/>
      <c r="F15" s="912"/>
      <c r="G15" s="915"/>
      <c r="H15" s="918"/>
      <c r="I15" s="923"/>
      <c r="J15" s="924"/>
      <c r="K15" s="971"/>
      <c r="L15" s="937"/>
      <c r="M15" s="887"/>
      <c r="N15" s="175"/>
      <c r="O15" s="176"/>
      <c r="P15" s="47"/>
      <c r="Q15" s="47"/>
      <c r="R15" s="947"/>
      <c r="S15" s="48"/>
      <c r="T15" s="950"/>
      <c r="U15" s="49"/>
      <c r="V15" s="950"/>
      <c r="W15" s="49"/>
      <c r="X15" s="950"/>
      <c r="Y15" s="49"/>
      <c r="Z15" s="950"/>
      <c r="AA15" s="49"/>
      <c r="AB15" s="950"/>
      <c r="AC15" s="49"/>
      <c r="AD15" s="950"/>
      <c r="AE15" s="49"/>
      <c r="AF15" s="928"/>
      <c r="AG15" s="50"/>
      <c r="AH15" s="928"/>
      <c r="AI15" s="49"/>
      <c r="AJ15" s="931"/>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98"/>
      <c r="B16" s="900"/>
      <c r="C16" s="903"/>
      <c r="D16" s="943"/>
      <c r="E16" s="910"/>
      <c r="F16" s="912"/>
      <c r="G16" s="915"/>
      <c r="H16" s="918"/>
      <c r="I16" s="923"/>
      <c r="J16" s="924"/>
      <c r="K16" s="971"/>
      <c r="L16" s="937"/>
      <c r="M16" s="887"/>
      <c r="N16" s="175"/>
      <c r="O16" s="176"/>
      <c r="P16" s="47"/>
      <c r="Q16" s="47"/>
      <c r="R16" s="947"/>
      <c r="S16" s="48"/>
      <c r="T16" s="950"/>
      <c r="U16" s="49"/>
      <c r="V16" s="950"/>
      <c r="W16" s="49"/>
      <c r="X16" s="950"/>
      <c r="Y16" s="49"/>
      <c r="Z16" s="950"/>
      <c r="AA16" s="49"/>
      <c r="AB16" s="950"/>
      <c r="AC16" s="49"/>
      <c r="AD16" s="950"/>
      <c r="AE16" s="49"/>
      <c r="AF16" s="928"/>
      <c r="AG16" s="50"/>
      <c r="AH16" s="928"/>
      <c r="AI16" s="49"/>
      <c r="AJ16" s="93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98"/>
      <c r="B17" s="900"/>
      <c r="C17" s="903"/>
      <c r="D17" s="943"/>
      <c r="E17" s="910"/>
      <c r="F17" s="912"/>
      <c r="G17" s="915"/>
      <c r="H17" s="918"/>
      <c r="I17" s="923"/>
      <c r="J17" s="924"/>
      <c r="K17" s="971"/>
      <c r="L17" s="937"/>
      <c r="M17" s="887"/>
      <c r="N17" s="175"/>
      <c r="O17" s="176"/>
      <c r="P17" s="47"/>
      <c r="Q17" s="47"/>
      <c r="R17" s="947"/>
      <c r="S17" s="48"/>
      <c r="T17" s="950"/>
      <c r="U17" s="49"/>
      <c r="V17" s="950"/>
      <c r="W17" s="49"/>
      <c r="X17" s="950"/>
      <c r="Y17" s="49"/>
      <c r="Z17" s="950"/>
      <c r="AA17" s="49"/>
      <c r="AB17" s="950"/>
      <c r="AC17" s="49"/>
      <c r="AD17" s="950"/>
      <c r="AE17" s="49"/>
      <c r="AF17" s="928"/>
      <c r="AG17" s="50"/>
      <c r="AH17" s="928"/>
      <c r="AI17" s="49"/>
      <c r="AJ17" s="93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8"/>
      <c r="B18" s="901"/>
      <c r="C18" s="904"/>
      <c r="D18" s="944"/>
      <c r="E18" s="910"/>
      <c r="F18" s="913"/>
      <c r="G18" s="916"/>
      <c r="H18" s="919"/>
      <c r="I18" s="923"/>
      <c r="J18" s="924"/>
      <c r="K18" s="952"/>
      <c r="L18" s="937"/>
      <c r="M18" s="888"/>
      <c r="N18" s="178"/>
      <c r="O18" s="179"/>
      <c r="P18" s="107"/>
      <c r="Q18" s="107"/>
      <c r="R18" s="947"/>
      <c r="S18" s="108"/>
      <c r="T18" s="950"/>
      <c r="U18" s="109"/>
      <c r="V18" s="950"/>
      <c r="W18" s="109"/>
      <c r="X18" s="950"/>
      <c r="Y18" s="109"/>
      <c r="Z18" s="950"/>
      <c r="AA18" s="109"/>
      <c r="AB18" s="950"/>
      <c r="AC18" s="109"/>
      <c r="AD18" s="950"/>
      <c r="AE18" s="109"/>
      <c r="AF18" s="928"/>
      <c r="AG18" s="110"/>
      <c r="AH18" s="928"/>
      <c r="AI18" s="109"/>
      <c r="AJ18" s="93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9"/>
      <c r="B19" s="902"/>
      <c r="C19" s="905"/>
      <c r="D19" s="945"/>
      <c r="E19" s="911"/>
      <c r="F19" s="914"/>
      <c r="G19" s="917"/>
      <c r="H19" s="920"/>
      <c r="I19" s="925"/>
      <c r="J19" s="926"/>
      <c r="K19" s="972"/>
      <c r="L19" s="938"/>
      <c r="M19" s="889"/>
      <c r="N19" s="181"/>
      <c r="O19" s="182"/>
      <c r="P19" s="117"/>
      <c r="Q19" s="117"/>
      <c r="R19" s="948"/>
      <c r="S19" s="183"/>
      <c r="T19" s="951"/>
      <c r="U19" s="184"/>
      <c r="V19" s="951"/>
      <c r="W19" s="184"/>
      <c r="X19" s="951"/>
      <c r="Y19" s="184"/>
      <c r="Z19" s="951"/>
      <c r="AA19" s="184"/>
      <c r="AB19" s="951"/>
      <c r="AC19" s="184"/>
      <c r="AD19" s="951"/>
      <c r="AE19" s="184"/>
      <c r="AF19" s="929"/>
      <c r="AG19" s="185"/>
      <c r="AH19" s="92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2"/>
      <c r="J20" s="942"/>
      <c r="K20" s="192"/>
      <c r="L20" s="192"/>
      <c r="M20" s="890"/>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7">
        <v>2</v>
      </c>
      <c r="B21" s="161" t="s">
        <v>1704</v>
      </c>
      <c r="C21" s="162" t="s">
        <v>1705</v>
      </c>
      <c r="D21" s="163" t="s">
        <v>21</v>
      </c>
      <c r="E21" s="163" t="s">
        <v>1891</v>
      </c>
      <c r="F21" s="162" t="s">
        <v>1706</v>
      </c>
      <c r="G21" s="164" t="s">
        <v>1678</v>
      </c>
      <c r="H21" s="164" t="s">
        <v>1679</v>
      </c>
      <c r="I21" s="165" t="s">
        <v>1907</v>
      </c>
      <c r="J21" s="166">
        <f>+$N$3</f>
        <v>2019</v>
      </c>
      <c r="K21" s="164" t="s">
        <v>1924</v>
      </c>
      <c r="L21" s="165" t="s">
        <v>1951</v>
      </c>
      <c r="M21" s="885" t="s">
        <v>1707</v>
      </c>
      <c r="N21" s="162" t="s">
        <v>1708</v>
      </c>
      <c r="O21" s="162" t="s">
        <v>1709</v>
      </c>
      <c r="P21" s="162" t="s">
        <v>1961</v>
      </c>
      <c r="Q21" s="162" t="s">
        <v>1952</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SUM(AK22:AK28)</f>
        <v>0</v>
      </c>
      <c r="AL21" s="863"/>
      <c r="AM21" s="864"/>
      <c r="AN21" s="864"/>
      <c r="AO21" s="864"/>
      <c r="AP21" s="864"/>
      <c r="AQ21" s="864"/>
      <c r="AR21" s="865"/>
      <c r="AS21" s="866"/>
      <c r="AT21" s="864"/>
      <c r="AU21" s="865"/>
      <c r="AV21" s="866"/>
      <c r="AW21" s="864"/>
      <c r="AX21" s="864"/>
      <c r="AY21" s="864"/>
      <c r="AZ21" s="867"/>
      <c r="BA21" s="44" t="s">
        <v>1684</v>
      </c>
      <c r="BB21" s="44" t="s">
        <v>1954</v>
      </c>
      <c r="BC21" s="45" t="s">
        <v>1686</v>
      </c>
    </row>
    <row r="22" spans="1:55" ht="33.75" x14ac:dyDescent="0.2">
      <c r="A22" s="898"/>
      <c r="B22" s="900" t="str">
        <f>VLOOKUP($D$9,'PROYECTOS REGISTRADOS'!$A$2:$D$82,4,0)</f>
        <v>Mejoramiento de la atención integral de la Gestión del Riesgo de Desastres Tocancipá, Cundinamarca, Centro Oriente</v>
      </c>
      <c r="C22" s="903" t="str">
        <f>VLOOKUP($D$9,'PROYECTOS REGISTRADOS'!$A$2:$D$82,3,0)</f>
        <v>2016-25817-0055</v>
      </c>
      <c r="D22" s="943" t="s">
        <v>1546</v>
      </c>
      <c r="E22" s="909" t="str">
        <f>IF(D22=0,"0-0",(VLOOKUP(D22,'CONSOLIDADO PLAN DESARROLLO'!$EL$9:$ET$304,2,0)))</f>
        <v>Actualizar  el Plan Municipal para la Gestión del Riesgo del Municipio de Tocancipá</v>
      </c>
      <c r="F22" s="912" t="str">
        <f>IF(D22=0,"0-0",(VLOOKUP(D22,'CONSOLIDADO PLAN DESARROLLO'!$EL$9:$ET$304,3,0)))</f>
        <v>Plan Municipal para la Gestión del Riesgo actualizado</v>
      </c>
      <c r="G22" s="915">
        <f>IF(D22=0,"0-0",(VLOOKUP(D22,'CONSOLIDADO PLAN DESARROLLO'!$EL$9:$ET$304,4,0)))</f>
        <v>1</v>
      </c>
      <c r="H22" s="918">
        <f>IF(D22=0,"0-0",(VLOOKUP(D22,'CONSOLIDADO PLAN DESARROLLO'!$EL$9:$ET$304,5,0)))</f>
        <v>1</v>
      </c>
      <c r="I22" s="921">
        <f>IF(D22=0,"0-0",(VLOOKUP(D22,'CONSOLIDADO PLAN DESARROLLO'!$EL$9:$ET$304,$R$3,0)))</f>
        <v>0</v>
      </c>
      <c r="J22" s="922"/>
      <c r="K22" s="952"/>
      <c r="L22" s="936"/>
      <c r="M22" s="886" t="s">
        <v>1930</v>
      </c>
      <c r="N22" s="804" t="s">
        <v>1929</v>
      </c>
      <c r="O22" s="805">
        <v>1</v>
      </c>
      <c r="P22" s="47"/>
      <c r="Q22" s="47"/>
      <c r="R22" s="946">
        <f>VLOOKUP($D22,'[4]Tablero Logro Metas 2020'!$AK$7:$AS$302,3,0)</f>
        <v>0</v>
      </c>
      <c r="S22" s="48"/>
      <c r="T22" s="949">
        <f>VLOOKUP($D22,'[4]Tablero Logro Metas 2020'!$AK$7:$AS$302,4,0)</f>
        <v>0</v>
      </c>
      <c r="U22" s="49"/>
      <c r="V22" s="949">
        <f>VLOOKUP($D22,'[4]Tablero Logro Metas 2020'!$AK$7:$AS$302,6,0)</f>
        <v>0</v>
      </c>
      <c r="W22" s="49"/>
      <c r="X22" s="949">
        <f>VLOOKUP($D22,'[4]Tablero Logro Metas 2020'!$AK$7:$AS$302,6,0)</f>
        <v>0</v>
      </c>
      <c r="Y22" s="49"/>
      <c r="Z22" s="949">
        <f>VLOOKUP($D22,'[4]Tablero Logro Metas 2020'!$AK$7:$AS$302,7,0)</f>
        <v>0</v>
      </c>
      <c r="AA22" s="49"/>
      <c r="AB22" s="949">
        <f>VLOOKUP($D22,'[4]Tablero Logro Metas 2020'!$AK$7:$AS$302,8,0)</f>
        <v>0</v>
      </c>
      <c r="AC22" s="49"/>
      <c r="AD22" s="949">
        <f>VLOOKUP($D22,'[4]Tablero Logro Metas 2020'!$AK$7:$AS$302,9,0)</f>
        <v>0</v>
      </c>
      <c r="AE22" s="49"/>
      <c r="AF22" s="927"/>
      <c r="AG22" s="50"/>
      <c r="AH22" s="927"/>
      <c r="AI22" s="49"/>
      <c r="AJ22" s="930">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898"/>
      <c r="B23" s="900"/>
      <c r="C23" s="903"/>
      <c r="D23" s="943"/>
      <c r="E23" s="910"/>
      <c r="F23" s="912"/>
      <c r="G23" s="915"/>
      <c r="H23" s="918"/>
      <c r="I23" s="923"/>
      <c r="J23" s="924"/>
      <c r="K23" s="953"/>
      <c r="L23" s="937"/>
      <c r="M23" s="887"/>
      <c r="N23" s="175"/>
      <c r="O23" s="176"/>
      <c r="P23" s="47"/>
      <c r="Q23" s="47"/>
      <c r="R23" s="947"/>
      <c r="S23" s="48"/>
      <c r="T23" s="950"/>
      <c r="U23" s="49"/>
      <c r="V23" s="950"/>
      <c r="W23" s="49"/>
      <c r="X23" s="950"/>
      <c r="Y23" s="49"/>
      <c r="Z23" s="950"/>
      <c r="AA23" s="49"/>
      <c r="AB23" s="950"/>
      <c r="AC23" s="49"/>
      <c r="AD23" s="950"/>
      <c r="AE23" s="49"/>
      <c r="AF23" s="928"/>
      <c r="AG23" s="50"/>
      <c r="AH23" s="928"/>
      <c r="AI23" s="49"/>
      <c r="AJ23" s="931"/>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98"/>
      <c r="B24" s="900"/>
      <c r="C24" s="903"/>
      <c r="D24" s="943"/>
      <c r="E24" s="910"/>
      <c r="F24" s="912"/>
      <c r="G24" s="915"/>
      <c r="H24" s="918"/>
      <c r="I24" s="923"/>
      <c r="J24" s="924"/>
      <c r="K24" s="953"/>
      <c r="L24" s="937"/>
      <c r="M24" s="887"/>
      <c r="N24" s="175"/>
      <c r="O24" s="176"/>
      <c r="P24" s="47"/>
      <c r="Q24" s="47"/>
      <c r="R24" s="947"/>
      <c r="S24" s="48"/>
      <c r="T24" s="950"/>
      <c r="U24" s="49"/>
      <c r="V24" s="950"/>
      <c r="W24" s="49"/>
      <c r="X24" s="950"/>
      <c r="Y24" s="49"/>
      <c r="Z24" s="950"/>
      <c r="AA24" s="49"/>
      <c r="AB24" s="950"/>
      <c r="AC24" s="49"/>
      <c r="AD24" s="950"/>
      <c r="AE24" s="49"/>
      <c r="AF24" s="928"/>
      <c r="AG24" s="50"/>
      <c r="AH24" s="928"/>
      <c r="AI24" s="49"/>
      <c r="AJ24" s="931"/>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98"/>
      <c r="B25" s="900"/>
      <c r="C25" s="903"/>
      <c r="D25" s="943"/>
      <c r="E25" s="910"/>
      <c r="F25" s="912"/>
      <c r="G25" s="915"/>
      <c r="H25" s="918"/>
      <c r="I25" s="923"/>
      <c r="J25" s="924"/>
      <c r="K25" s="953"/>
      <c r="L25" s="937"/>
      <c r="M25" s="887"/>
      <c r="N25" s="175"/>
      <c r="O25" s="176"/>
      <c r="P25" s="47"/>
      <c r="Q25" s="47"/>
      <c r="R25" s="947"/>
      <c r="S25" s="48"/>
      <c r="T25" s="950"/>
      <c r="U25" s="49"/>
      <c r="V25" s="950"/>
      <c r="W25" s="49"/>
      <c r="X25" s="950"/>
      <c r="Y25" s="49"/>
      <c r="Z25" s="950"/>
      <c r="AA25" s="49"/>
      <c r="AB25" s="950"/>
      <c r="AC25" s="49"/>
      <c r="AD25" s="950"/>
      <c r="AE25" s="49"/>
      <c r="AF25" s="928"/>
      <c r="AG25" s="50"/>
      <c r="AH25" s="928"/>
      <c r="AI25" s="49"/>
      <c r="AJ25" s="931"/>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98"/>
      <c r="B26" s="900"/>
      <c r="C26" s="903"/>
      <c r="D26" s="943"/>
      <c r="E26" s="910"/>
      <c r="F26" s="912"/>
      <c r="G26" s="915"/>
      <c r="H26" s="918"/>
      <c r="I26" s="923"/>
      <c r="J26" s="924"/>
      <c r="K26" s="953"/>
      <c r="L26" s="937"/>
      <c r="M26" s="887"/>
      <c r="N26" s="175"/>
      <c r="O26" s="176"/>
      <c r="P26" s="47"/>
      <c r="Q26" s="47"/>
      <c r="R26" s="947"/>
      <c r="S26" s="48"/>
      <c r="T26" s="950"/>
      <c r="U26" s="49"/>
      <c r="V26" s="950"/>
      <c r="W26" s="49"/>
      <c r="X26" s="950"/>
      <c r="Y26" s="49"/>
      <c r="Z26" s="950"/>
      <c r="AA26" s="49"/>
      <c r="AB26" s="950"/>
      <c r="AC26" s="49"/>
      <c r="AD26" s="950"/>
      <c r="AE26" s="49"/>
      <c r="AF26" s="928"/>
      <c r="AG26" s="50"/>
      <c r="AH26" s="928"/>
      <c r="AI26" s="49"/>
      <c r="AJ26" s="931"/>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8"/>
      <c r="B27" s="901"/>
      <c r="C27" s="904"/>
      <c r="D27" s="944"/>
      <c r="E27" s="910"/>
      <c r="F27" s="913"/>
      <c r="G27" s="916"/>
      <c r="H27" s="919"/>
      <c r="I27" s="923"/>
      <c r="J27" s="924"/>
      <c r="K27" s="953"/>
      <c r="L27" s="937"/>
      <c r="M27" s="888"/>
      <c r="N27" s="178"/>
      <c r="O27" s="179"/>
      <c r="P27" s="107"/>
      <c r="Q27" s="107"/>
      <c r="R27" s="947"/>
      <c r="S27" s="108"/>
      <c r="T27" s="950"/>
      <c r="U27" s="109"/>
      <c r="V27" s="950"/>
      <c r="W27" s="109"/>
      <c r="X27" s="950"/>
      <c r="Y27" s="109"/>
      <c r="Z27" s="950"/>
      <c r="AA27" s="109"/>
      <c r="AB27" s="950"/>
      <c r="AC27" s="109"/>
      <c r="AD27" s="950"/>
      <c r="AE27" s="109"/>
      <c r="AF27" s="928"/>
      <c r="AG27" s="110"/>
      <c r="AH27" s="928"/>
      <c r="AI27" s="109"/>
      <c r="AJ27" s="932"/>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9"/>
      <c r="B28" s="902"/>
      <c r="C28" s="905"/>
      <c r="D28" s="945"/>
      <c r="E28" s="911"/>
      <c r="F28" s="914"/>
      <c r="G28" s="917"/>
      <c r="H28" s="920"/>
      <c r="I28" s="925"/>
      <c r="J28" s="926"/>
      <c r="K28" s="954"/>
      <c r="L28" s="938"/>
      <c r="M28" s="889"/>
      <c r="N28" s="181"/>
      <c r="O28" s="182"/>
      <c r="P28" s="117"/>
      <c r="Q28" s="117"/>
      <c r="R28" s="948"/>
      <c r="S28" s="183"/>
      <c r="T28" s="951"/>
      <c r="U28" s="184"/>
      <c r="V28" s="951"/>
      <c r="W28" s="184"/>
      <c r="X28" s="951"/>
      <c r="Y28" s="184"/>
      <c r="Z28" s="951"/>
      <c r="AA28" s="184"/>
      <c r="AB28" s="951"/>
      <c r="AC28" s="184"/>
      <c r="AD28" s="951"/>
      <c r="AE28" s="184"/>
      <c r="AF28" s="929"/>
      <c r="AG28" s="185"/>
      <c r="AH28" s="929"/>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42"/>
      <c r="J29" s="942"/>
      <c r="K29" s="192"/>
      <c r="L29" s="192"/>
      <c r="M29" s="890"/>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7">
        <v>3</v>
      </c>
      <c r="B30" s="161" t="s">
        <v>1704</v>
      </c>
      <c r="C30" s="162" t="s">
        <v>1705</v>
      </c>
      <c r="D30" s="163" t="s">
        <v>21</v>
      </c>
      <c r="E30" s="163" t="s">
        <v>1891</v>
      </c>
      <c r="F30" s="162" t="s">
        <v>1706</v>
      </c>
      <c r="G30" s="164" t="s">
        <v>1678</v>
      </c>
      <c r="H30" s="164" t="s">
        <v>1679</v>
      </c>
      <c r="I30" s="165" t="s">
        <v>1907</v>
      </c>
      <c r="J30" s="166">
        <f>+$N$3</f>
        <v>2019</v>
      </c>
      <c r="K30" s="164" t="s">
        <v>1924</v>
      </c>
      <c r="L30" s="165" t="s">
        <v>1951</v>
      </c>
      <c r="M30" s="885" t="s">
        <v>1707</v>
      </c>
      <c r="N30" s="162" t="s">
        <v>1708</v>
      </c>
      <c r="O30" s="162" t="s">
        <v>1709</v>
      </c>
      <c r="P30" s="162" t="s">
        <v>1961</v>
      </c>
      <c r="Q30" s="162" t="s">
        <v>1952</v>
      </c>
      <c r="R30" s="167">
        <f>SUM(R31)</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1484000000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1484000000</v>
      </c>
      <c r="AK30" s="173">
        <f>SUM(AK31:AK40)</f>
        <v>0</v>
      </c>
      <c r="AL30" s="863"/>
      <c r="AM30" s="864"/>
      <c r="AN30" s="864"/>
      <c r="AO30" s="864"/>
      <c r="AP30" s="864"/>
      <c r="AQ30" s="864"/>
      <c r="AR30" s="865"/>
      <c r="AS30" s="866"/>
      <c r="AT30" s="864"/>
      <c r="AU30" s="865"/>
      <c r="AV30" s="866"/>
      <c r="AW30" s="864"/>
      <c r="AX30" s="864"/>
      <c r="AY30" s="864"/>
      <c r="AZ30" s="867"/>
      <c r="BA30" s="44" t="s">
        <v>1684</v>
      </c>
      <c r="BB30" s="44" t="s">
        <v>1954</v>
      </c>
      <c r="BC30" s="45" t="s">
        <v>1686</v>
      </c>
    </row>
    <row r="31" spans="1:55" ht="22.5" customHeight="1" x14ac:dyDescent="0.2">
      <c r="A31" s="898"/>
      <c r="B31" s="900" t="str">
        <f>VLOOKUP($D$9,'PROYECTOS REGISTRADOS'!$A$2:$D$82,4,0)</f>
        <v>Mejoramiento de la atención integral de la Gestión del Riesgo de Desastres Tocancipá, Cundinamarca, Centro Oriente</v>
      </c>
      <c r="C31" s="903" t="str">
        <f>VLOOKUP($D$9,'PROYECTOS REGISTRADOS'!$A$2:$D$82,3,0)</f>
        <v>2016-25817-0055</v>
      </c>
      <c r="D31" s="943" t="s">
        <v>1549</v>
      </c>
      <c r="E31" s="909" t="str">
        <f>IF(D31=0,"0-0",(VLOOKUP(D31,'CONSOLIDADO PLAN DESARROLLO'!$EL$9:$ET$304,2,0)))</f>
        <v>Desarrollar estrategias para la operatividad del sistema de gestión del riesgo del Municipio</v>
      </c>
      <c r="F31" s="912" t="str">
        <f>IF(D31=0,"0-0",(VLOOKUP(D31,'CONSOLIDADO PLAN DESARROLLO'!$EL$9:$ET$304,3,0)))</f>
        <v>No. de estrategias realizadas</v>
      </c>
      <c r="G31" s="915">
        <f>IF(D31=0,"0-0",(VLOOKUP(D31,'CONSOLIDADO PLAN DESARROLLO'!$EL$9:$ET$304,4,0)))</f>
        <v>2</v>
      </c>
      <c r="H31" s="918">
        <f>IF(D31=0,"0-0",(VLOOKUP(D31,'CONSOLIDADO PLAN DESARROLLO'!$EL$9:$ET$304,5,0)))</f>
        <v>4</v>
      </c>
      <c r="I31" s="921">
        <f>IF(D31=0,"0-0",(VLOOKUP(D31,'CONSOLIDADO PLAN DESARROLLO'!$EL$9:$ET$304,$R$3,0)))</f>
        <v>1</v>
      </c>
      <c r="J31" s="922"/>
      <c r="K31" s="952"/>
      <c r="L31" s="936"/>
      <c r="M31" s="886" t="s">
        <v>1931</v>
      </c>
      <c r="N31" s="804" t="s">
        <v>1929</v>
      </c>
      <c r="O31" s="805">
        <v>40</v>
      </c>
      <c r="P31" s="47"/>
      <c r="Q31" s="47"/>
      <c r="R31" s="946">
        <f>VLOOKUP($D31,'[4]Tablero Logro Metas 2020'!$AK$7:$AS$302,3,0)</f>
        <v>0</v>
      </c>
      <c r="S31" s="48"/>
      <c r="T31" s="949">
        <f>VLOOKUP($D31,'[4]Tablero Logro Metas 2020'!$AK$7:$AS$302,4,0)</f>
        <v>0</v>
      </c>
      <c r="U31" s="49"/>
      <c r="V31" s="949">
        <f>VLOOKUP($D31,'[4]Tablero Logro Metas 2020'!$AK$7:$AS$302,5,0)</f>
        <v>0</v>
      </c>
      <c r="W31" s="49"/>
      <c r="X31" s="949">
        <f>VLOOKUP($D31,'[4]Tablero Logro Metas 2020'!$AK$7:$AS$302,6,0)</f>
        <v>0</v>
      </c>
      <c r="Y31" s="49"/>
      <c r="Z31" s="949">
        <f>VLOOKUP($D31,'[4]Tablero Logro Metas 2020'!$AK$7:$AS$302,7,0)</f>
        <v>1484000000</v>
      </c>
      <c r="AA31" s="49"/>
      <c r="AB31" s="949">
        <f>VLOOKUP($D31,'[4]Tablero Logro Metas 2020'!$AK$7:$AS$302,8,0)</f>
        <v>0</v>
      </c>
      <c r="AC31" s="49"/>
      <c r="AD31" s="949">
        <f>VLOOKUP($D31,'[4]Tablero Logro Metas 2020'!$AK$7:$AS$302,9,0)</f>
        <v>0</v>
      </c>
      <c r="AE31" s="49"/>
      <c r="AF31" s="927"/>
      <c r="AG31" s="50"/>
      <c r="AH31" s="927"/>
      <c r="AI31" s="49"/>
      <c r="AJ31" s="930">
        <f>+R31+T31+V31+X31+Z31+AB31+AD31+AF31+AH31</f>
        <v>1484000000</v>
      </c>
      <c r="AK31" s="103">
        <f>AC31+AE31+AG31+S31+U31+W31+Y31+AA31+AI31</f>
        <v>0</v>
      </c>
      <c r="AL31" s="51"/>
      <c r="AM31" s="52"/>
      <c r="AN31" s="52"/>
      <c r="AO31" s="52"/>
      <c r="AP31" s="52"/>
      <c r="AQ31" s="52"/>
      <c r="AR31" s="53">
        <f t="shared" ref="AR31:AR37" si="11">SUM(AL31:AQ31)</f>
        <v>0</v>
      </c>
      <c r="AS31" s="54"/>
      <c r="AT31" s="52"/>
      <c r="AU31" s="53">
        <f t="shared" ref="AU31:AU35" si="12">SUM(AS31:AT31)</f>
        <v>0</v>
      </c>
      <c r="AV31" s="54"/>
      <c r="AW31" s="52"/>
      <c r="AX31" s="52"/>
      <c r="AY31" s="52"/>
      <c r="AZ31" s="55"/>
      <c r="BA31" s="56"/>
      <c r="BB31" s="56"/>
      <c r="BC31" s="57"/>
    </row>
    <row r="32" spans="1:55" ht="22.5" x14ac:dyDescent="0.2">
      <c r="A32" s="898"/>
      <c r="B32" s="900"/>
      <c r="C32" s="903"/>
      <c r="D32" s="943"/>
      <c r="E32" s="910"/>
      <c r="F32" s="912"/>
      <c r="G32" s="915"/>
      <c r="H32" s="918"/>
      <c r="I32" s="923"/>
      <c r="J32" s="924"/>
      <c r="K32" s="953"/>
      <c r="L32" s="937"/>
      <c r="M32" s="886" t="s">
        <v>1932</v>
      </c>
      <c r="N32" s="804" t="s">
        <v>1929</v>
      </c>
      <c r="O32" s="805">
        <v>6</v>
      </c>
      <c r="P32" s="47"/>
      <c r="Q32" s="47"/>
      <c r="R32" s="947"/>
      <c r="S32" s="48"/>
      <c r="T32" s="950"/>
      <c r="U32" s="49"/>
      <c r="V32" s="950"/>
      <c r="W32" s="49"/>
      <c r="X32" s="950"/>
      <c r="Y32" s="49"/>
      <c r="Z32" s="950"/>
      <c r="AA32" s="49"/>
      <c r="AB32" s="950"/>
      <c r="AC32" s="49"/>
      <c r="AD32" s="950"/>
      <c r="AE32" s="49"/>
      <c r="AF32" s="928"/>
      <c r="AG32" s="50"/>
      <c r="AH32" s="928"/>
      <c r="AI32" s="49"/>
      <c r="AJ32" s="931"/>
      <c r="AK32" s="103">
        <f t="shared" ref="AK32:AK39"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8.5" customHeight="1" x14ac:dyDescent="0.2">
      <c r="A33" s="898"/>
      <c r="B33" s="900"/>
      <c r="C33" s="903"/>
      <c r="D33" s="943"/>
      <c r="E33" s="910"/>
      <c r="F33" s="912"/>
      <c r="G33" s="915"/>
      <c r="H33" s="918"/>
      <c r="I33" s="923"/>
      <c r="J33" s="924"/>
      <c r="K33" s="953"/>
      <c r="L33" s="937"/>
      <c r="M33" s="886" t="s">
        <v>1933</v>
      </c>
      <c r="N33" s="804" t="s">
        <v>1929</v>
      </c>
      <c r="O33" s="805">
        <v>11</v>
      </c>
      <c r="P33" s="47"/>
      <c r="Q33" s="47"/>
      <c r="R33" s="947"/>
      <c r="S33" s="48"/>
      <c r="T33" s="950"/>
      <c r="U33" s="49"/>
      <c r="V33" s="950"/>
      <c r="W33" s="49"/>
      <c r="X33" s="950"/>
      <c r="Y33" s="49"/>
      <c r="Z33" s="950"/>
      <c r="AA33" s="49"/>
      <c r="AB33" s="950"/>
      <c r="AC33" s="49"/>
      <c r="AD33" s="950"/>
      <c r="AE33" s="49"/>
      <c r="AF33" s="928"/>
      <c r="AG33" s="50"/>
      <c r="AH33" s="928"/>
      <c r="AI33" s="49"/>
      <c r="AJ33" s="931"/>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22.5" x14ac:dyDescent="0.2">
      <c r="A34" s="898"/>
      <c r="B34" s="900"/>
      <c r="C34" s="903"/>
      <c r="D34" s="943"/>
      <c r="E34" s="910"/>
      <c r="F34" s="912"/>
      <c r="G34" s="915"/>
      <c r="H34" s="918"/>
      <c r="I34" s="923"/>
      <c r="J34" s="924"/>
      <c r="K34" s="953"/>
      <c r="L34" s="937"/>
      <c r="M34" s="886" t="s">
        <v>1934</v>
      </c>
      <c r="N34" s="804" t="s">
        <v>1929</v>
      </c>
      <c r="O34" s="805">
        <v>2</v>
      </c>
      <c r="P34" s="47"/>
      <c r="Q34" s="47"/>
      <c r="R34" s="947"/>
      <c r="S34" s="48"/>
      <c r="T34" s="950"/>
      <c r="U34" s="49"/>
      <c r="V34" s="950"/>
      <c r="W34" s="49"/>
      <c r="X34" s="950"/>
      <c r="Y34" s="49"/>
      <c r="Z34" s="950"/>
      <c r="AA34" s="49"/>
      <c r="AB34" s="950"/>
      <c r="AC34" s="49"/>
      <c r="AD34" s="950"/>
      <c r="AE34" s="49"/>
      <c r="AF34" s="928"/>
      <c r="AG34" s="50"/>
      <c r="AH34" s="928"/>
      <c r="AI34" s="49"/>
      <c r="AJ34" s="931"/>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22.5" x14ac:dyDescent="0.2">
      <c r="A35" s="898"/>
      <c r="B35" s="900"/>
      <c r="C35" s="903"/>
      <c r="D35" s="943"/>
      <c r="E35" s="910"/>
      <c r="F35" s="912"/>
      <c r="G35" s="915"/>
      <c r="H35" s="918"/>
      <c r="I35" s="923"/>
      <c r="J35" s="924"/>
      <c r="K35" s="953"/>
      <c r="L35" s="937"/>
      <c r="M35" s="886" t="s">
        <v>1935</v>
      </c>
      <c r="N35" s="804" t="s">
        <v>1929</v>
      </c>
      <c r="O35" s="805">
        <v>1</v>
      </c>
      <c r="P35" s="47"/>
      <c r="Q35" s="47"/>
      <c r="R35" s="947"/>
      <c r="S35" s="48"/>
      <c r="T35" s="950"/>
      <c r="U35" s="49"/>
      <c r="V35" s="950"/>
      <c r="W35" s="49"/>
      <c r="X35" s="950"/>
      <c r="Y35" s="49"/>
      <c r="Z35" s="950"/>
      <c r="AA35" s="49"/>
      <c r="AB35" s="950"/>
      <c r="AC35" s="49"/>
      <c r="AD35" s="950"/>
      <c r="AE35" s="49"/>
      <c r="AF35" s="928"/>
      <c r="AG35" s="50"/>
      <c r="AH35" s="928"/>
      <c r="AI35" s="49"/>
      <c r="AJ35" s="931"/>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33.75" x14ac:dyDescent="0.2">
      <c r="A36" s="898"/>
      <c r="B36" s="901"/>
      <c r="C36" s="904"/>
      <c r="D36" s="944"/>
      <c r="E36" s="910"/>
      <c r="F36" s="913"/>
      <c r="G36" s="916"/>
      <c r="H36" s="919"/>
      <c r="I36" s="923"/>
      <c r="J36" s="924"/>
      <c r="K36" s="953"/>
      <c r="L36" s="937"/>
      <c r="M36" s="891" t="s">
        <v>1936</v>
      </c>
      <c r="N36" s="178" t="s">
        <v>1929</v>
      </c>
      <c r="O36" s="806">
        <v>4</v>
      </c>
      <c r="P36" s="107"/>
      <c r="Q36" s="107"/>
      <c r="R36" s="947"/>
      <c r="S36" s="48"/>
      <c r="T36" s="950"/>
      <c r="U36" s="49"/>
      <c r="V36" s="950"/>
      <c r="W36" s="109"/>
      <c r="X36" s="950"/>
      <c r="Y36" s="109"/>
      <c r="Z36" s="950"/>
      <c r="AA36" s="109"/>
      <c r="AB36" s="950"/>
      <c r="AC36" s="109"/>
      <c r="AD36" s="950"/>
      <c r="AE36" s="109"/>
      <c r="AF36" s="928"/>
      <c r="AG36" s="110"/>
      <c r="AH36" s="928"/>
      <c r="AI36" s="109"/>
      <c r="AJ36" s="931"/>
      <c r="AK36" s="103">
        <f t="shared" si="13"/>
        <v>0</v>
      </c>
      <c r="AL36" s="111"/>
      <c r="AM36" s="112"/>
      <c r="AN36" s="112"/>
      <c r="AO36" s="112"/>
      <c r="AP36" s="112"/>
      <c r="AQ36" s="112"/>
      <c r="AR36" s="53">
        <f t="shared" ref="AR36" si="14">SUM(AL36:AQ36)</f>
        <v>0</v>
      </c>
      <c r="AS36" s="113"/>
      <c r="AT36" s="112"/>
      <c r="AU36" s="53">
        <f>SUM(AS36:AT36)</f>
        <v>0</v>
      </c>
      <c r="AV36" s="113"/>
      <c r="AW36" s="112"/>
      <c r="AX36" s="112"/>
      <c r="AY36" s="112"/>
      <c r="AZ36" s="114"/>
      <c r="BA36" s="115"/>
      <c r="BB36" s="115"/>
      <c r="BC36" s="116"/>
    </row>
    <row r="37" spans="1:55" ht="30.75" customHeight="1" x14ac:dyDescent="0.2">
      <c r="A37" s="898"/>
      <c r="B37" s="901"/>
      <c r="C37" s="904"/>
      <c r="D37" s="944"/>
      <c r="E37" s="910"/>
      <c r="F37" s="913"/>
      <c r="G37" s="916"/>
      <c r="H37" s="919"/>
      <c r="I37" s="923"/>
      <c r="J37" s="924"/>
      <c r="K37" s="953"/>
      <c r="L37" s="937"/>
      <c r="M37" s="891" t="s">
        <v>1945</v>
      </c>
      <c r="N37" s="178" t="s">
        <v>1929</v>
      </c>
      <c r="O37" s="806">
        <v>3</v>
      </c>
      <c r="P37" s="47"/>
      <c r="Q37" s="47"/>
      <c r="R37" s="947"/>
      <c r="S37" s="48"/>
      <c r="T37" s="950"/>
      <c r="U37" s="49"/>
      <c r="V37" s="950"/>
      <c r="W37" s="49"/>
      <c r="X37" s="950"/>
      <c r="Y37" s="49"/>
      <c r="Z37" s="950"/>
      <c r="AA37" s="49"/>
      <c r="AB37" s="950"/>
      <c r="AC37" s="49"/>
      <c r="AD37" s="950"/>
      <c r="AE37" s="49"/>
      <c r="AF37" s="928"/>
      <c r="AG37" s="50"/>
      <c r="AH37" s="928"/>
      <c r="AI37" s="49"/>
      <c r="AJ37" s="932"/>
      <c r="AK37" s="103">
        <f t="shared" si="13"/>
        <v>0</v>
      </c>
      <c r="AL37" s="111"/>
      <c r="AM37" s="112"/>
      <c r="AN37" s="112"/>
      <c r="AO37" s="112"/>
      <c r="AP37" s="112"/>
      <c r="AQ37" s="112"/>
      <c r="AR37" s="53">
        <f t="shared" si="11"/>
        <v>0</v>
      </c>
      <c r="AS37" s="113"/>
      <c r="AT37" s="112"/>
      <c r="AU37" s="53">
        <f>SUM(AS37:AT37)</f>
        <v>0</v>
      </c>
      <c r="AV37" s="113"/>
      <c r="AW37" s="112"/>
      <c r="AX37" s="112"/>
      <c r="AY37" s="112"/>
      <c r="AZ37" s="114"/>
      <c r="BA37" s="115"/>
      <c r="BB37" s="115"/>
      <c r="BC37" s="116"/>
    </row>
    <row r="38" spans="1:55" ht="30.75" customHeight="1" x14ac:dyDescent="0.2">
      <c r="A38" s="898"/>
      <c r="B38" s="901"/>
      <c r="C38" s="904"/>
      <c r="D38" s="944"/>
      <c r="E38" s="910"/>
      <c r="F38" s="913"/>
      <c r="G38" s="916"/>
      <c r="H38" s="919"/>
      <c r="I38" s="923"/>
      <c r="J38" s="924"/>
      <c r="K38" s="953"/>
      <c r="L38" s="937"/>
      <c r="M38" s="891" t="s">
        <v>1960</v>
      </c>
      <c r="N38" s="178" t="s">
        <v>1929</v>
      </c>
      <c r="O38" s="860">
        <v>2</v>
      </c>
      <c r="P38" s="107"/>
      <c r="Q38" s="107"/>
      <c r="R38" s="947"/>
      <c r="S38" s="48"/>
      <c r="T38" s="950"/>
      <c r="U38" s="49"/>
      <c r="V38" s="950"/>
      <c r="W38" s="109"/>
      <c r="X38" s="950"/>
      <c r="Y38" s="109"/>
      <c r="Z38" s="950"/>
      <c r="AA38" s="109"/>
      <c r="AB38" s="950"/>
      <c r="AC38" s="109"/>
      <c r="AD38" s="950"/>
      <c r="AE38" s="109"/>
      <c r="AF38" s="928"/>
      <c r="AG38" s="110"/>
      <c r="AH38" s="928"/>
      <c r="AI38" s="109"/>
      <c r="AJ38" s="859"/>
      <c r="AK38" s="861">
        <f t="shared" si="13"/>
        <v>0</v>
      </c>
      <c r="AL38" s="51"/>
      <c r="AM38" s="52"/>
      <c r="AN38" s="52"/>
      <c r="AO38" s="52"/>
      <c r="AP38" s="52"/>
      <c r="AQ38" s="52"/>
      <c r="AR38" s="862"/>
      <c r="AS38" s="54"/>
      <c r="AT38" s="52"/>
      <c r="AU38" s="862"/>
      <c r="AV38" s="54"/>
      <c r="AW38" s="52"/>
      <c r="AX38" s="52"/>
      <c r="AY38" s="52"/>
      <c r="AZ38" s="55"/>
      <c r="BA38" s="115"/>
      <c r="BB38" s="115"/>
      <c r="BC38" s="116"/>
    </row>
    <row r="39" spans="1:55" ht="30.75" customHeight="1" x14ac:dyDescent="0.2">
      <c r="A39" s="898"/>
      <c r="B39" s="901"/>
      <c r="C39" s="904"/>
      <c r="D39" s="944"/>
      <c r="E39" s="910"/>
      <c r="F39" s="913"/>
      <c r="G39" s="916"/>
      <c r="H39" s="919"/>
      <c r="I39" s="923"/>
      <c r="J39" s="924"/>
      <c r="K39" s="953"/>
      <c r="L39" s="937"/>
      <c r="M39" s="891" t="s">
        <v>1964</v>
      </c>
      <c r="N39" s="178" t="s">
        <v>1929</v>
      </c>
      <c r="O39" s="860">
        <v>2</v>
      </c>
      <c r="P39" s="107"/>
      <c r="Q39" s="107"/>
      <c r="R39" s="947"/>
      <c r="S39" s="48"/>
      <c r="T39" s="950"/>
      <c r="U39" s="49"/>
      <c r="V39" s="950"/>
      <c r="W39" s="109"/>
      <c r="X39" s="950"/>
      <c r="Y39" s="109"/>
      <c r="Z39" s="950"/>
      <c r="AA39" s="109"/>
      <c r="AB39" s="950"/>
      <c r="AC39" s="109"/>
      <c r="AD39" s="950"/>
      <c r="AE39" s="109"/>
      <c r="AF39" s="928"/>
      <c r="AG39" s="110"/>
      <c r="AH39" s="928"/>
      <c r="AI39" s="109"/>
      <c r="AJ39" s="882"/>
      <c r="AK39" s="861">
        <f t="shared" si="13"/>
        <v>0</v>
      </c>
      <c r="AL39" s="51"/>
      <c r="AM39" s="52"/>
      <c r="AN39" s="52"/>
      <c r="AO39" s="52"/>
      <c r="AP39" s="52"/>
      <c r="AQ39" s="52"/>
      <c r="AR39" s="53">
        <f t="shared" ref="AR39" si="15">SUM(AL39:AQ39)</f>
        <v>0</v>
      </c>
      <c r="AS39" s="54"/>
      <c r="AT39" s="52"/>
      <c r="AU39" s="53">
        <f t="shared" ref="AU39" si="16">SUM(AS39:AT39)</f>
        <v>0</v>
      </c>
      <c r="AV39" s="54"/>
      <c r="AW39" s="52"/>
      <c r="AX39" s="52"/>
      <c r="AY39" s="52"/>
      <c r="AZ39" s="55"/>
      <c r="BA39" s="115"/>
      <c r="BB39" s="115"/>
      <c r="BC39" s="116"/>
    </row>
    <row r="40" spans="1:55" ht="9.9499999999999993" customHeight="1" thickBot="1" x14ac:dyDescent="0.25">
      <c r="A40" s="899"/>
      <c r="B40" s="902"/>
      <c r="C40" s="905"/>
      <c r="D40" s="945"/>
      <c r="E40" s="911"/>
      <c r="F40" s="914"/>
      <c r="G40" s="917"/>
      <c r="H40" s="920"/>
      <c r="I40" s="925"/>
      <c r="J40" s="926"/>
      <c r="K40" s="954"/>
      <c r="L40" s="938"/>
      <c r="M40" s="889" t="s">
        <v>1965</v>
      </c>
      <c r="N40" s="181"/>
      <c r="O40" s="182"/>
      <c r="P40" s="117"/>
      <c r="Q40" s="117"/>
      <c r="R40" s="948"/>
      <c r="S40" s="183"/>
      <c r="T40" s="951"/>
      <c r="U40" s="184"/>
      <c r="V40" s="951"/>
      <c r="W40" s="184"/>
      <c r="X40" s="951"/>
      <c r="Y40" s="184"/>
      <c r="Z40" s="951"/>
      <c r="AA40" s="184"/>
      <c r="AB40" s="951"/>
      <c r="AC40" s="184"/>
      <c r="AD40" s="951"/>
      <c r="AE40" s="184"/>
      <c r="AF40" s="929"/>
      <c r="AG40" s="185"/>
      <c r="AH40" s="929"/>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942"/>
      <c r="J41" s="942"/>
      <c r="K41" s="192"/>
      <c r="L41" s="192"/>
      <c r="M41" s="890"/>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customHeight="1" x14ac:dyDescent="0.2">
      <c r="A42" s="897">
        <v>4</v>
      </c>
      <c r="B42" s="161" t="s">
        <v>1704</v>
      </c>
      <c r="C42" s="162" t="s">
        <v>1705</v>
      </c>
      <c r="D42" s="163" t="s">
        <v>21</v>
      </c>
      <c r="E42" s="163" t="s">
        <v>1891</v>
      </c>
      <c r="F42" s="162" t="s">
        <v>1706</v>
      </c>
      <c r="G42" s="164" t="s">
        <v>1678</v>
      </c>
      <c r="H42" s="164" t="s">
        <v>1679</v>
      </c>
      <c r="I42" s="165" t="s">
        <v>1907</v>
      </c>
      <c r="J42" s="166">
        <f>+$N$3</f>
        <v>2019</v>
      </c>
      <c r="K42" s="164" t="s">
        <v>1924</v>
      </c>
      <c r="L42" s="165" t="s">
        <v>1951</v>
      </c>
      <c r="M42" s="885" t="s">
        <v>1707</v>
      </c>
      <c r="N42" s="162" t="s">
        <v>1708</v>
      </c>
      <c r="O42" s="162" t="s">
        <v>1709</v>
      </c>
      <c r="P42" s="162" t="s">
        <v>1961</v>
      </c>
      <c r="Q42" s="162" t="s">
        <v>1952</v>
      </c>
      <c r="R42" s="167">
        <f>SUM(R43:R49)</f>
        <v>0</v>
      </c>
      <c r="S42" s="168">
        <f t="shared" ref="S42:AJ42" si="17">SUM(S43:S49)</f>
        <v>0</v>
      </c>
      <c r="T42" s="169">
        <f t="shared" si="17"/>
        <v>0</v>
      </c>
      <c r="U42" s="170">
        <f t="shared" si="17"/>
        <v>0</v>
      </c>
      <c r="V42" s="169">
        <f t="shared" si="17"/>
        <v>0</v>
      </c>
      <c r="W42" s="170">
        <f t="shared" si="17"/>
        <v>0</v>
      </c>
      <c r="X42" s="169">
        <f t="shared" si="17"/>
        <v>0</v>
      </c>
      <c r="Y42" s="170">
        <f t="shared" si="17"/>
        <v>0</v>
      </c>
      <c r="Z42" s="169">
        <f t="shared" si="17"/>
        <v>60000000</v>
      </c>
      <c r="AA42" s="170">
        <f t="shared" si="17"/>
        <v>0</v>
      </c>
      <c r="AB42" s="169">
        <f t="shared" si="17"/>
        <v>0</v>
      </c>
      <c r="AC42" s="170">
        <f t="shared" si="17"/>
        <v>0</v>
      </c>
      <c r="AD42" s="169">
        <f t="shared" si="17"/>
        <v>0</v>
      </c>
      <c r="AE42" s="170">
        <f t="shared" si="17"/>
        <v>0</v>
      </c>
      <c r="AF42" s="169">
        <f t="shared" si="17"/>
        <v>0</v>
      </c>
      <c r="AG42" s="171">
        <f t="shared" si="17"/>
        <v>0</v>
      </c>
      <c r="AH42" s="169">
        <f t="shared" si="17"/>
        <v>0</v>
      </c>
      <c r="AI42" s="170">
        <f t="shared" si="17"/>
        <v>0</v>
      </c>
      <c r="AJ42" s="172">
        <f t="shared" si="17"/>
        <v>60000000</v>
      </c>
      <c r="AK42" s="173">
        <f>SUM(AK43:AK49)</f>
        <v>0</v>
      </c>
      <c r="AL42" s="863"/>
      <c r="AM42" s="864"/>
      <c r="AN42" s="864"/>
      <c r="AO42" s="864"/>
      <c r="AP42" s="864"/>
      <c r="AQ42" s="864"/>
      <c r="AR42" s="865"/>
      <c r="AS42" s="866"/>
      <c r="AT42" s="864"/>
      <c r="AU42" s="865"/>
      <c r="AV42" s="866"/>
      <c r="AW42" s="864"/>
      <c r="AX42" s="864"/>
      <c r="AY42" s="864"/>
      <c r="AZ42" s="867"/>
      <c r="BA42" s="44" t="s">
        <v>1684</v>
      </c>
      <c r="BB42" s="44" t="s">
        <v>1954</v>
      </c>
      <c r="BC42" s="45" t="s">
        <v>1686</v>
      </c>
    </row>
    <row r="43" spans="1:55" ht="17.25" customHeight="1" x14ac:dyDescent="0.2">
      <c r="A43" s="898"/>
      <c r="B43" s="900" t="str">
        <f>VLOOKUP($D$9,'PROYECTOS REGISTRADOS'!$A$2:$D$82,4,0)</f>
        <v>Mejoramiento de la atención integral de la Gestión del Riesgo de Desastres Tocancipá, Cundinamarca, Centro Oriente</v>
      </c>
      <c r="C43" s="903" t="str">
        <f>VLOOKUP($D$9,'PROYECTOS REGISTRADOS'!$A$2:$D$82,3,0)</f>
        <v>2016-25817-0055</v>
      </c>
      <c r="D43" s="943" t="s">
        <v>1553</v>
      </c>
      <c r="E43" s="909" t="str">
        <f>IF(D43=0,"0-0",(VLOOKUP(D43,'CONSOLIDADO PLAN DESARROLLO'!$EL$9:$ET$304,2,0)))</f>
        <v>Implementar el Puesto de Mando Unificado con línea 123 de emergencias en el Municipio</v>
      </c>
      <c r="F43" s="912" t="str">
        <f>IF(D43=0,"0-0",(VLOOKUP(D43,'CONSOLIDADO PLAN DESARROLLO'!$EL$9:$ET$304,3,0)))</f>
        <v>PMU con línea 123 implementado</v>
      </c>
      <c r="G43" s="915">
        <f>IF(D43=0,"0-0",(VLOOKUP(D43,'CONSOLIDADO PLAN DESARROLLO'!$EL$9:$ET$304,4,0)))</f>
        <v>0</v>
      </c>
      <c r="H43" s="918">
        <f>IF(D43=0,"0-0",(VLOOKUP(D43,'CONSOLIDADO PLAN DESARROLLO'!$EL$9:$ET$304,5,0)))</f>
        <v>1</v>
      </c>
      <c r="I43" s="921">
        <f>IF(D43=0,"0-0",(VLOOKUP(D43,'CONSOLIDADO PLAN DESARROLLO'!$EL$9:$ET$304,$R$3,0)))</f>
        <v>0.23</v>
      </c>
      <c r="J43" s="922"/>
      <c r="K43" s="952"/>
      <c r="L43" s="936"/>
      <c r="M43" s="892" t="s">
        <v>1937</v>
      </c>
      <c r="N43" s="804" t="s">
        <v>1929</v>
      </c>
      <c r="O43" s="805">
        <v>1</v>
      </c>
      <c r="P43" s="47"/>
      <c r="Q43" s="47"/>
      <c r="R43" s="946">
        <f>VLOOKUP($D43,'[4]Tablero Logro Metas 2020'!$AK$7:$AS$302,3,0)</f>
        <v>0</v>
      </c>
      <c r="S43" s="48"/>
      <c r="T43" s="949">
        <f>VLOOKUP($D43,'[4]Tablero Logro Metas 2020'!$AK$7:$AS$302,4,0)</f>
        <v>0</v>
      </c>
      <c r="U43" s="49"/>
      <c r="V43" s="949">
        <f>VLOOKUP($D43,'[4]Tablero Logro Metas 2020'!$AK$7:$AS$302,5,0)</f>
        <v>0</v>
      </c>
      <c r="W43" s="49"/>
      <c r="X43" s="949">
        <f>VLOOKUP($D43,'[4]Tablero Logro Metas 2020'!$AK$7:$AS$302,6,0)</f>
        <v>0</v>
      </c>
      <c r="Y43" s="49"/>
      <c r="Z43" s="949">
        <f>VLOOKUP($D43,'[4]Tablero Logro Metas 2020'!$AK$7:$AS$302,7,0)</f>
        <v>60000000</v>
      </c>
      <c r="AA43" s="49"/>
      <c r="AB43" s="949">
        <f>VLOOKUP($D43,'[4]Tablero Logro Metas 2020'!$AK$7:$AS$302,8,0)</f>
        <v>0</v>
      </c>
      <c r="AC43" s="49"/>
      <c r="AD43" s="949">
        <f>VLOOKUP($D43,'[4]Tablero Logro Metas 2020'!$AK$7:$AS$302,9,0)</f>
        <v>0</v>
      </c>
      <c r="AE43" s="49"/>
      <c r="AF43" s="927"/>
      <c r="AG43" s="50"/>
      <c r="AH43" s="927"/>
      <c r="AI43" s="49"/>
      <c r="AJ43" s="930">
        <f>+R43+T43+V43+X43+Z43+AB43+AD43+AF43+AH43</f>
        <v>60000000</v>
      </c>
      <c r="AK43" s="103">
        <f>AC43+AE43+AG43+S43+U43+W43+Y43+AA43+AI43</f>
        <v>0</v>
      </c>
      <c r="AL43" s="51"/>
      <c r="AM43" s="52"/>
      <c r="AN43" s="52"/>
      <c r="AO43" s="52"/>
      <c r="AP43" s="52"/>
      <c r="AQ43" s="52"/>
      <c r="AR43" s="53">
        <f t="shared" ref="AR43:AR48" si="18">SUM(AL43:AQ43)</f>
        <v>0</v>
      </c>
      <c r="AS43" s="54"/>
      <c r="AT43" s="52"/>
      <c r="AU43" s="53">
        <f t="shared" ref="AU43:AU47" si="19">SUM(AS43:AT43)</f>
        <v>0</v>
      </c>
      <c r="AV43" s="54"/>
      <c r="AW43" s="52"/>
      <c r="AX43" s="52"/>
      <c r="AY43" s="52"/>
      <c r="AZ43" s="55"/>
      <c r="BA43" s="56"/>
      <c r="BB43" s="56"/>
      <c r="BC43" s="57"/>
    </row>
    <row r="44" spans="1:55" ht="42.75" customHeight="1" x14ac:dyDescent="0.2">
      <c r="A44" s="898"/>
      <c r="B44" s="900"/>
      <c r="C44" s="903"/>
      <c r="D44" s="943"/>
      <c r="E44" s="910"/>
      <c r="F44" s="912"/>
      <c r="G44" s="915"/>
      <c r="H44" s="918"/>
      <c r="I44" s="923"/>
      <c r="J44" s="924"/>
      <c r="K44" s="953"/>
      <c r="L44" s="937"/>
      <c r="M44" s="886" t="s">
        <v>1938</v>
      </c>
      <c r="N44" s="804" t="s">
        <v>1929</v>
      </c>
      <c r="O44" s="805">
        <v>1</v>
      </c>
      <c r="P44" s="47"/>
      <c r="Q44" s="47"/>
      <c r="R44" s="947"/>
      <c r="S44" s="48"/>
      <c r="T44" s="950"/>
      <c r="U44" s="49"/>
      <c r="V44" s="950"/>
      <c r="W44" s="49"/>
      <c r="X44" s="950"/>
      <c r="Y44" s="49"/>
      <c r="Z44" s="950"/>
      <c r="AA44" s="49"/>
      <c r="AB44" s="950"/>
      <c r="AC44" s="49"/>
      <c r="AD44" s="950"/>
      <c r="AE44" s="49"/>
      <c r="AF44" s="928"/>
      <c r="AG44" s="50"/>
      <c r="AH44" s="928"/>
      <c r="AI44" s="49"/>
      <c r="AJ44" s="931"/>
      <c r="AK44" s="103">
        <f t="shared" ref="AK44:AK48" si="20">AC44+AE44+AG44+S44+U44+W44+Y44+AA44+AI44</f>
        <v>0</v>
      </c>
      <c r="AL44" s="51"/>
      <c r="AM44" s="52"/>
      <c r="AN44" s="52"/>
      <c r="AO44" s="52"/>
      <c r="AP44" s="52"/>
      <c r="AQ44" s="52"/>
      <c r="AR44" s="53">
        <f>SUM(AL44:AQ44)</f>
        <v>0</v>
      </c>
      <c r="AS44" s="54"/>
      <c r="AT44" s="52"/>
      <c r="AU44" s="53">
        <f>SUM(AS44:AT44)</f>
        <v>0</v>
      </c>
      <c r="AV44" s="54"/>
      <c r="AW44" s="52"/>
      <c r="AX44" s="52"/>
      <c r="AY44" s="52"/>
      <c r="AZ44" s="55"/>
      <c r="BA44" s="56"/>
      <c r="BB44" s="56"/>
      <c r="BC44" s="57"/>
    </row>
    <row r="45" spans="1:55" ht="17.25" customHeight="1" x14ac:dyDescent="0.2">
      <c r="A45" s="898"/>
      <c r="B45" s="900"/>
      <c r="C45" s="903"/>
      <c r="D45" s="943"/>
      <c r="E45" s="910"/>
      <c r="F45" s="912"/>
      <c r="G45" s="915"/>
      <c r="H45" s="918"/>
      <c r="I45" s="923"/>
      <c r="J45" s="924"/>
      <c r="K45" s="953"/>
      <c r="L45" s="937"/>
      <c r="M45" s="892" t="s">
        <v>1939</v>
      </c>
      <c r="N45" s="804" t="s">
        <v>1929</v>
      </c>
      <c r="O45" s="805">
        <v>1</v>
      </c>
      <c r="P45" s="47"/>
      <c r="Q45" s="47"/>
      <c r="R45" s="947"/>
      <c r="S45" s="48"/>
      <c r="T45" s="950"/>
      <c r="U45" s="49"/>
      <c r="V45" s="950"/>
      <c r="W45" s="49"/>
      <c r="X45" s="950"/>
      <c r="Y45" s="49"/>
      <c r="Z45" s="950"/>
      <c r="AA45" s="49"/>
      <c r="AB45" s="950"/>
      <c r="AC45" s="49"/>
      <c r="AD45" s="950"/>
      <c r="AE45" s="49"/>
      <c r="AF45" s="928"/>
      <c r="AG45" s="50"/>
      <c r="AH45" s="928"/>
      <c r="AI45" s="49"/>
      <c r="AJ45" s="931"/>
      <c r="AK45" s="103">
        <f t="shared" si="20"/>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7.25" customHeight="1" x14ac:dyDescent="0.2">
      <c r="A46" s="898"/>
      <c r="B46" s="900"/>
      <c r="C46" s="903"/>
      <c r="D46" s="943"/>
      <c r="E46" s="910"/>
      <c r="F46" s="912"/>
      <c r="G46" s="915"/>
      <c r="H46" s="918"/>
      <c r="I46" s="923"/>
      <c r="J46" s="924"/>
      <c r="K46" s="953"/>
      <c r="L46" s="937"/>
      <c r="M46" s="887"/>
      <c r="N46" s="175"/>
      <c r="O46" s="176"/>
      <c r="P46" s="47"/>
      <c r="Q46" s="47"/>
      <c r="R46" s="947"/>
      <c r="S46" s="48"/>
      <c r="T46" s="950"/>
      <c r="U46" s="49"/>
      <c r="V46" s="950"/>
      <c r="W46" s="49"/>
      <c r="X46" s="950"/>
      <c r="Y46" s="49"/>
      <c r="Z46" s="950"/>
      <c r="AA46" s="49"/>
      <c r="AB46" s="950"/>
      <c r="AC46" s="49"/>
      <c r="AD46" s="950"/>
      <c r="AE46" s="49"/>
      <c r="AF46" s="928"/>
      <c r="AG46" s="50"/>
      <c r="AH46" s="928"/>
      <c r="AI46" s="49"/>
      <c r="AJ46" s="931"/>
      <c r="AK46" s="103">
        <f t="shared" si="20"/>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x14ac:dyDescent="0.2">
      <c r="A47" s="898"/>
      <c r="B47" s="900"/>
      <c r="C47" s="903"/>
      <c r="D47" s="943"/>
      <c r="E47" s="910"/>
      <c r="F47" s="912"/>
      <c r="G47" s="915"/>
      <c r="H47" s="918"/>
      <c r="I47" s="923"/>
      <c r="J47" s="924"/>
      <c r="K47" s="953"/>
      <c r="L47" s="937"/>
      <c r="M47" s="887"/>
      <c r="N47" s="175"/>
      <c r="O47" s="176"/>
      <c r="P47" s="47"/>
      <c r="Q47" s="47"/>
      <c r="R47" s="947"/>
      <c r="S47" s="48"/>
      <c r="T47" s="950"/>
      <c r="U47" s="49"/>
      <c r="V47" s="950"/>
      <c r="W47" s="49"/>
      <c r="X47" s="950"/>
      <c r="Y47" s="49"/>
      <c r="Z47" s="950"/>
      <c r="AA47" s="49"/>
      <c r="AB47" s="950"/>
      <c r="AC47" s="49"/>
      <c r="AD47" s="950"/>
      <c r="AE47" s="49"/>
      <c r="AF47" s="928"/>
      <c r="AG47" s="50"/>
      <c r="AH47" s="928"/>
      <c r="AI47" s="49"/>
      <c r="AJ47" s="931"/>
      <c r="AK47" s="103">
        <f t="shared" si="20"/>
        <v>0</v>
      </c>
      <c r="AL47" s="51"/>
      <c r="AM47" s="52"/>
      <c r="AN47" s="52"/>
      <c r="AO47" s="52"/>
      <c r="AP47" s="52"/>
      <c r="AQ47" s="52"/>
      <c r="AR47" s="53">
        <f t="shared" si="18"/>
        <v>0</v>
      </c>
      <c r="AS47" s="54"/>
      <c r="AT47" s="52"/>
      <c r="AU47" s="53">
        <f t="shared" si="19"/>
        <v>0</v>
      </c>
      <c r="AV47" s="54"/>
      <c r="AW47" s="52"/>
      <c r="AX47" s="52"/>
      <c r="AY47" s="52"/>
      <c r="AZ47" s="55"/>
      <c r="BA47" s="56"/>
      <c r="BB47" s="56"/>
      <c r="BC47" s="57"/>
    </row>
    <row r="48" spans="1:55" ht="17.25" customHeight="1" x14ac:dyDescent="0.2">
      <c r="A48" s="898"/>
      <c r="B48" s="901"/>
      <c r="C48" s="904"/>
      <c r="D48" s="944"/>
      <c r="E48" s="910"/>
      <c r="F48" s="913"/>
      <c r="G48" s="916"/>
      <c r="H48" s="919"/>
      <c r="I48" s="923"/>
      <c r="J48" s="924"/>
      <c r="K48" s="953"/>
      <c r="L48" s="937"/>
      <c r="M48" s="888"/>
      <c r="N48" s="178"/>
      <c r="O48" s="179"/>
      <c r="P48" s="107"/>
      <c r="Q48" s="107"/>
      <c r="R48" s="947"/>
      <c r="S48" s="108"/>
      <c r="T48" s="950"/>
      <c r="U48" s="109"/>
      <c r="V48" s="950"/>
      <c r="W48" s="109"/>
      <c r="X48" s="950"/>
      <c r="Y48" s="109"/>
      <c r="Z48" s="950"/>
      <c r="AA48" s="109"/>
      <c r="AB48" s="950"/>
      <c r="AC48" s="109"/>
      <c r="AD48" s="950"/>
      <c r="AE48" s="109"/>
      <c r="AF48" s="928"/>
      <c r="AG48" s="110"/>
      <c r="AH48" s="928"/>
      <c r="AI48" s="109"/>
      <c r="AJ48" s="932"/>
      <c r="AK48" s="103">
        <f t="shared" si="20"/>
        <v>0</v>
      </c>
      <c r="AL48" s="111"/>
      <c r="AM48" s="112"/>
      <c r="AN48" s="112"/>
      <c r="AO48" s="112"/>
      <c r="AP48" s="112"/>
      <c r="AQ48" s="112"/>
      <c r="AR48" s="53">
        <f t="shared" si="18"/>
        <v>0</v>
      </c>
      <c r="AS48" s="113"/>
      <c r="AT48" s="112"/>
      <c r="AU48" s="53">
        <f>SUM(AS48:AT48)</f>
        <v>0</v>
      </c>
      <c r="AV48" s="113"/>
      <c r="AW48" s="112"/>
      <c r="AX48" s="112"/>
      <c r="AY48" s="112"/>
      <c r="AZ48" s="114"/>
      <c r="BA48" s="115"/>
      <c r="BB48" s="115"/>
      <c r="BC48" s="116"/>
    </row>
    <row r="49" spans="1:55" ht="9.9499999999999993" customHeight="1" thickBot="1" x14ac:dyDescent="0.25">
      <c r="A49" s="899"/>
      <c r="B49" s="902"/>
      <c r="C49" s="905"/>
      <c r="D49" s="945"/>
      <c r="E49" s="911"/>
      <c r="F49" s="914"/>
      <c r="G49" s="917"/>
      <c r="H49" s="920"/>
      <c r="I49" s="925"/>
      <c r="J49" s="926"/>
      <c r="K49" s="954"/>
      <c r="L49" s="938"/>
      <c r="M49" s="889"/>
      <c r="N49" s="181"/>
      <c r="O49" s="182"/>
      <c r="P49" s="117"/>
      <c r="Q49" s="117"/>
      <c r="R49" s="948"/>
      <c r="S49" s="183"/>
      <c r="T49" s="951"/>
      <c r="U49" s="184"/>
      <c r="V49" s="951"/>
      <c r="W49" s="184"/>
      <c r="X49" s="951"/>
      <c r="Y49" s="184"/>
      <c r="Z49" s="951"/>
      <c r="AA49" s="184"/>
      <c r="AB49" s="951"/>
      <c r="AC49" s="184"/>
      <c r="AD49" s="951"/>
      <c r="AE49" s="184"/>
      <c r="AF49" s="929"/>
      <c r="AG49" s="185"/>
      <c r="AH49" s="929"/>
      <c r="AI49" s="184"/>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customHeight="1" x14ac:dyDescent="0.2">
      <c r="A50" s="156"/>
      <c r="B50" s="192"/>
      <c r="C50" s="192"/>
      <c r="D50" s="192"/>
      <c r="E50" s="192"/>
      <c r="F50" s="192"/>
      <c r="G50" s="192"/>
      <c r="H50" s="192"/>
      <c r="I50" s="942"/>
      <c r="J50" s="942"/>
      <c r="K50" s="192"/>
      <c r="L50" s="192"/>
      <c r="M50" s="890"/>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customHeight="1" x14ac:dyDescent="0.2">
      <c r="A51" s="897">
        <v>5</v>
      </c>
      <c r="B51" s="161" t="s">
        <v>1704</v>
      </c>
      <c r="C51" s="162" t="s">
        <v>1705</v>
      </c>
      <c r="D51" s="163" t="s">
        <v>21</v>
      </c>
      <c r="E51" s="163" t="s">
        <v>1891</v>
      </c>
      <c r="F51" s="162" t="s">
        <v>1706</v>
      </c>
      <c r="G51" s="164" t="s">
        <v>1678</v>
      </c>
      <c r="H51" s="164" t="s">
        <v>1679</v>
      </c>
      <c r="I51" s="165" t="s">
        <v>1907</v>
      </c>
      <c r="J51" s="166">
        <f>+$N$3</f>
        <v>2019</v>
      </c>
      <c r="K51" s="164" t="s">
        <v>1924</v>
      </c>
      <c r="L51" s="165" t="s">
        <v>1951</v>
      </c>
      <c r="M51" s="885" t="s">
        <v>1707</v>
      </c>
      <c r="N51" s="162" t="s">
        <v>1708</v>
      </c>
      <c r="O51" s="162" t="s">
        <v>1709</v>
      </c>
      <c r="P51" s="162" t="s">
        <v>1961</v>
      </c>
      <c r="Q51" s="162" t="s">
        <v>1952</v>
      </c>
      <c r="R51" s="167">
        <f>SUM(R52:R58)</f>
        <v>0</v>
      </c>
      <c r="S51" s="168">
        <f t="shared" ref="S51:AJ51" si="21">SUM(S52:S58)</f>
        <v>0</v>
      </c>
      <c r="T51" s="169">
        <f t="shared" si="21"/>
        <v>0</v>
      </c>
      <c r="U51" s="170">
        <f t="shared" si="21"/>
        <v>0</v>
      </c>
      <c r="V51" s="169">
        <f t="shared" si="21"/>
        <v>0</v>
      </c>
      <c r="W51" s="170">
        <f t="shared" si="21"/>
        <v>0</v>
      </c>
      <c r="X51" s="169">
        <f t="shared" si="21"/>
        <v>0</v>
      </c>
      <c r="Y51" s="170">
        <f t="shared" si="21"/>
        <v>0</v>
      </c>
      <c r="Z51" s="169">
        <f t="shared" si="21"/>
        <v>0</v>
      </c>
      <c r="AA51" s="170">
        <f t="shared" si="21"/>
        <v>0</v>
      </c>
      <c r="AB51" s="169">
        <f t="shared" si="21"/>
        <v>0</v>
      </c>
      <c r="AC51" s="170">
        <f t="shared" si="21"/>
        <v>0</v>
      </c>
      <c r="AD51" s="169">
        <f t="shared" si="21"/>
        <v>0</v>
      </c>
      <c r="AE51" s="170">
        <f t="shared" si="21"/>
        <v>0</v>
      </c>
      <c r="AF51" s="169">
        <f t="shared" si="21"/>
        <v>0</v>
      </c>
      <c r="AG51" s="171">
        <f t="shared" si="21"/>
        <v>0</v>
      </c>
      <c r="AH51" s="169">
        <f t="shared" si="21"/>
        <v>0</v>
      </c>
      <c r="AI51" s="170">
        <f t="shared" si="21"/>
        <v>0</v>
      </c>
      <c r="AJ51" s="172">
        <f t="shared" si="21"/>
        <v>0</v>
      </c>
      <c r="AK51" s="173">
        <f>SUM(AK52:AK58)</f>
        <v>0</v>
      </c>
      <c r="AL51" s="863"/>
      <c r="AM51" s="864"/>
      <c r="AN51" s="864"/>
      <c r="AO51" s="864"/>
      <c r="AP51" s="864"/>
      <c r="AQ51" s="864"/>
      <c r="AR51" s="865"/>
      <c r="AS51" s="866"/>
      <c r="AT51" s="864"/>
      <c r="AU51" s="865"/>
      <c r="AV51" s="866"/>
      <c r="AW51" s="864"/>
      <c r="AX51" s="864"/>
      <c r="AY51" s="864"/>
      <c r="AZ51" s="867"/>
      <c r="BA51" s="44" t="s">
        <v>1684</v>
      </c>
      <c r="BB51" s="44" t="s">
        <v>1954</v>
      </c>
      <c r="BC51" s="45" t="s">
        <v>1686</v>
      </c>
    </row>
    <row r="52" spans="1:55" ht="22.5" x14ac:dyDescent="0.2">
      <c r="A52" s="898"/>
      <c r="B52" s="900" t="str">
        <f>VLOOKUP($D$9,'PROYECTOS REGISTRADOS'!$A$2:$D$82,4,0)</f>
        <v>Mejoramiento de la atención integral de la Gestión del Riesgo de Desastres Tocancipá, Cundinamarca, Centro Oriente</v>
      </c>
      <c r="C52" s="903" t="str">
        <f>VLOOKUP($D$9,'PROYECTOS REGISTRADOS'!$A$2:$D$82,3,0)</f>
        <v>2016-25817-0055</v>
      </c>
      <c r="D52" s="943" t="s">
        <v>1557</v>
      </c>
      <c r="E52" s="909" t="str">
        <f>IF(D52=0,"0-0",(VLOOKUP(D52,'CONSOLIDADO PLAN DESARROLLO'!$EL$9:$ET$304,2,0)))</f>
        <v>Reubicar familias ubicadas en zonas de alto riesgo no mitigable</v>
      </c>
      <c r="F52" s="912" t="str">
        <f>IF(D52=0,"0-0",(VLOOKUP(D52,'CONSOLIDADO PLAN DESARROLLO'!$EL$9:$ET$304,3,0)))</f>
        <v>% de avance en el proceso de reubicación de las familias</v>
      </c>
      <c r="G52" s="915">
        <f>IF(D52=0,"0-0",(VLOOKUP(D52,'CONSOLIDADO PLAN DESARROLLO'!$EL$9:$ET$304,4,0)))</f>
        <v>0</v>
      </c>
      <c r="H52" s="918">
        <f>IF(D52=0,"0-0",(VLOOKUP(D52,'CONSOLIDADO PLAN DESARROLLO'!$EL$9:$ET$304,5,0)))</f>
        <v>50</v>
      </c>
      <c r="I52" s="921">
        <f>IF(D52=0,"0-0",(VLOOKUP(D52,'CONSOLIDADO PLAN DESARROLLO'!$EL$9:$ET$304,$R$3,0)))</f>
        <v>20</v>
      </c>
      <c r="J52" s="922"/>
      <c r="K52" s="952"/>
      <c r="L52" s="936"/>
      <c r="M52" s="886" t="s">
        <v>1940</v>
      </c>
      <c r="N52" s="804" t="s">
        <v>1929</v>
      </c>
      <c r="O52" s="805">
        <v>16</v>
      </c>
      <c r="P52" s="47"/>
      <c r="Q52" s="47"/>
      <c r="R52" s="946">
        <f>VLOOKUP($D52,'[4]Tablero Logro Metas 2020'!$AK$7:$AS$302,3,0)</f>
        <v>0</v>
      </c>
      <c r="S52" s="48"/>
      <c r="T52" s="949">
        <f>VLOOKUP($D52,'[4]Tablero Logro Metas 2020'!$AK$7:$AS$302,4,0)</f>
        <v>0</v>
      </c>
      <c r="U52" s="49"/>
      <c r="V52" s="949">
        <f>VLOOKUP($D52,'[4]Tablero Logro Metas 2020'!$AK$7:$AS$302,5,0)</f>
        <v>0</v>
      </c>
      <c r="W52" s="49"/>
      <c r="X52" s="949">
        <f>VLOOKUP($D52,'[4]Tablero Logro Metas 2020'!$AK$7:$AS$302,6,0)</f>
        <v>0</v>
      </c>
      <c r="Y52" s="49"/>
      <c r="Z52" s="949">
        <f>VLOOKUP($D52,'[4]Tablero Logro Metas 2020'!$AK$7:$AS$302,8,0)</f>
        <v>0</v>
      </c>
      <c r="AA52" s="49"/>
      <c r="AB52" s="949">
        <f>VLOOKUP($D52,'[4]Tablero Logro Metas 2020'!$AK$7:$AS$302,8,0)</f>
        <v>0</v>
      </c>
      <c r="AC52" s="49"/>
      <c r="AD52" s="949">
        <f>VLOOKUP($D52,'[4]Tablero Logro Metas 2020'!$AK$7:$AS$302,9,0)</f>
        <v>0</v>
      </c>
      <c r="AE52" s="49"/>
      <c r="AF52" s="927"/>
      <c r="AG52" s="50"/>
      <c r="AH52" s="927"/>
      <c r="AI52" s="49"/>
      <c r="AJ52" s="930">
        <f>+R52+T52+V52+X52+Z52+AB52+AD52+AF52+AH52</f>
        <v>0</v>
      </c>
      <c r="AK52" s="103">
        <f>AC52+AE52+AG52+S52+U52+W52+Y52+AA52+AI52</f>
        <v>0</v>
      </c>
      <c r="AL52" s="51"/>
      <c r="AM52" s="52"/>
      <c r="AN52" s="52"/>
      <c r="AO52" s="52"/>
      <c r="AP52" s="52"/>
      <c r="AQ52" s="52"/>
      <c r="AR52" s="53">
        <v>0</v>
      </c>
      <c r="AS52" s="54"/>
      <c r="AT52" s="52"/>
      <c r="AU52" s="53">
        <v>0</v>
      </c>
      <c r="AV52" s="54"/>
      <c r="AW52" s="52"/>
      <c r="AX52" s="52"/>
      <c r="AY52" s="52"/>
      <c r="AZ52" s="55"/>
      <c r="BA52" s="56"/>
      <c r="BB52" s="56"/>
      <c r="BC52" s="57"/>
    </row>
    <row r="53" spans="1:55" ht="17.25" customHeight="1" x14ac:dyDescent="0.2">
      <c r="A53" s="898"/>
      <c r="B53" s="900"/>
      <c r="C53" s="903"/>
      <c r="D53" s="943"/>
      <c r="E53" s="910"/>
      <c r="F53" s="912"/>
      <c r="G53" s="915"/>
      <c r="H53" s="918"/>
      <c r="I53" s="923"/>
      <c r="J53" s="924"/>
      <c r="K53" s="953"/>
      <c r="L53" s="937"/>
      <c r="M53" s="887"/>
      <c r="N53" s="175"/>
      <c r="O53" s="176"/>
      <c r="P53" s="47"/>
      <c r="Q53" s="47"/>
      <c r="R53" s="947"/>
      <c r="S53" s="48"/>
      <c r="T53" s="950"/>
      <c r="U53" s="49"/>
      <c r="V53" s="950"/>
      <c r="W53" s="49"/>
      <c r="X53" s="950"/>
      <c r="Y53" s="49"/>
      <c r="Z53" s="950"/>
      <c r="AA53" s="49"/>
      <c r="AB53" s="950"/>
      <c r="AC53" s="49"/>
      <c r="AD53" s="950"/>
      <c r="AE53" s="49"/>
      <c r="AF53" s="928"/>
      <c r="AG53" s="50"/>
      <c r="AH53" s="928"/>
      <c r="AI53" s="49"/>
      <c r="AJ53" s="931"/>
      <c r="AK53" s="103">
        <f t="shared" ref="AK53:AK57" si="22">AC53+AE53+AG53+S53+U53+W53+Y53+AA53+AI53</f>
        <v>0</v>
      </c>
      <c r="AL53" s="51"/>
      <c r="AM53" s="52"/>
      <c r="AN53" s="52"/>
      <c r="AO53" s="52"/>
      <c r="AP53" s="52"/>
      <c r="AQ53" s="52"/>
      <c r="AR53" s="53">
        <f t="shared" ref="AR53:AR57" si="23">SUM(AL53:AQ53)</f>
        <v>0</v>
      </c>
      <c r="AS53" s="54"/>
      <c r="AT53" s="52"/>
      <c r="AU53" s="53">
        <f t="shared" ref="AU53:AU56" si="24">SUM(AS53:AT53)</f>
        <v>0</v>
      </c>
      <c r="AV53" s="54"/>
      <c r="AW53" s="52"/>
      <c r="AX53" s="52"/>
      <c r="AY53" s="52"/>
      <c r="AZ53" s="55"/>
      <c r="BA53" s="56"/>
      <c r="BB53" s="56"/>
      <c r="BC53" s="57"/>
    </row>
    <row r="54" spans="1:55" ht="17.25" customHeight="1" x14ac:dyDescent="0.2">
      <c r="A54" s="898"/>
      <c r="B54" s="900"/>
      <c r="C54" s="903"/>
      <c r="D54" s="943"/>
      <c r="E54" s="910"/>
      <c r="F54" s="912"/>
      <c r="G54" s="915"/>
      <c r="H54" s="918"/>
      <c r="I54" s="923"/>
      <c r="J54" s="924"/>
      <c r="K54" s="953"/>
      <c r="L54" s="937"/>
      <c r="M54" s="887"/>
      <c r="N54" s="175"/>
      <c r="O54" s="176"/>
      <c r="P54" s="47"/>
      <c r="Q54" s="47"/>
      <c r="R54" s="947"/>
      <c r="S54" s="48"/>
      <c r="T54" s="950"/>
      <c r="U54" s="49"/>
      <c r="V54" s="950"/>
      <c r="W54" s="49"/>
      <c r="X54" s="950"/>
      <c r="Y54" s="49"/>
      <c r="Z54" s="950"/>
      <c r="AA54" s="49"/>
      <c r="AB54" s="950"/>
      <c r="AC54" s="49"/>
      <c r="AD54" s="950"/>
      <c r="AE54" s="49"/>
      <c r="AF54" s="928"/>
      <c r="AG54" s="50"/>
      <c r="AH54" s="928"/>
      <c r="AI54" s="49"/>
      <c r="AJ54" s="931"/>
      <c r="AK54" s="103">
        <f t="shared" si="22"/>
        <v>0</v>
      </c>
      <c r="AL54" s="51"/>
      <c r="AM54" s="52"/>
      <c r="AN54" s="52"/>
      <c r="AO54" s="52"/>
      <c r="AP54" s="52"/>
      <c r="AQ54" s="52"/>
      <c r="AR54" s="53">
        <f t="shared" si="23"/>
        <v>0</v>
      </c>
      <c r="AS54" s="54"/>
      <c r="AT54" s="52"/>
      <c r="AU54" s="53">
        <f t="shared" si="24"/>
        <v>0</v>
      </c>
      <c r="AV54" s="54"/>
      <c r="AW54" s="52"/>
      <c r="AX54" s="52"/>
      <c r="AY54" s="52"/>
      <c r="AZ54" s="55"/>
      <c r="BA54" s="56"/>
      <c r="BB54" s="56"/>
      <c r="BC54" s="57"/>
    </row>
    <row r="55" spans="1:55" ht="17.25" customHeight="1" x14ac:dyDescent="0.2">
      <c r="A55" s="898"/>
      <c r="B55" s="900"/>
      <c r="C55" s="903"/>
      <c r="D55" s="943"/>
      <c r="E55" s="910"/>
      <c r="F55" s="912"/>
      <c r="G55" s="915"/>
      <c r="H55" s="918"/>
      <c r="I55" s="923"/>
      <c r="J55" s="924"/>
      <c r="K55" s="953"/>
      <c r="L55" s="937"/>
      <c r="M55" s="887"/>
      <c r="N55" s="175"/>
      <c r="O55" s="176"/>
      <c r="P55" s="47"/>
      <c r="Q55" s="47"/>
      <c r="R55" s="947"/>
      <c r="S55" s="48"/>
      <c r="T55" s="950"/>
      <c r="U55" s="49"/>
      <c r="V55" s="950"/>
      <c r="W55" s="49"/>
      <c r="X55" s="950"/>
      <c r="Y55" s="49"/>
      <c r="Z55" s="950"/>
      <c r="AA55" s="49"/>
      <c r="AB55" s="950"/>
      <c r="AC55" s="49"/>
      <c r="AD55" s="950"/>
      <c r="AE55" s="49"/>
      <c r="AF55" s="928"/>
      <c r="AG55" s="50"/>
      <c r="AH55" s="928"/>
      <c r="AI55" s="49"/>
      <c r="AJ55" s="931"/>
      <c r="AK55" s="103">
        <f t="shared" si="22"/>
        <v>0</v>
      </c>
      <c r="AL55" s="51"/>
      <c r="AM55" s="52"/>
      <c r="AN55" s="52"/>
      <c r="AO55" s="52"/>
      <c r="AP55" s="52"/>
      <c r="AQ55" s="52"/>
      <c r="AR55" s="53">
        <f t="shared" si="23"/>
        <v>0</v>
      </c>
      <c r="AS55" s="54"/>
      <c r="AT55" s="52"/>
      <c r="AU55" s="53">
        <f t="shared" si="24"/>
        <v>0</v>
      </c>
      <c r="AV55" s="54"/>
      <c r="AW55" s="52"/>
      <c r="AX55" s="52"/>
      <c r="AY55" s="52"/>
      <c r="AZ55" s="55"/>
      <c r="BA55" s="56"/>
      <c r="BB55" s="56"/>
      <c r="BC55" s="57"/>
    </row>
    <row r="56" spans="1:55" ht="17.25" customHeight="1" x14ac:dyDescent="0.2">
      <c r="A56" s="898"/>
      <c r="B56" s="900"/>
      <c r="C56" s="903"/>
      <c r="D56" s="943"/>
      <c r="E56" s="910"/>
      <c r="F56" s="912"/>
      <c r="G56" s="915"/>
      <c r="H56" s="918"/>
      <c r="I56" s="923"/>
      <c r="J56" s="924"/>
      <c r="K56" s="953"/>
      <c r="L56" s="937"/>
      <c r="M56" s="887"/>
      <c r="N56" s="175"/>
      <c r="O56" s="176"/>
      <c r="P56" s="47"/>
      <c r="Q56" s="47"/>
      <c r="R56" s="947"/>
      <c r="S56" s="48"/>
      <c r="T56" s="950"/>
      <c r="U56" s="49"/>
      <c r="V56" s="950"/>
      <c r="W56" s="49"/>
      <c r="X56" s="950"/>
      <c r="Y56" s="49"/>
      <c r="Z56" s="950"/>
      <c r="AA56" s="49"/>
      <c r="AB56" s="950"/>
      <c r="AC56" s="49"/>
      <c r="AD56" s="950"/>
      <c r="AE56" s="49"/>
      <c r="AF56" s="928"/>
      <c r="AG56" s="50"/>
      <c r="AH56" s="928"/>
      <c r="AI56" s="49"/>
      <c r="AJ56" s="931"/>
      <c r="AK56" s="103">
        <f t="shared" si="22"/>
        <v>0</v>
      </c>
      <c r="AL56" s="51"/>
      <c r="AM56" s="52"/>
      <c r="AN56" s="52"/>
      <c r="AO56" s="52"/>
      <c r="AP56" s="52"/>
      <c r="AQ56" s="52"/>
      <c r="AR56" s="53">
        <f t="shared" si="23"/>
        <v>0</v>
      </c>
      <c r="AS56" s="54"/>
      <c r="AT56" s="52"/>
      <c r="AU56" s="53">
        <f t="shared" si="24"/>
        <v>0</v>
      </c>
      <c r="AV56" s="54"/>
      <c r="AW56" s="52"/>
      <c r="AX56" s="52"/>
      <c r="AY56" s="52"/>
      <c r="AZ56" s="55"/>
      <c r="BA56" s="56"/>
      <c r="BB56" s="56"/>
      <c r="BC56" s="57"/>
    </row>
    <row r="57" spans="1:55" ht="17.25" customHeight="1" x14ac:dyDescent="0.2">
      <c r="A57" s="898"/>
      <c r="B57" s="901"/>
      <c r="C57" s="904"/>
      <c r="D57" s="944"/>
      <c r="E57" s="910"/>
      <c r="F57" s="913"/>
      <c r="G57" s="916"/>
      <c r="H57" s="919"/>
      <c r="I57" s="923"/>
      <c r="J57" s="924"/>
      <c r="K57" s="953"/>
      <c r="L57" s="937"/>
      <c r="M57" s="888"/>
      <c r="N57" s="178"/>
      <c r="O57" s="179"/>
      <c r="P57" s="107"/>
      <c r="Q57" s="107"/>
      <c r="R57" s="947"/>
      <c r="S57" s="108"/>
      <c r="T57" s="950"/>
      <c r="U57" s="109"/>
      <c r="V57" s="950"/>
      <c r="W57" s="109"/>
      <c r="X57" s="950"/>
      <c r="Y57" s="109"/>
      <c r="Z57" s="950"/>
      <c r="AA57" s="109"/>
      <c r="AB57" s="950"/>
      <c r="AC57" s="109"/>
      <c r="AD57" s="950"/>
      <c r="AE57" s="109"/>
      <c r="AF57" s="928"/>
      <c r="AG57" s="110"/>
      <c r="AH57" s="928"/>
      <c r="AI57" s="109"/>
      <c r="AJ57" s="932"/>
      <c r="AK57" s="103">
        <f t="shared" si="22"/>
        <v>0</v>
      </c>
      <c r="AL57" s="111"/>
      <c r="AM57" s="112"/>
      <c r="AN57" s="112"/>
      <c r="AO57" s="112"/>
      <c r="AP57" s="112"/>
      <c r="AQ57" s="112"/>
      <c r="AR57" s="53">
        <f t="shared" si="23"/>
        <v>0</v>
      </c>
      <c r="AS57" s="113"/>
      <c r="AT57" s="112"/>
      <c r="AU57" s="53">
        <f>SUM(AS57:AT57)</f>
        <v>0</v>
      </c>
      <c r="AV57" s="113"/>
      <c r="AW57" s="112"/>
      <c r="AX57" s="112"/>
      <c r="AY57" s="112"/>
      <c r="AZ57" s="114"/>
      <c r="BA57" s="115"/>
      <c r="BB57" s="115"/>
      <c r="BC57" s="116"/>
    </row>
    <row r="58" spans="1:55" ht="9.9499999999999993" customHeight="1" thickBot="1" x14ac:dyDescent="0.25">
      <c r="A58" s="899"/>
      <c r="B58" s="902"/>
      <c r="C58" s="905"/>
      <c r="D58" s="945"/>
      <c r="E58" s="911"/>
      <c r="F58" s="914"/>
      <c r="G58" s="917"/>
      <c r="H58" s="920"/>
      <c r="I58" s="925"/>
      <c r="J58" s="926"/>
      <c r="K58" s="954"/>
      <c r="L58" s="938"/>
      <c r="M58" s="889"/>
      <c r="N58" s="181"/>
      <c r="O58" s="182"/>
      <c r="P58" s="117"/>
      <c r="Q58" s="117"/>
      <c r="R58" s="948"/>
      <c r="S58" s="183"/>
      <c r="T58" s="951"/>
      <c r="U58" s="184"/>
      <c r="V58" s="951"/>
      <c r="W58" s="184"/>
      <c r="X58" s="951"/>
      <c r="Y58" s="184"/>
      <c r="Z58" s="951"/>
      <c r="AA58" s="184"/>
      <c r="AB58" s="951"/>
      <c r="AC58" s="184"/>
      <c r="AD58" s="951"/>
      <c r="AE58" s="184"/>
      <c r="AF58" s="929"/>
      <c r="AG58" s="185"/>
      <c r="AH58" s="929"/>
      <c r="AI58" s="184"/>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customHeight="1" x14ac:dyDescent="0.2">
      <c r="A59" s="156"/>
      <c r="B59" s="192"/>
      <c r="C59" s="192"/>
      <c r="D59" s="192"/>
      <c r="E59" s="192"/>
      <c r="F59" s="192"/>
      <c r="G59" s="192"/>
      <c r="H59" s="192"/>
      <c r="I59" s="942"/>
      <c r="J59" s="942"/>
      <c r="K59" s="192"/>
      <c r="L59" s="192"/>
      <c r="M59" s="890"/>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customHeight="1" x14ac:dyDescent="0.2">
      <c r="A60" s="897">
        <v>6</v>
      </c>
      <c r="B60" s="161" t="s">
        <v>1704</v>
      </c>
      <c r="C60" s="162" t="s">
        <v>1705</v>
      </c>
      <c r="D60" s="163" t="s">
        <v>21</v>
      </c>
      <c r="E60" s="163" t="s">
        <v>1891</v>
      </c>
      <c r="F60" s="162" t="s">
        <v>1706</v>
      </c>
      <c r="G60" s="164" t="s">
        <v>1678</v>
      </c>
      <c r="H60" s="164" t="s">
        <v>1679</v>
      </c>
      <c r="I60" s="165" t="s">
        <v>1907</v>
      </c>
      <c r="J60" s="166">
        <f>+$N$3</f>
        <v>2019</v>
      </c>
      <c r="K60" s="164" t="s">
        <v>1924</v>
      </c>
      <c r="L60" s="165" t="s">
        <v>1951</v>
      </c>
      <c r="M60" s="885" t="s">
        <v>1707</v>
      </c>
      <c r="N60" s="162" t="s">
        <v>1708</v>
      </c>
      <c r="O60" s="162" t="s">
        <v>1709</v>
      </c>
      <c r="P60" s="162" t="s">
        <v>1961</v>
      </c>
      <c r="Q60" s="162" t="s">
        <v>1952</v>
      </c>
      <c r="R60" s="167">
        <f>SUM(R61:R67)</f>
        <v>0</v>
      </c>
      <c r="S60" s="168">
        <f t="shared" ref="S60:AJ60" si="25">SUM(S61:S67)</f>
        <v>0</v>
      </c>
      <c r="T60" s="169">
        <f t="shared" si="25"/>
        <v>0</v>
      </c>
      <c r="U60" s="170">
        <f t="shared" si="25"/>
        <v>0</v>
      </c>
      <c r="V60" s="169">
        <f t="shared" si="25"/>
        <v>0</v>
      </c>
      <c r="W60" s="170">
        <f t="shared" si="25"/>
        <v>0</v>
      </c>
      <c r="X60" s="169">
        <f t="shared" si="25"/>
        <v>0</v>
      </c>
      <c r="Y60" s="170">
        <f t="shared" si="25"/>
        <v>0</v>
      </c>
      <c r="Z60" s="169">
        <f t="shared" si="25"/>
        <v>274937142</v>
      </c>
      <c r="AA60" s="170">
        <f t="shared" si="25"/>
        <v>0</v>
      </c>
      <c r="AB60" s="169">
        <f t="shared" si="25"/>
        <v>0</v>
      </c>
      <c r="AC60" s="170">
        <f t="shared" si="25"/>
        <v>0</v>
      </c>
      <c r="AD60" s="169">
        <f t="shared" si="25"/>
        <v>0</v>
      </c>
      <c r="AE60" s="170">
        <f t="shared" si="25"/>
        <v>0</v>
      </c>
      <c r="AF60" s="169">
        <f t="shared" si="25"/>
        <v>0</v>
      </c>
      <c r="AG60" s="171">
        <f t="shared" si="25"/>
        <v>0</v>
      </c>
      <c r="AH60" s="169">
        <f t="shared" si="25"/>
        <v>0</v>
      </c>
      <c r="AI60" s="170">
        <f t="shared" si="25"/>
        <v>0</v>
      </c>
      <c r="AJ60" s="172">
        <f t="shared" si="25"/>
        <v>274937142</v>
      </c>
      <c r="AK60" s="173">
        <f>SUM(AK61:AK67)</f>
        <v>0</v>
      </c>
      <c r="AL60" s="863"/>
      <c r="AM60" s="864"/>
      <c r="AN60" s="864"/>
      <c r="AO60" s="864"/>
      <c r="AP60" s="864"/>
      <c r="AQ60" s="864"/>
      <c r="AR60" s="865"/>
      <c r="AS60" s="866"/>
      <c r="AT60" s="864"/>
      <c r="AU60" s="865"/>
      <c r="AV60" s="866"/>
      <c r="AW60" s="864"/>
      <c r="AX60" s="864"/>
      <c r="AY60" s="864"/>
      <c r="AZ60" s="867"/>
      <c r="BA60" s="44" t="s">
        <v>1684</v>
      </c>
      <c r="BB60" s="44" t="s">
        <v>1954</v>
      </c>
      <c r="BC60" s="45" t="s">
        <v>1686</v>
      </c>
    </row>
    <row r="61" spans="1:55" ht="22.5" customHeight="1" x14ac:dyDescent="0.2">
      <c r="A61" s="898"/>
      <c r="B61" s="900" t="str">
        <f>VLOOKUP($D$9,'PROYECTOS REGISTRADOS'!$A$2:$D$82,4,0)</f>
        <v>Mejoramiento de la atención integral de la Gestión del Riesgo de Desastres Tocancipá, Cundinamarca, Centro Oriente</v>
      </c>
      <c r="C61" s="903" t="str">
        <f>VLOOKUP($D$9,'PROYECTOS REGISTRADOS'!$A$2:$D$82,3,0)</f>
        <v>2016-25817-0055</v>
      </c>
      <c r="D61" s="943" t="s">
        <v>1561</v>
      </c>
      <c r="E61" s="909" t="str">
        <f>IF(D61=0,"0-0",(VLOOKUP(D61,'CONSOLIDADO PLAN DESARROLLO'!$EL$9:$ET$304,2,0)))</f>
        <v>Garantizar la atención integral a las situaciones de emergencia y/o desastres</v>
      </c>
      <c r="F61" s="912" t="str">
        <f>IF(D61=0,"0-0",(VLOOKUP(D61,'CONSOLIDADO PLAN DESARROLLO'!$EL$9:$ET$304,3,0)))</f>
        <v>% de situaciones atendidas</v>
      </c>
      <c r="G61" s="915">
        <f>IF(D61=0,"0-0",(VLOOKUP(D61,'CONSOLIDADO PLAN DESARROLLO'!$EL$9:$ET$304,4,0)))</f>
        <v>0</v>
      </c>
      <c r="H61" s="918">
        <f>IF(D61=0,"0-0",(VLOOKUP(D61,'CONSOLIDADO PLAN DESARROLLO'!$EL$9:$ET$304,5,0)))</f>
        <v>100</v>
      </c>
      <c r="I61" s="921">
        <f>IF(D61=0,"0-0",(VLOOKUP(D61,'CONSOLIDADO PLAN DESARROLLO'!$EL$9:$ET$304,$R$3,0)))</f>
        <v>16</v>
      </c>
      <c r="J61" s="922"/>
      <c r="K61" s="952"/>
      <c r="L61" s="936"/>
      <c r="M61" s="886" t="s">
        <v>1941</v>
      </c>
      <c r="N61" s="804" t="s">
        <v>1929</v>
      </c>
      <c r="O61" s="805">
        <v>1</v>
      </c>
      <c r="P61" s="47"/>
      <c r="Q61" s="858"/>
      <c r="R61" s="946">
        <f>VLOOKUP($D61,'[4]Tablero Logro Metas 2020'!$AK$7:$AS$302,3,0)</f>
        <v>0</v>
      </c>
      <c r="S61" s="48"/>
      <c r="T61" s="949">
        <f>VLOOKUP($D61,'[4]Tablero Logro Metas 2020'!$AK$7:$AS$302,4,0)</f>
        <v>0</v>
      </c>
      <c r="U61" s="49"/>
      <c r="V61" s="949">
        <f>VLOOKUP($D61,'[4]Tablero Logro Metas 2020'!$AK$7:$AS$302,5,0)</f>
        <v>0</v>
      </c>
      <c r="W61" s="49"/>
      <c r="X61" s="949">
        <f>VLOOKUP($D61,'[4]Tablero Logro Metas 2020'!$AK$7:$AS$302,6,0)</f>
        <v>0</v>
      </c>
      <c r="Y61" s="49"/>
      <c r="Z61" s="949">
        <f>VLOOKUP($D61,'[4]Tablero Logro Metas 2020'!$AK$7:$AS$302,7,0)</f>
        <v>274937142</v>
      </c>
      <c r="AA61" s="49"/>
      <c r="AB61" s="949">
        <f>VLOOKUP($D61,'[4]Tablero Logro Metas 2020'!$AK$7:$AS$302,8,0)</f>
        <v>0</v>
      </c>
      <c r="AC61" s="49"/>
      <c r="AD61" s="949">
        <f>VLOOKUP($D61,'[4]Tablero Logro Metas 2020'!$AK$7:$AS$302,9,0)</f>
        <v>0</v>
      </c>
      <c r="AE61" s="49"/>
      <c r="AF61" s="927"/>
      <c r="AG61" s="50"/>
      <c r="AH61" s="927"/>
      <c r="AI61" s="49"/>
      <c r="AJ61" s="930">
        <f>+R61+T61+V61+X61+Z61+AB61+AD61+AF61+AH61</f>
        <v>274937142</v>
      </c>
      <c r="AK61" s="103">
        <f>AC61+AE61+AG61+S61+U61+W61+Y61+AA61+AI61</f>
        <v>0</v>
      </c>
      <c r="AL61" s="51"/>
      <c r="AM61" s="52"/>
      <c r="AN61" s="52"/>
      <c r="AO61" s="52"/>
      <c r="AP61" s="52"/>
      <c r="AQ61" s="52"/>
      <c r="AR61" s="53">
        <f t="shared" ref="AR61:AR66" si="26">SUM(AL61:AQ61)</f>
        <v>0</v>
      </c>
      <c r="AS61" s="54"/>
      <c r="AT61" s="52"/>
      <c r="AU61" s="53">
        <f t="shared" ref="AU61:AU65" si="27">SUM(AS61:AT61)</f>
        <v>0</v>
      </c>
      <c r="AV61" s="54"/>
      <c r="AW61" s="52"/>
      <c r="AX61" s="52"/>
      <c r="AY61" s="52"/>
      <c r="AZ61" s="55"/>
      <c r="BA61" s="56"/>
      <c r="BB61" s="56"/>
      <c r="BC61" s="57"/>
    </row>
    <row r="62" spans="1:55" ht="22.5" x14ac:dyDescent="0.2">
      <c r="A62" s="898"/>
      <c r="B62" s="900"/>
      <c r="C62" s="903"/>
      <c r="D62" s="943"/>
      <c r="E62" s="910"/>
      <c r="F62" s="912"/>
      <c r="G62" s="915"/>
      <c r="H62" s="918"/>
      <c r="I62" s="923"/>
      <c r="J62" s="924"/>
      <c r="K62" s="953"/>
      <c r="L62" s="937"/>
      <c r="M62" s="886" t="s">
        <v>1942</v>
      </c>
      <c r="N62" s="804" t="s">
        <v>1943</v>
      </c>
      <c r="O62" s="805">
        <v>100</v>
      </c>
      <c r="P62" s="47"/>
      <c r="Q62" s="47"/>
      <c r="R62" s="947"/>
      <c r="S62" s="48"/>
      <c r="T62" s="950"/>
      <c r="U62" s="49"/>
      <c r="V62" s="950"/>
      <c r="W62" s="49"/>
      <c r="X62" s="950"/>
      <c r="Y62" s="49"/>
      <c r="Z62" s="950"/>
      <c r="AA62" s="49"/>
      <c r="AB62" s="950"/>
      <c r="AC62" s="49"/>
      <c r="AD62" s="950"/>
      <c r="AE62" s="49"/>
      <c r="AF62" s="928"/>
      <c r="AG62" s="50"/>
      <c r="AH62" s="928"/>
      <c r="AI62" s="49"/>
      <c r="AJ62" s="931"/>
      <c r="AK62" s="103">
        <f t="shared" ref="AK62:AK66" si="28">AC62+AE62+AG62+S62+U62+W62+Y62+AA62+AI62</f>
        <v>0</v>
      </c>
      <c r="AL62" s="51"/>
      <c r="AM62" s="52"/>
      <c r="AN62" s="52"/>
      <c r="AO62" s="52"/>
      <c r="AP62" s="52"/>
      <c r="AQ62" s="52"/>
      <c r="AR62" s="53">
        <f>SUM(AL62:AQ62)</f>
        <v>0</v>
      </c>
      <c r="AS62" s="54"/>
      <c r="AT62" s="52"/>
      <c r="AU62" s="53">
        <f>SUM(AS62:AT62)</f>
        <v>0</v>
      </c>
      <c r="AV62" s="54"/>
      <c r="AW62" s="52"/>
      <c r="AX62" s="52"/>
      <c r="AY62" s="52"/>
      <c r="AZ62" s="55"/>
      <c r="BA62" s="56"/>
      <c r="BB62" s="56"/>
      <c r="BC62" s="57"/>
    </row>
    <row r="63" spans="1:55" ht="22.5" x14ac:dyDescent="0.2">
      <c r="A63" s="898"/>
      <c r="B63" s="900"/>
      <c r="C63" s="903"/>
      <c r="D63" s="943"/>
      <c r="E63" s="910"/>
      <c r="F63" s="912"/>
      <c r="G63" s="915"/>
      <c r="H63" s="918"/>
      <c r="I63" s="923"/>
      <c r="J63" s="924"/>
      <c r="K63" s="953"/>
      <c r="L63" s="937"/>
      <c r="M63" s="886" t="s">
        <v>1944</v>
      </c>
      <c r="N63" s="804" t="s">
        <v>1929</v>
      </c>
      <c r="O63" s="805">
        <v>4</v>
      </c>
      <c r="P63" s="47"/>
      <c r="Q63" s="47"/>
      <c r="R63" s="947"/>
      <c r="S63" s="48"/>
      <c r="T63" s="950"/>
      <c r="U63" s="49"/>
      <c r="V63" s="950"/>
      <c r="W63" s="49"/>
      <c r="X63" s="950"/>
      <c r="Y63" s="49"/>
      <c r="Z63" s="950"/>
      <c r="AA63" s="49"/>
      <c r="AB63" s="950"/>
      <c r="AC63" s="49"/>
      <c r="AD63" s="950"/>
      <c r="AE63" s="49"/>
      <c r="AF63" s="928"/>
      <c r="AG63" s="50"/>
      <c r="AH63" s="928"/>
      <c r="AI63" s="49"/>
      <c r="AJ63" s="931"/>
      <c r="AK63" s="103">
        <f t="shared" si="28"/>
        <v>0</v>
      </c>
      <c r="AL63" s="51"/>
      <c r="AM63" s="52"/>
      <c r="AN63" s="52"/>
      <c r="AO63" s="52"/>
      <c r="AP63" s="52"/>
      <c r="AQ63" s="52"/>
      <c r="AR63" s="53">
        <f t="shared" si="26"/>
        <v>0</v>
      </c>
      <c r="AS63" s="54"/>
      <c r="AT63" s="52"/>
      <c r="AU63" s="53">
        <f t="shared" si="27"/>
        <v>0</v>
      </c>
      <c r="AV63" s="54"/>
      <c r="AW63" s="52"/>
      <c r="AX63" s="52"/>
      <c r="AY63" s="52"/>
      <c r="AZ63" s="55"/>
      <c r="BA63" s="56"/>
      <c r="BB63" s="56"/>
      <c r="BC63" s="57"/>
    </row>
    <row r="64" spans="1:55" ht="33" customHeight="1" x14ac:dyDescent="0.2">
      <c r="A64" s="898"/>
      <c r="B64" s="900"/>
      <c r="C64" s="903"/>
      <c r="D64" s="943"/>
      <c r="E64" s="910"/>
      <c r="F64" s="912"/>
      <c r="G64" s="915"/>
      <c r="H64" s="918"/>
      <c r="I64" s="923"/>
      <c r="J64" s="924"/>
      <c r="K64" s="953"/>
      <c r="L64" s="937"/>
      <c r="M64" s="887" t="s">
        <v>1966</v>
      </c>
      <c r="N64" s="175" t="s">
        <v>1929</v>
      </c>
      <c r="O64" s="176">
        <v>1</v>
      </c>
      <c r="P64" s="47"/>
      <c r="Q64" s="47"/>
      <c r="R64" s="947"/>
      <c r="S64" s="48"/>
      <c r="T64" s="950"/>
      <c r="U64" s="49"/>
      <c r="V64" s="950"/>
      <c r="W64" s="49"/>
      <c r="X64" s="950"/>
      <c r="Y64" s="49"/>
      <c r="Z64" s="950"/>
      <c r="AA64" s="49"/>
      <c r="AB64" s="950"/>
      <c r="AC64" s="49"/>
      <c r="AD64" s="950"/>
      <c r="AE64" s="49"/>
      <c r="AF64" s="928"/>
      <c r="AG64" s="50"/>
      <c r="AH64" s="928"/>
      <c r="AI64" s="49"/>
      <c r="AJ64" s="931"/>
      <c r="AK64" s="103">
        <f t="shared" si="28"/>
        <v>0</v>
      </c>
      <c r="AL64" s="51"/>
      <c r="AM64" s="52"/>
      <c r="AN64" s="52"/>
      <c r="AO64" s="52"/>
      <c r="AP64" s="52"/>
      <c r="AQ64" s="52"/>
      <c r="AR64" s="53">
        <f t="shared" si="26"/>
        <v>0</v>
      </c>
      <c r="AS64" s="54"/>
      <c r="AT64" s="52"/>
      <c r="AU64" s="53">
        <f t="shared" si="27"/>
        <v>0</v>
      </c>
      <c r="AV64" s="54"/>
      <c r="AW64" s="52"/>
      <c r="AX64" s="52"/>
      <c r="AY64" s="52"/>
      <c r="AZ64" s="55"/>
      <c r="BA64" s="56"/>
      <c r="BB64" s="56"/>
      <c r="BC64" s="57"/>
    </row>
    <row r="65" spans="1:55" ht="17.25" customHeight="1" x14ac:dyDescent="0.2">
      <c r="A65" s="898"/>
      <c r="B65" s="900"/>
      <c r="C65" s="903"/>
      <c r="D65" s="943"/>
      <c r="E65" s="910"/>
      <c r="F65" s="912"/>
      <c r="G65" s="915"/>
      <c r="H65" s="918"/>
      <c r="I65" s="923"/>
      <c r="J65" s="924"/>
      <c r="K65" s="953"/>
      <c r="L65" s="937"/>
      <c r="M65" s="887" t="s">
        <v>1968</v>
      </c>
      <c r="N65" s="175"/>
      <c r="O65" s="176"/>
      <c r="P65" s="47"/>
      <c r="Q65" s="47"/>
      <c r="R65" s="947"/>
      <c r="S65" s="48"/>
      <c r="T65" s="950"/>
      <c r="U65" s="49"/>
      <c r="V65" s="950"/>
      <c r="W65" s="49"/>
      <c r="X65" s="950"/>
      <c r="Y65" s="49"/>
      <c r="Z65" s="950"/>
      <c r="AA65" s="49"/>
      <c r="AB65" s="950"/>
      <c r="AC65" s="49"/>
      <c r="AD65" s="950"/>
      <c r="AE65" s="49"/>
      <c r="AF65" s="928"/>
      <c r="AG65" s="50"/>
      <c r="AH65" s="928"/>
      <c r="AI65" s="49"/>
      <c r="AJ65" s="931"/>
      <c r="AK65" s="103">
        <f t="shared" si="28"/>
        <v>0</v>
      </c>
      <c r="AL65" s="51"/>
      <c r="AM65" s="52"/>
      <c r="AN65" s="52"/>
      <c r="AO65" s="52"/>
      <c r="AP65" s="52"/>
      <c r="AQ65" s="52"/>
      <c r="AR65" s="53">
        <f t="shared" si="26"/>
        <v>0</v>
      </c>
      <c r="AS65" s="54"/>
      <c r="AT65" s="52"/>
      <c r="AU65" s="53">
        <f t="shared" si="27"/>
        <v>0</v>
      </c>
      <c r="AV65" s="54"/>
      <c r="AW65" s="52"/>
      <c r="AX65" s="52"/>
      <c r="AY65" s="52"/>
      <c r="AZ65" s="55"/>
      <c r="BA65" s="56"/>
      <c r="BB65" s="56"/>
      <c r="BC65" s="57"/>
    </row>
    <row r="66" spans="1:55" ht="17.25" customHeight="1" x14ac:dyDescent="0.2">
      <c r="A66" s="898"/>
      <c r="B66" s="901"/>
      <c r="C66" s="904"/>
      <c r="D66" s="944"/>
      <c r="E66" s="910"/>
      <c r="F66" s="913"/>
      <c r="G66" s="916"/>
      <c r="H66" s="919"/>
      <c r="I66" s="923"/>
      <c r="J66" s="924"/>
      <c r="K66" s="953"/>
      <c r="L66" s="937"/>
      <c r="M66" s="888" t="s">
        <v>1969</v>
      </c>
      <c r="N66" s="178"/>
      <c r="O66" s="179"/>
      <c r="P66" s="107"/>
      <c r="Q66" s="107"/>
      <c r="R66" s="947"/>
      <c r="S66" s="108"/>
      <c r="T66" s="950"/>
      <c r="U66" s="109"/>
      <c r="V66" s="950"/>
      <c r="W66" s="109"/>
      <c r="X66" s="950"/>
      <c r="Y66" s="109"/>
      <c r="Z66" s="950"/>
      <c r="AA66" s="109"/>
      <c r="AB66" s="950"/>
      <c r="AC66" s="109"/>
      <c r="AD66" s="950"/>
      <c r="AE66" s="109"/>
      <c r="AF66" s="928"/>
      <c r="AG66" s="110"/>
      <c r="AH66" s="928"/>
      <c r="AI66" s="109"/>
      <c r="AJ66" s="932"/>
      <c r="AK66" s="103">
        <f t="shared" si="28"/>
        <v>0</v>
      </c>
      <c r="AL66" s="111"/>
      <c r="AM66" s="112"/>
      <c r="AN66" s="112"/>
      <c r="AO66" s="112"/>
      <c r="AP66" s="112"/>
      <c r="AQ66" s="112"/>
      <c r="AR66" s="53">
        <f t="shared" si="26"/>
        <v>0</v>
      </c>
      <c r="AS66" s="113"/>
      <c r="AT66" s="112"/>
      <c r="AU66" s="53">
        <f>SUM(AS66:AT66)</f>
        <v>0</v>
      </c>
      <c r="AV66" s="113"/>
      <c r="AW66" s="112"/>
      <c r="AX66" s="112"/>
      <c r="AY66" s="112"/>
      <c r="AZ66" s="114"/>
      <c r="BA66" s="115"/>
      <c r="BB66" s="115"/>
      <c r="BC66" s="116"/>
    </row>
    <row r="67" spans="1:55" ht="9.9499999999999993" customHeight="1" thickBot="1" x14ac:dyDescent="0.25">
      <c r="A67" s="899"/>
      <c r="B67" s="902"/>
      <c r="C67" s="905"/>
      <c r="D67" s="945"/>
      <c r="E67" s="911"/>
      <c r="F67" s="914"/>
      <c r="G67" s="917"/>
      <c r="H67" s="920"/>
      <c r="I67" s="925"/>
      <c r="J67" s="926"/>
      <c r="K67" s="954"/>
      <c r="L67" s="938"/>
      <c r="M67" s="889"/>
      <c r="N67" s="181"/>
      <c r="O67" s="182"/>
      <c r="P67" s="117"/>
      <c r="Q67" s="117"/>
      <c r="R67" s="948"/>
      <c r="S67" s="183"/>
      <c r="T67" s="951"/>
      <c r="U67" s="184"/>
      <c r="V67" s="951"/>
      <c r="W67" s="184"/>
      <c r="X67" s="951"/>
      <c r="Y67" s="184"/>
      <c r="Z67" s="951"/>
      <c r="AA67" s="184"/>
      <c r="AB67" s="951"/>
      <c r="AC67" s="184"/>
      <c r="AD67" s="951"/>
      <c r="AE67" s="184"/>
      <c r="AF67" s="929"/>
      <c r="AG67" s="185"/>
      <c r="AH67" s="929"/>
      <c r="AI67" s="184"/>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customHeight="1" x14ac:dyDescent="0.2">
      <c r="A68" s="156"/>
      <c r="B68" s="192"/>
      <c r="C68" s="192"/>
      <c r="D68" s="192"/>
      <c r="E68" s="192"/>
      <c r="F68" s="192"/>
      <c r="G68" s="192"/>
      <c r="H68" s="192"/>
      <c r="I68" s="942"/>
      <c r="J68" s="942"/>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897">
        <v>7</v>
      </c>
      <c r="B69" s="161" t="s">
        <v>1704</v>
      </c>
      <c r="C69" s="162" t="s">
        <v>1705</v>
      </c>
      <c r="D69" s="163" t="s">
        <v>21</v>
      </c>
      <c r="E69" s="163" t="s">
        <v>1891</v>
      </c>
      <c r="F69" s="162" t="s">
        <v>1706</v>
      </c>
      <c r="G69" s="164" t="s">
        <v>1678</v>
      </c>
      <c r="H69" s="164" t="s">
        <v>1679</v>
      </c>
      <c r="I69" s="165" t="s">
        <v>1907</v>
      </c>
      <c r="J69" s="166">
        <f>+$N$3</f>
        <v>2019</v>
      </c>
      <c r="K69" s="164" t="s">
        <v>1924</v>
      </c>
      <c r="L69" s="165" t="s">
        <v>1925</v>
      </c>
      <c r="M69" s="162" t="s">
        <v>1707</v>
      </c>
      <c r="N69" s="162" t="s">
        <v>1708</v>
      </c>
      <c r="O69" s="162" t="s">
        <v>1709</v>
      </c>
      <c r="P69" s="162" t="s">
        <v>1710</v>
      </c>
      <c r="Q69" s="162" t="s">
        <v>1711</v>
      </c>
      <c r="R69" s="167">
        <f t="shared" ref="R69" si="29">SUM(R70:R76)</f>
        <v>0</v>
      </c>
      <c r="S69" s="168">
        <f t="shared" ref="S69" si="30">SUM(S70:S76)</f>
        <v>0</v>
      </c>
      <c r="T69" s="169">
        <f t="shared" ref="T69" si="31">SUM(T70:T76)</f>
        <v>0</v>
      </c>
      <c r="U69" s="170">
        <f t="shared" ref="U69" si="32">SUM(U70:U76)</f>
        <v>0</v>
      </c>
      <c r="V69" s="169">
        <f t="shared" ref="V69" si="33">SUM(V70:V76)</f>
        <v>0</v>
      </c>
      <c r="W69" s="170">
        <f t="shared" ref="W69" si="34">SUM(W70:W76)</f>
        <v>0</v>
      </c>
      <c r="X69" s="169">
        <f t="shared" ref="X69" si="35">SUM(X70:X76)</f>
        <v>0</v>
      </c>
      <c r="Y69" s="170">
        <f t="shared" ref="Y69" si="36">SUM(Y70:Y76)</f>
        <v>0</v>
      </c>
      <c r="Z69" s="169">
        <f t="shared" ref="Z69" si="37">SUM(Z70:Z76)</f>
        <v>0</v>
      </c>
      <c r="AA69" s="170">
        <f t="shared" ref="AA69" si="38">SUM(AA70:AA76)</f>
        <v>0</v>
      </c>
      <c r="AB69" s="169">
        <f t="shared" ref="AB69" si="39">SUM(AB70:AB76)</f>
        <v>0</v>
      </c>
      <c r="AC69" s="170">
        <f t="shared" ref="AC69" si="40">SUM(AC70:AC76)</f>
        <v>0</v>
      </c>
      <c r="AD69" s="169">
        <f t="shared" ref="AD69" si="41">SUM(AD70:AD76)</f>
        <v>0</v>
      </c>
      <c r="AE69" s="170">
        <f t="shared" ref="AE69" si="42">SUM(AE70:AE76)</f>
        <v>0</v>
      </c>
      <c r="AF69" s="169">
        <f t="shared" ref="AF69" si="43">SUM(AF70:AF76)</f>
        <v>0</v>
      </c>
      <c r="AG69" s="171">
        <f t="shared" ref="AG69" si="44">SUM(AG70:AG76)</f>
        <v>0</v>
      </c>
      <c r="AH69" s="854"/>
      <c r="AI69" s="854"/>
      <c r="AJ69" s="172">
        <f t="shared" ref="AJ69" si="45">SUM(AJ70:AJ76)</f>
        <v>0</v>
      </c>
      <c r="AK69" s="173">
        <f t="shared" ref="AK69" si="46">SUM(AK70:AK76)</f>
        <v>0</v>
      </c>
      <c r="AL69" s="41">
        <f t="shared" ref="AL69" si="47">SUM(AL70:AL76)</f>
        <v>0</v>
      </c>
      <c r="AM69" s="42">
        <f t="shared" ref="AM69" si="48">SUM(AM70:AM76)</f>
        <v>0</v>
      </c>
      <c r="AN69" s="42">
        <f t="shared" ref="AN69" si="49">SUM(AN70:AN76)</f>
        <v>0</v>
      </c>
      <c r="AO69" s="42">
        <f t="shared" ref="AO69" si="50">SUM(AO70:AO76)</f>
        <v>0</v>
      </c>
      <c r="AP69" s="42">
        <f t="shared" ref="AP69" si="51">SUM(AP70:AP76)</f>
        <v>0</v>
      </c>
      <c r="AQ69" s="42">
        <f t="shared" ref="AQ69" si="52">SUM(AQ70:AQ76)</f>
        <v>0</v>
      </c>
      <c r="AR69" s="43">
        <f t="shared" ref="AR69" si="53">SUM(AR70:AR76)</f>
        <v>0</v>
      </c>
      <c r="AS69" s="104">
        <f t="shared" ref="AS69" si="54">SUM(AS70:AS76)</f>
        <v>0</v>
      </c>
      <c r="AT69" s="42">
        <f t="shared" ref="AT69" si="55">SUM(AT70:AT76)</f>
        <v>0</v>
      </c>
      <c r="AU69" s="43">
        <f t="shared" ref="AU69" si="56">SUM(AU70:AU76)</f>
        <v>0</v>
      </c>
      <c r="AV69" s="104">
        <f t="shared" ref="AV69" si="57">SUM(AV70:AV76)</f>
        <v>0</v>
      </c>
      <c r="AW69" s="42">
        <f t="shared" ref="AW69" si="58">SUM(AW70:AW76)</f>
        <v>0</v>
      </c>
      <c r="AX69" s="42">
        <f t="shared" ref="AX69" si="59">SUM(AX70:AX76)</f>
        <v>0</v>
      </c>
      <c r="AY69" s="42">
        <f t="shared" ref="AY69" si="60">SUM(AY70:AY76)</f>
        <v>0</v>
      </c>
      <c r="AZ69" s="105">
        <f t="shared" ref="AZ69" si="61">SUM(AZ70:AZ76)</f>
        <v>0</v>
      </c>
      <c r="BA69" s="44" t="s">
        <v>1684</v>
      </c>
      <c r="BB69" s="44" t="s">
        <v>1685</v>
      </c>
      <c r="BC69" s="45" t="s">
        <v>1686</v>
      </c>
    </row>
    <row r="70" spans="1:55" ht="17.25" hidden="1" customHeight="1" x14ac:dyDescent="0.2">
      <c r="A70" s="898"/>
      <c r="B70" s="900" t="str">
        <f>VLOOKUP($D$9,'PROYECTOS REGISTRADOS'!$A$2:$D$82,4,0)</f>
        <v>Mejoramiento de la atención integral de la Gestión del Riesgo de Desastres Tocancipá, Cundinamarca, Centro Oriente</v>
      </c>
      <c r="C70" s="903" t="str">
        <f>VLOOKUP($D$9,'PROYECTOS REGISTRADOS'!$A$2:$D$82,3,0)</f>
        <v>2016-25817-0055</v>
      </c>
      <c r="D70" s="906"/>
      <c r="E70" s="909" t="str">
        <f>IF(D70=0,"0-0",(VLOOKUP(D70,'CONSOLIDADO PLAN DESARROLLO'!$EL$9:$ET$304,2,0)))</f>
        <v>0-0</v>
      </c>
      <c r="F70" s="912" t="str">
        <f>IF(D70=0,"0-0",(VLOOKUP(D70,'CONSOLIDADO PLAN DESARROLLO'!$EL$9:$ET$304,3,0)))</f>
        <v>0-0</v>
      </c>
      <c r="G70" s="915" t="str">
        <f>IF(D70=0,"0-0",(VLOOKUP(D70,'CONSOLIDADO PLAN DESARROLLO'!$EL$9:$ET$304,4,0)))</f>
        <v>0-0</v>
      </c>
      <c r="H70" s="918" t="str">
        <f>IF(D70=0,"0-0",(VLOOKUP(D70,'CONSOLIDADO PLAN DESARROLLO'!$EL$9:$ET$304,5,0)))</f>
        <v>0-0</v>
      </c>
      <c r="I70" s="921" t="str">
        <f>IF(D70=0,"0-0",(VLOOKUP(D70,'CONSOLIDADO PLAN DESARROLLO'!$EL$9:$ET$304,$R$3,0)))</f>
        <v>0-0</v>
      </c>
      <c r="J70" s="922"/>
      <c r="K70" s="933"/>
      <c r="L70" s="936"/>
      <c r="M70" s="174"/>
      <c r="N70" s="175"/>
      <c r="O70" s="176"/>
      <c r="P70" s="46"/>
      <c r="Q70" s="47"/>
      <c r="R70" s="939"/>
      <c r="S70" s="48"/>
      <c r="T70" s="927"/>
      <c r="U70" s="49"/>
      <c r="V70" s="927"/>
      <c r="W70" s="49"/>
      <c r="X70" s="927"/>
      <c r="Y70" s="49"/>
      <c r="Z70" s="927"/>
      <c r="AA70" s="49"/>
      <c r="AB70" s="927"/>
      <c r="AC70" s="49"/>
      <c r="AD70" s="927"/>
      <c r="AE70" s="49"/>
      <c r="AF70" s="927"/>
      <c r="AG70" s="50"/>
      <c r="AH70" s="855"/>
      <c r="AI70" s="855"/>
      <c r="AJ70" s="930">
        <f>+R70+T70+V70+X70+Z70+AB70+AD70+AF70</f>
        <v>0</v>
      </c>
      <c r="AK70" s="103">
        <f t="shared" ref="AK70:AK75" si="62">AC70+AE70+AG70+S70+U70+W70+Y70+AA70</f>
        <v>0</v>
      </c>
      <c r="AL70" s="51"/>
      <c r="AM70" s="52"/>
      <c r="AN70" s="52"/>
      <c r="AO70" s="52"/>
      <c r="AP70" s="52"/>
      <c r="AQ70" s="52"/>
      <c r="AR70" s="53">
        <f t="shared" ref="AR70:AR75" si="63">SUM(AL70:AQ70)</f>
        <v>0</v>
      </c>
      <c r="AS70" s="54"/>
      <c r="AT70" s="52"/>
      <c r="AU70" s="53">
        <f t="shared" ref="AU70:AU74" si="64">SUM(AS70:AT70)</f>
        <v>0</v>
      </c>
      <c r="AV70" s="54"/>
      <c r="AW70" s="52"/>
      <c r="AX70" s="52"/>
      <c r="AY70" s="52"/>
      <c r="AZ70" s="55"/>
      <c r="BA70" s="56"/>
      <c r="BB70" s="56"/>
      <c r="BC70" s="57"/>
    </row>
    <row r="71" spans="1:55" ht="17.25" hidden="1" customHeight="1" x14ac:dyDescent="0.2">
      <c r="A71" s="898"/>
      <c r="B71" s="900"/>
      <c r="C71" s="903"/>
      <c r="D71" s="906"/>
      <c r="E71" s="910"/>
      <c r="F71" s="912"/>
      <c r="G71" s="915"/>
      <c r="H71" s="918"/>
      <c r="I71" s="923"/>
      <c r="J71" s="924"/>
      <c r="K71" s="933"/>
      <c r="L71" s="937"/>
      <c r="M71" s="174"/>
      <c r="N71" s="175"/>
      <c r="O71" s="176"/>
      <c r="P71" s="46"/>
      <c r="Q71" s="47"/>
      <c r="R71" s="940"/>
      <c r="S71" s="48"/>
      <c r="T71" s="928"/>
      <c r="U71" s="49"/>
      <c r="V71" s="928"/>
      <c r="W71" s="49"/>
      <c r="X71" s="928"/>
      <c r="Y71" s="49"/>
      <c r="Z71" s="928"/>
      <c r="AA71" s="49"/>
      <c r="AB71" s="928"/>
      <c r="AC71" s="49"/>
      <c r="AD71" s="928"/>
      <c r="AE71" s="49"/>
      <c r="AF71" s="928"/>
      <c r="AG71" s="50"/>
      <c r="AH71" s="856"/>
      <c r="AI71" s="856"/>
      <c r="AJ71" s="931"/>
      <c r="AK71" s="103">
        <f t="shared" si="62"/>
        <v>0</v>
      </c>
      <c r="AL71" s="51"/>
      <c r="AM71" s="52"/>
      <c r="AN71" s="52"/>
      <c r="AO71" s="52"/>
      <c r="AP71" s="52"/>
      <c r="AQ71" s="52"/>
      <c r="AR71" s="53">
        <f t="shared" si="63"/>
        <v>0</v>
      </c>
      <c r="AS71" s="54"/>
      <c r="AT71" s="52"/>
      <c r="AU71" s="53">
        <f t="shared" si="64"/>
        <v>0</v>
      </c>
      <c r="AV71" s="54"/>
      <c r="AW71" s="52"/>
      <c r="AX71" s="52"/>
      <c r="AY71" s="52"/>
      <c r="AZ71" s="55"/>
      <c r="BA71" s="56"/>
      <c r="BB71" s="56"/>
      <c r="BC71" s="57"/>
    </row>
    <row r="72" spans="1:55" ht="17.25" hidden="1" customHeight="1" x14ac:dyDescent="0.2">
      <c r="A72" s="898"/>
      <c r="B72" s="900"/>
      <c r="C72" s="903"/>
      <c r="D72" s="906"/>
      <c r="E72" s="910"/>
      <c r="F72" s="912"/>
      <c r="G72" s="915"/>
      <c r="H72" s="918"/>
      <c r="I72" s="923"/>
      <c r="J72" s="924"/>
      <c r="K72" s="933"/>
      <c r="L72" s="937"/>
      <c r="M72" s="174"/>
      <c r="N72" s="175"/>
      <c r="O72" s="176"/>
      <c r="P72" s="46"/>
      <c r="Q72" s="47"/>
      <c r="R72" s="940"/>
      <c r="S72" s="48"/>
      <c r="T72" s="928"/>
      <c r="U72" s="49"/>
      <c r="V72" s="928"/>
      <c r="W72" s="49"/>
      <c r="X72" s="928"/>
      <c r="Y72" s="49"/>
      <c r="Z72" s="928"/>
      <c r="AA72" s="49"/>
      <c r="AB72" s="928"/>
      <c r="AC72" s="49"/>
      <c r="AD72" s="928"/>
      <c r="AE72" s="49"/>
      <c r="AF72" s="928"/>
      <c r="AG72" s="50"/>
      <c r="AH72" s="856"/>
      <c r="AI72" s="856"/>
      <c r="AJ72" s="931"/>
      <c r="AK72" s="103">
        <f t="shared" si="62"/>
        <v>0</v>
      </c>
      <c r="AL72" s="51"/>
      <c r="AM72" s="52"/>
      <c r="AN72" s="52"/>
      <c r="AO72" s="52"/>
      <c r="AP72" s="52"/>
      <c r="AQ72" s="52"/>
      <c r="AR72" s="53">
        <f t="shared" si="63"/>
        <v>0</v>
      </c>
      <c r="AS72" s="54"/>
      <c r="AT72" s="52"/>
      <c r="AU72" s="53">
        <f t="shared" si="64"/>
        <v>0</v>
      </c>
      <c r="AV72" s="54"/>
      <c r="AW72" s="52"/>
      <c r="AX72" s="52"/>
      <c r="AY72" s="52"/>
      <c r="AZ72" s="55"/>
      <c r="BA72" s="56"/>
      <c r="BB72" s="56"/>
      <c r="BC72" s="57"/>
    </row>
    <row r="73" spans="1:55" ht="17.25" hidden="1" customHeight="1" x14ac:dyDescent="0.2">
      <c r="A73" s="898"/>
      <c r="B73" s="900"/>
      <c r="C73" s="903"/>
      <c r="D73" s="906"/>
      <c r="E73" s="910"/>
      <c r="F73" s="912"/>
      <c r="G73" s="915"/>
      <c r="H73" s="918"/>
      <c r="I73" s="923"/>
      <c r="J73" s="924"/>
      <c r="K73" s="933"/>
      <c r="L73" s="937"/>
      <c r="M73" s="174"/>
      <c r="N73" s="175"/>
      <c r="O73" s="176"/>
      <c r="P73" s="46"/>
      <c r="Q73" s="47"/>
      <c r="R73" s="940"/>
      <c r="S73" s="48"/>
      <c r="T73" s="928"/>
      <c r="U73" s="49"/>
      <c r="V73" s="928"/>
      <c r="W73" s="49"/>
      <c r="X73" s="928"/>
      <c r="Y73" s="49"/>
      <c r="Z73" s="928"/>
      <c r="AA73" s="49"/>
      <c r="AB73" s="928"/>
      <c r="AC73" s="49"/>
      <c r="AD73" s="928"/>
      <c r="AE73" s="49"/>
      <c r="AF73" s="928"/>
      <c r="AG73" s="50"/>
      <c r="AH73" s="856"/>
      <c r="AI73" s="856"/>
      <c r="AJ73" s="931"/>
      <c r="AK73" s="103">
        <f t="shared" si="62"/>
        <v>0</v>
      </c>
      <c r="AL73" s="51"/>
      <c r="AM73" s="52"/>
      <c r="AN73" s="52"/>
      <c r="AO73" s="52"/>
      <c r="AP73" s="52"/>
      <c r="AQ73" s="52"/>
      <c r="AR73" s="53">
        <f t="shared" si="63"/>
        <v>0</v>
      </c>
      <c r="AS73" s="54"/>
      <c r="AT73" s="52"/>
      <c r="AU73" s="53">
        <f t="shared" si="64"/>
        <v>0</v>
      </c>
      <c r="AV73" s="54"/>
      <c r="AW73" s="52"/>
      <c r="AX73" s="52"/>
      <c r="AY73" s="52"/>
      <c r="AZ73" s="55"/>
      <c r="BA73" s="56"/>
      <c r="BB73" s="56"/>
      <c r="BC73" s="57"/>
    </row>
    <row r="74" spans="1:55" ht="17.25" hidden="1" customHeight="1" x14ac:dyDescent="0.2">
      <c r="A74" s="898"/>
      <c r="B74" s="900"/>
      <c r="C74" s="903"/>
      <c r="D74" s="906"/>
      <c r="E74" s="910"/>
      <c r="F74" s="912"/>
      <c r="G74" s="915"/>
      <c r="H74" s="918"/>
      <c r="I74" s="923"/>
      <c r="J74" s="924"/>
      <c r="K74" s="933"/>
      <c r="L74" s="937"/>
      <c r="M74" s="174"/>
      <c r="N74" s="175"/>
      <c r="O74" s="176"/>
      <c r="P74" s="46"/>
      <c r="Q74" s="47"/>
      <c r="R74" s="940"/>
      <c r="S74" s="48"/>
      <c r="T74" s="928"/>
      <c r="U74" s="49"/>
      <c r="V74" s="928"/>
      <c r="W74" s="49"/>
      <c r="X74" s="928"/>
      <c r="Y74" s="49"/>
      <c r="Z74" s="928"/>
      <c r="AA74" s="49"/>
      <c r="AB74" s="928"/>
      <c r="AC74" s="49"/>
      <c r="AD74" s="928"/>
      <c r="AE74" s="49"/>
      <c r="AF74" s="928"/>
      <c r="AG74" s="50"/>
      <c r="AH74" s="856"/>
      <c r="AI74" s="856"/>
      <c r="AJ74" s="931"/>
      <c r="AK74" s="103">
        <f t="shared" si="62"/>
        <v>0</v>
      </c>
      <c r="AL74" s="51"/>
      <c r="AM74" s="52"/>
      <c r="AN74" s="52"/>
      <c r="AO74" s="52"/>
      <c r="AP74" s="52"/>
      <c r="AQ74" s="52"/>
      <c r="AR74" s="53">
        <f t="shared" si="63"/>
        <v>0</v>
      </c>
      <c r="AS74" s="54"/>
      <c r="AT74" s="52"/>
      <c r="AU74" s="53">
        <f t="shared" si="64"/>
        <v>0</v>
      </c>
      <c r="AV74" s="54"/>
      <c r="AW74" s="52"/>
      <c r="AX74" s="52"/>
      <c r="AY74" s="52"/>
      <c r="AZ74" s="55"/>
      <c r="BA74" s="56"/>
      <c r="BB74" s="56"/>
      <c r="BC74" s="57"/>
    </row>
    <row r="75" spans="1:55" ht="17.25" hidden="1" customHeight="1" x14ac:dyDescent="0.2">
      <c r="A75" s="898"/>
      <c r="B75" s="901"/>
      <c r="C75" s="904"/>
      <c r="D75" s="907"/>
      <c r="E75" s="910"/>
      <c r="F75" s="913"/>
      <c r="G75" s="916"/>
      <c r="H75" s="919"/>
      <c r="I75" s="923"/>
      <c r="J75" s="924"/>
      <c r="K75" s="934"/>
      <c r="L75" s="937"/>
      <c r="M75" s="177"/>
      <c r="N75" s="178"/>
      <c r="O75" s="179"/>
      <c r="P75" s="106"/>
      <c r="Q75" s="107"/>
      <c r="R75" s="940"/>
      <c r="S75" s="108"/>
      <c r="T75" s="928"/>
      <c r="U75" s="109"/>
      <c r="V75" s="928"/>
      <c r="W75" s="109"/>
      <c r="X75" s="928"/>
      <c r="Y75" s="109"/>
      <c r="Z75" s="928"/>
      <c r="AA75" s="109"/>
      <c r="AB75" s="928"/>
      <c r="AC75" s="109"/>
      <c r="AD75" s="928"/>
      <c r="AE75" s="109"/>
      <c r="AF75" s="928"/>
      <c r="AG75" s="110"/>
      <c r="AH75" s="856"/>
      <c r="AI75" s="856"/>
      <c r="AJ75" s="932"/>
      <c r="AK75" s="103">
        <f t="shared" si="62"/>
        <v>0</v>
      </c>
      <c r="AL75" s="111"/>
      <c r="AM75" s="112"/>
      <c r="AN75" s="112"/>
      <c r="AO75" s="112"/>
      <c r="AP75" s="112"/>
      <c r="AQ75" s="112"/>
      <c r="AR75" s="53">
        <f t="shared" si="63"/>
        <v>0</v>
      </c>
      <c r="AS75" s="113"/>
      <c r="AT75" s="112"/>
      <c r="AU75" s="53">
        <f>SUM(AS75:AT75)</f>
        <v>0</v>
      </c>
      <c r="AV75" s="113"/>
      <c r="AW75" s="112"/>
      <c r="AX75" s="112"/>
      <c r="AY75" s="112"/>
      <c r="AZ75" s="114"/>
      <c r="BA75" s="115"/>
      <c r="BB75" s="115"/>
      <c r="BC75" s="116"/>
    </row>
    <row r="76" spans="1:55" ht="9.9499999999999993" hidden="1" customHeight="1" thickBot="1" x14ac:dyDescent="0.25">
      <c r="A76" s="899"/>
      <c r="B76" s="902"/>
      <c r="C76" s="905"/>
      <c r="D76" s="908"/>
      <c r="E76" s="911"/>
      <c r="F76" s="914"/>
      <c r="G76" s="917"/>
      <c r="H76" s="920"/>
      <c r="I76" s="925"/>
      <c r="J76" s="926"/>
      <c r="K76" s="935"/>
      <c r="L76" s="938"/>
      <c r="M76" s="180"/>
      <c r="N76" s="181"/>
      <c r="O76" s="182"/>
      <c r="P76" s="117"/>
      <c r="Q76" s="117"/>
      <c r="R76" s="941"/>
      <c r="S76" s="183"/>
      <c r="T76" s="929"/>
      <c r="U76" s="184"/>
      <c r="V76" s="929"/>
      <c r="W76" s="184"/>
      <c r="X76" s="929"/>
      <c r="Y76" s="184"/>
      <c r="Z76" s="929"/>
      <c r="AA76" s="184"/>
      <c r="AB76" s="929"/>
      <c r="AC76" s="184"/>
      <c r="AD76" s="929"/>
      <c r="AE76" s="184"/>
      <c r="AF76" s="929"/>
      <c r="AG76" s="185"/>
      <c r="AH76" s="857"/>
      <c r="AI76" s="857"/>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942"/>
      <c r="J77" s="942"/>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897">
        <v>8</v>
      </c>
      <c r="B78" s="161" t="s">
        <v>1704</v>
      </c>
      <c r="C78" s="162" t="s">
        <v>1705</v>
      </c>
      <c r="D78" s="163" t="s">
        <v>21</v>
      </c>
      <c r="E78" s="163" t="s">
        <v>1891</v>
      </c>
      <c r="F78" s="162" t="s">
        <v>1706</v>
      </c>
      <c r="G78" s="164" t="s">
        <v>1678</v>
      </c>
      <c r="H78" s="164" t="s">
        <v>1679</v>
      </c>
      <c r="I78" s="165" t="s">
        <v>1907</v>
      </c>
      <c r="J78" s="166">
        <f>+$N$3</f>
        <v>2019</v>
      </c>
      <c r="K78" s="164" t="s">
        <v>1924</v>
      </c>
      <c r="L78" s="165" t="s">
        <v>1925</v>
      </c>
      <c r="M78" s="162" t="s">
        <v>1707</v>
      </c>
      <c r="N78" s="162" t="s">
        <v>1708</v>
      </c>
      <c r="O78" s="162" t="s">
        <v>1709</v>
      </c>
      <c r="P78" s="162" t="s">
        <v>1710</v>
      </c>
      <c r="Q78" s="162" t="s">
        <v>1711</v>
      </c>
      <c r="R78" s="167">
        <f t="shared" ref="R78" si="65">SUM(R79:R85)</f>
        <v>0</v>
      </c>
      <c r="S78" s="168">
        <f t="shared" ref="S78" si="66">SUM(S79:S85)</f>
        <v>0</v>
      </c>
      <c r="T78" s="169">
        <f t="shared" ref="T78" si="67">SUM(T79:T85)</f>
        <v>0</v>
      </c>
      <c r="U78" s="170">
        <f t="shared" ref="U78" si="68">SUM(U79:U85)</f>
        <v>0</v>
      </c>
      <c r="V78" s="169">
        <f t="shared" ref="V78" si="69">SUM(V79:V85)</f>
        <v>0</v>
      </c>
      <c r="W78" s="170">
        <f t="shared" ref="W78" si="70">SUM(W79:W85)</f>
        <v>0</v>
      </c>
      <c r="X78" s="169">
        <f t="shared" ref="X78" si="71">SUM(X79:X85)</f>
        <v>0</v>
      </c>
      <c r="Y78" s="170">
        <f t="shared" ref="Y78" si="72">SUM(Y79:Y85)</f>
        <v>0</v>
      </c>
      <c r="Z78" s="169">
        <f t="shared" ref="Z78" si="73">SUM(Z79:Z85)</f>
        <v>0</v>
      </c>
      <c r="AA78" s="170">
        <f t="shared" ref="AA78" si="74">SUM(AA79:AA85)</f>
        <v>0</v>
      </c>
      <c r="AB78" s="169">
        <f t="shared" ref="AB78" si="75">SUM(AB79:AB85)</f>
        <v>0</v>
      </c>
      <c r="AC78" s="170">
        <f t="shared" ref="AC78" si="76">SUM(AC79:AC85)</f>
        <v>0</v>
      </c>
      <c r="AD78" s="169">
        <f t="shared" ref="AD78" si="77">SUM(AD79:AD85)</f>
        <v>0</v>
      </c>
      <c r="AE78" s="170">
        <f t="shared" ref="AE78" si="78">SUM(AE79:AE85)</f>
        <v>0</v>
      </c>
      <c r="AF78" s="169">
        <f t="shared" ref="AF78" si="79">SUM(AF79:AF85)</f>
        <v>0</v>
      </c>
      <c r="AG78" s="171">
        <f t="shared" ref="AG78" si="80">SUM(AG79:AG85)</f>
        <v>0</v>
      </c>
      <c r="AH78" s="854"/>
      <c r="AI78" s="854"/>
      <c r="AJ78" s="172">
        <f t="shared" ref="AJ78" si="81">SUM(AJ79:AJ85)</f>
        <v>0</v>
      </c>
      <c r="AK78" s="173">
        <f t="shared" ref="AK78" si="82">SUM(AK79:AK85)</f>
        <v>0</v>
      </c>
      <c r="AL78" s="41">
        <f t="shared" ref="AL78" si="83">SUM(AL79:AL85)</f>
        <v>0</v>
      </c>
      <c r="AM78" s="42">
        <f t="shared" ref="AM78" si="84">SUM(AM79:AM85)</f>
        <v>0</v>
      </c>
      <c r="AN78" s="42">
        <f t="shared" ref="AN78" si="85">SUM(AN79:AN85)</f>
        <v>0</v>
      </c>
      <c r="AO78" s="42">
        <f t="shared" ref="AO78" si="86">SUM(AO79:AO85)</f>
        <v>0</v>
      </c>
      <c r="AP78" s="42">
        <f t="shared" ref="AP78" si="87">SUM(AP79:AP85)</f>
        <v>0</v>
      </c>
      <c r="AQ78" s="42">
        <f t="shared" ref="AQ78" si="88">SUM(AQ79:AQ85)</f>
        <v>0</v>
      </c>
      <c r="AR78" s="43">
        <f t="shared" ref="AR78" si="89">SUM(AR79:AR85)</f>
        <v>0</v>
      </c>
      <c r="AS78" s="104">
        <f t="shared" ref="AS78" si="90">SUM(AS79:AS85)</f>
        <v>0</v>
      </c>
      <c r="AT78" s="42">
        <f t="shared" ref="AT78" si="91">SUM(AT79:AT85)</f>
        <v>0</v>
      </c>
      <c r="AU78" s="43">
        <f t="shared" ref="AU78" si="92">SUM(AU79:AU85)</f>
        <v>0</v>
      </c>
      <c r="AV78" s="104">
        <f t="shared" ref="AV78" si="93">SUM(AV79:AV85)</f>
        <v>0</v>
      </c>
      <c r="AW78" s="42">
        <f t="shared" ref="AW78" si="94">SUM(AW79:AW85)</f>
        <v>0</v>
      </c>
      <c r="AX78" s="42">
        <f t="shared" ref="AX78" si="95">SUM(AX79:AX85)</f>
        <v>0</v>
      </c>
      <c r="AY78" s="42">
        <f t="shared" ref="AY78" si="96">SUM(AY79:AY85)</f>
        <v>0</v>
      </c>
      <c r="AZ78" s="105">
        <f t="shared" ref="AZ78" si="97">SUM(AZ79:AZ85)</f>
        <v>0</v>
      </c>
      <c r="BA78" s="44" t="s">
        <v>1684</v>
      </c>
      <c r="BB78" s="44" t="s">
        <v>1685</v>
      </c>
      <c r="BC78" s="45" t="s">
        <v>1686</v>
      </c>
    </row>
    <row r="79" spans="1:55" ht="17.25" hidden="1" customHeight="1" x14ac:dyDescent="0.2">
      <c r="A79" s="898"/>
      <c r="B79" s="900" t="str">
        <f>VLOOKUP($D$9,'PROYECTOS REGISTRADOS'!$A$2:$D$82,4,0)</f>
        <v>Mejoramiento de la atención integral de la Gestión del Riesgo de Desastres Tocancipá, Cundinamarca, Centro Oriente</v>
      </c>
      <c r="C79" s="903" t="str">
        <f>VLOOKUP($D$9,'PROYECTOS REGISTRADOS'!$A$2:$D$82,3,0)</f>
        <v>2016-25817-0055</v>
      </c>
      <c r="D79" s="906"/>
      <c r="E79" s="909" t="str">
        <f>IF(D79=0,"0-0",(VLOOKUP(D79,'CONSOLIDADO PLAN DESARROLLO'!$EL$9:$ET$304,2,0)))</f>
        <v>0-0</v>
      </c>
      <c r="F79" s="912" t="str">
        <f>IF(D79=0,"0-0",(VLOOKUP(D79,'CONSOLIDADO PLAN DESARROLLO'!$EL$9:$ET$304,3,0)))</f>
        <v>0-0</v>
      </c>
      <c r="G79" s="915" t="str">
        <f>IF(D79=0,"0-0",(VLOOKUP(D79,'CONSOLIDADO PLAN DESARROLLO'!$EL$9:$ET$304,4,0)))</f>
        <v>0-0</v>
      </c>
      <c r="H79" s="918" t="str">
        <f>IF(D79=0,"0-0",(VLOOKUP(D79,'CONSOLIDADO PLAN DESARROLLO'!$EL$9:$ET$304,5,0)))</f>
        <v>0-0</v>
      </c>
      <c r="I79" s="921" t="str">
        <f>IF(D79=0,"0-0",(VLOOKUP(D79,'CONSOLIDADO PLAN DESARROLLO'!$EL$9:$ET$304,$R$3,0)))</f>
        <v>0-0</v>
      </c>
      <c r="J79" s="922"/>
      <c r="K79" s="933"/>
      <c r="L79" s="936"/>
      <c r="M79" s="174"/>
      <c r="N79" s="175"/>
      <c r="O79" s="176"/>
      <c r="P79" s="46"/>
      <c r="Q79" s="47"/>
      <c r="R79" s="939"/>
      <c r="S79" s="48"/>
      <c r="T79" s="927"/>
      <c r="U79" s="49"/>
      <c r="V79" s="927"/>
      <c r="W79" s="49"/>
      <c r="X79" s="927"/>
      <c r="Y79" s="49"/>
      <c r="Z79" s="927"/>
      <c r="AA79" s="49"/>
      <c r="AB79" s="927"/>
      <c r="AC79" s="49"/>
      <c r="AD79" s="927"/>
      <c r="AE79" s="49"/>
      <c r="AF79" s="927"/>
      <c r="AG79" s="50"/>
      <c r="AH79" s="855"/>
      <c r="AI79" s="855"/>
      <c r="AJ79" s="930">
        <f>+R79+T79+V79+X79+Z79+AB79+AD79+AF79</f>
        <v>0</v>
      </c>
      <c r="AK79" s="103">
        <f t="shared" ref="AK79:AK84" si="98">AC79+AE79+AG79+S79+U79+W79+Y79+AA79</f>
        <v>0</v>
      </c>
      <c r="AL79" s="51"/>
      <c r="AM79" s="52"/>
      <c r="AN79" s="52"/>
      <c r="AO79" s="52"/>
      <c r="AP79" s="52"/>
      <c r="AQ79" s="52"/>
      <c r="AR79" s="53">
        <f t="shared" ref="AR79:AR84" si="99">SUM(AL79:AQ79)</f>
        <v>0</v>
      </c>
      <c r="AS79" s="54"/>
      <c r="AT79" s="52"/>
      <c r="AU79" s="53">
        <f t="shared" ref="AU79:AU83" si="100">SUM(AS79:AT79)</f>
        <v>0</v>
      </c>
      <c r="AV79" s="54"/>
      <c r="AW79" s="52"/>
      <c r="AX79" s="52"/>
      <c r="AY79" s="52"/>
      <c r="AZ79" s="55"/>
      <c r="BA79" s="56"/>
      <c r="BB79" s="56"/>
      <c r="BC79" s="57"/>
    </row>
    <row r="80" spans="1:55" ht="17.25" hidden="1" customHeight="1" x14ac:dyDescent="0.2">
      <c r="A80" s="898"/>
      <c r="B80" s="900"/>
      <c r="C80" s="903"/>
      <c r="D80" s="906"/>
      <c r="E80" s="910"/>
      <c r="F80" s="912"/>
      <c r="G80" s="915"/>
      <c r="H80" s="918"/>
      <c r="I80" s="923"/>
      <c r="J80" s="924"/>
      <c r="K80" s="933"/>
      <c r="L80" s="937"/>
      <c r="M80" s="174"/>
      <c r="N80" s="175"/>
      <c r="O80" s="176"/>
      <c r="P80" s="46"/>
      <c r="Q80" s="47"/>
      <c r="R80" s="940"/>
      <c r="S80" s="48"/>
      <c r="T80" s="928"/>
      <c r="U80" s="49"/>
      <c r="V80" s="928"/>
      <c r="W80" s="49"/>
      <c r="X80" s="928"/>
      <c r="Y80" s="49"/>
      <c r="Z80" s="928"/>
      <c r="AA80" s="49"/>
      <c r="AB80" s="928"/>
      <c r="AC80" s="49"/>
      <c r="AD80" s="928"/>
      <c r="AE80" s="49"/>
      <c r="AF80" s="928"/>
      <c r="AG80" s="50"/>
      <c r="AH80" s="856"/>
      <c r="AI80" s="856"/>
      <c r="AJ80" s="931"/>
      <c r="AK80" s="103">
        <f t="shared" si="98"/>
        <v>0</v>
      </c>
      <c r="AL80" s="51"/>
      <c r="AM80" s="52"/>
      <c r="AN80" s="52"/>
      <c r="AO80" s="52"/>
      <c r="AP80" s="52"/>
      <c r="AQ80" s="52"/>
      <c r="AR80" s="53">
        <f t="shared" si="99"/>
        <v>0</v>
      </c>
      <c r="AS80" s="54"/>
      <c r="AT80" s="52"/>
      <c r="AU80" s="53">
        <f t="shared" si="100"/>
        <v>0</v>
      </c>
      <c r="AV80" s="54"/>
      <c r="AW80" s="52"/>
      <c r="AX80" s="52"/>
      <c r="AY80" s="52"/>
      <c r="AZ80" s="55"/>
      <c r="BA80" s="56"/>
      <c r="BB80" s="56"/>
      <c r="BC80" s="57"/>
    </row>
    <row r="81" spans="1:55" ht="17.25" hidden="1" customHeight="1" x14ac:dyDescent="0.2">
      <c r="A81" s="898"/>
      <c r="B81" s="900"/>
      <c r="C81" s="903"/>
      <c r="D81" s="906"/>
      <c r="E81" s="910"/>
      <c r="F81" s="912"/>
      <c r="G81" s="915"/>
      <c r="H81" s="918"/>
      <c r="I81" s="923"/>
      <c r="J81" s="924"/>
      <c r="K81" s="933"/>
      <c r="L81" s="937"/>
      <c r="M81" s="174"/>
      <c r="N81" s="175"/>
      <c r="O81" s="176"/>
      <c r="P81" s="46"/>
      <c r="Q81" s="47"/>
      <c r="R81" s="940"/>
      <c r="S81" s="48"/>
      <c r="T81" s="928"/>
      <c r="U81" s="49"/>
      <c r="V81" s="928"/>
      <c r="W81" s="49"/>
      <c r="X81" s="928"/>
      <c r="Y81" s="49"/>
      <c r="Z81" s="928"/>
      <c r="AA81" s="49"/>
      <c r="AB81" s="928"/>
      <c r="AC81" s="49"/>
      <c r="AD81" s="928"/>
      <c r="AE81" s="49"/>
      <c r="AF81" s="928"/>
      <c r="AG81" s="50"/>
      <c r="AH81" s="856"/>
      <c r="AI81" s="856"/>
      <c r="AJ81" s="931"/>
      <c r="AK81" s="103">
        <f t="shared" si="98"/>
        <v>0</v>
      </c>
      <c r="AL81" s="51"/>
      <c r="AM81" s="52"/>
      <c r="AN81" s="52"/>
      <c r="AO81" s="52"/>
      <c r="AP81" s="52"/>
      <c r="AQ81" s="52"/>
      <c r="AR81" s="53">
        <f t="shared" si="99"/>
        <v>0</v>
      </c>
      <c r="AS81" s="54"/>
      <c r="AT81" s="52"/>
      <c r="AU81" s="53">
        <f t="shared" si="100"/>
        <v>0</v>
      </c>
      <c r="AV81" s="54"/>
      <c r="AW81" s="52"/>
      <c r="AX81" s="52"/>
      <c r="AY81" s="52"/>
      <c r="AZ81" s="55"/>
      <c r="BA81" s="56"/>
      <c r="BB81" s="56"/>
      <c r="BC81" s="57"/>
    </row>
    <row r="82" spans="1:55" ht="17.25" hidden="1" customHeight="1" x14ac:dyDescent="0.2">
      <c r="A82" s="898"/>
      <c r="B82" s="900"/>
      <c r="C82" s="903"/>
      <c r="D82" s="906"/>
      <c r="E82" s="910"/>
      <c r="F82" s="912"/>
      <c r="G82" s="915"/>
      <c r="H82" s="918"/>
      <c r="I82" s="923"/>
      <c r="J82" s="924"/>
      <c r="K82" s="933"/>
      <c r="L82" s="937"/>
      <c r="M82" s="174"/>
      <c r="N82" s="175"/>
      <c r="O82" s="176"/>
      <c r="P82" s="46"/>
      <c r="Q82" s="47"/>
      <c r="R82" s="940"/>
      <c r="S82" s="48"/>
      <c r="T82" s="928"/>
      <c r="U82" s="49"/>
      <c r="V82" s="928"/>
      <c r="W82" s="49"/>
      <c r="X82" s="928"/>
      <c r="Y82" s="49"/>
      <c r="Z82" s="928"/>
      <c r="AA82" s="49"/>
      <c r="AB82" s="928"/>
      <c r="AC82" s="49"/>
      <c r="AD82" s="928"/>
      <c r="AE82" s="49"/>
      <c r="AF82" s="928"/>
      <c r="AG82" s="50"/>
      <c r="AH82" s="856"/>
      <c r="AI82" s="856"/>
      <c r="AJ82" s="931"/>
      <c r="AK82" s="103">
        <f t="shared" si="98"/>
        <v>0</v>
      </c>
      <c r="AL82" s="51"/>
      <c r="AM82" s="52"/>
      <c r="AN82" s="52"/>
      <c r="AO82" s="52"/>
      <c r="AP82" s="52"/>
      <c r="AQ82" s="52"/>
      <c r="AR82" s="53">
        <f t="shared" si="99"/>
        <v>0</v>
      </c>
      <c r="AS82" s="54"/>
      <c r="AT82" s="52"/>
      <c r="AU82" s="53">
        <f t="shared" si="100"/>
        <v>0</v>
      </c>
      <c r="AV82" s="54"/>
      <c r="AW82" s="52"/>
      <c r="AX82" s="52"/>
      <c r="AY82" s="52"/>
      <c r="AZ82" s="55"/>
      <c r="BA82" s="56"/>
      <c r="BB82" s="56"/>
      <c r="BC82" s="57"/>
    </row>
    <row r="83" spans="1:55" ht="17.25" hidden="1" customHeight="1" x14ac:dyDescent="0.2">
      <c r="A83" s="898"/>
      <c r="B83" s="900"/>
      <c r="C83" s="903"/>
      <c r="D83" s="906"/>
      <c r="E83" s="910"/>
      <c r="F83" s="912"/>
      <c r="G83" s="915"/>
      <c r="H83" s="918"/>
      <c r="I83" s="923"/>
      <c r="J83" s="924"/>
      <c r="K83" s="933"/>
      <c r="L83" s="937"/>
      <c r="M83" s="174"/>
      <c r="N83" s="175"/>
      <c r="O83" s="176"/>
      <c r="P83" s="46"/>
      <c r="Q83" s="47"/>
      <c r="R83" s="940"/>
      <c r="S83" s="48"/>
      <c r="T83" s="928"/>
      <c r="U83" s="49"/>
      <c r="V83" s="928"/>
      <c r="W83" s="49"/>
      <c r="X83" s="928"/>
      <c r="Y83" s="49"/>
      <c r="Z83" s="928"/>
      <c r="AA83" s="49"/>
      <c r="AB83" s="928"/>
      <c r="AC83" s="49"/>
      <c r="AD83" s="928"/>
      <c r="AE83" s="49"/>
      <c r="AF83" s="928"/>
      <c r="AG83" s="50"/>
      <c r="AH83" s="856"/>
      <c r="AI83" s="856"/>
      <c r="AJ83" s="931"/>
      <c r="AK83" s="103">
        <f t="shared" si="98"/>
        <v>0</v>
      </c>
      <c r="AL83" s="51"/>
      <c r="AM83" s="52"/>
      <c r="AN83" s="52"/>
      <c r="AO83" s="52"/>
      <c r="AP83" s="52"/>
      <c r="AQ83" s="52"/>
      <c r="AR83" s="53">
        <f t="shared" si="99"/>
        <v>0</v>
      </c>
      <c r="AS83" s="54"/>
      <c r="AT83" s="52"/>
      <c r="AU83" s="53">
        <f t="shared" si="100"/>
        <v>0</v>
      </c>
      <c r="AV83" s="54"/>
      <c r="AW83" s="52"/>
      <c r="AX83" s="52"/>
      <c r="AY83" s="52"/>
      <c r="AZ83" s="55"/>
      <c r="BA83" s="56"/>
      <c r="BB83" s="56"/>
      <c r="BC83" s="57"/>
    </row>
    <row r="84" spans="1:55" ht="17.25" hidden="1" customHeight="1" x14ac:dyDescent="0.2">
      <c r="A84" s="898"/>
      <c r="B84" s="901"/>
      <c r="C84" s="904"/>
      <c r="D84" s="907"/>
      <c r="E84" s="910"/>
      <c r="F84" s="913"/>
      <c r="G84" s="916"/>
      <c r="H84" s="919"/>
      <c r="I84" s="923"/>
      <c r="J84" s="924"/>
      <c r="K84" s="934"/>
      <c r="L84" s="937"/>
      <c r="M84" s="177"/>
      <c r="N84" s="178"/>
      <c r="O84" s="179"/>
      <c r="P84" s="106"/>
      <c r="Q84" s="107"/>
      <c r="R84" s="940"/>
      <c r="S84" s="108"/>
      <c r="T84" s="928"/>
      <c r="U84" s="109"/>
      <c r="V84" s="928"/>
      <c r="W84" s="109"/>
      <c r="X84" s="928"/>
      <c r="Y84" s="109"/>
      <c r="Z84" s="928"/>
      <c r="AA84" s="109"/>
      <c r="AB84" s="928"/>
      <c r="AC84" s="109"/>
      <c r="AD84" s="928"/>
      <c r="AE84" s="109"/>
      <c r="AF84" s="928"/>
      <c r="AG84" s="110"/>
      <c r="AH84" s="856"/>
      <c r="AI84" s="856"/>
      <c r="AJ84" s="932"/>
      <c r="AK84" s="103">
        <f t="shared" si="98"/>
        <v>0</v>
      </c>
      <c r="AL84" s="111"/>
      <c r="AM84" s="112"/>
      <c r="AN84" s="112"/>
      <c r="AO84" s="112"/>
      <c r="AP84" s="112"/>
      <c r="AQ84" s="112"/>
      <c r="AR84" s="53">
        <f t="shared" si="99"/>
        <v>0</v>
      </c>
      <c r="AS84" s="113"/>
      <c r="AT84" s="112"/>
      <c r="AU84" s="53">
        <f>SUM(AS84:AT84)</f>
        <v>0</v>
      </c>
      <c r="AV84" s="113"/>
      <c r="AW84" s="112"/>
      <c r="AX84" s="112"/>
      <c r="AY84" s="112"/>
      <c r="AZ84" s="114"/>
      <c r="BA84" s="115"/>
      <c r="BB84" s="115"/>
      <c r="BC84" s="116"/>
    </row>
    <row r="85" spans="1:55" ht="9.9499999999999993" hidden="1" customHeight="1" thickBot="1" x14ac:dyDescent="0.25">
      <c r="A85" s="899"/>
      <c r="B85" s="902"/>
      <c r="C85" s="905"/>
      <c r="D85" s="908"/>
      <c r="E85" s="911"/>
      <c r="F85" s="914"/>
      <c r="G85" s="917"/>
      <c r="H85" s="920"/>
      <c r="I85" s="925"/>
      <c r="J85" s="926"/>
      <c r="K85" s="935"/>
      <c r="L85" s="938"/>
      <c r="M85" s="180"/>
      <c r="N85" s="181"/>
      <c r="O85" s="182"/>
      <c r="P85" s="117"/>
      <c r="Q85" s="117"/>
      <c r="R85" s="941"/>
      <c r="S85" s="183"/>
      <c r="T85" s="929"/>
      <c r="U85" s="184"/>
      <c r="V85" s="929"/>
      <c r="W85" s="184"/>
      <c r="X85" s="929"/>
      <c r="Y85" s="184"/>
      <c r="Z85" s="929"/>
      <c r="AA85" s="184"/>
      <c r="AB85" s="929"/>
      <c r="AC85" s="184"/>
      <c r="AD85" s="929"/>
      <c r="AE85" s="184"/>
      <c r="AF85" s="929"/>
      <c r="AG85" s="185"/>
      <c r="AH85" s="857"/>
      <c r="AI85" s="857"/>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942"/>
      <c r="J86" s="942"/>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897">
        <v>9</v>
      </c>
      <c r="B87" s="161" t="s">
        <v>1704</v>
      </c>
      <c r="C87" s="162" t="s">
        <v>1705</v>
      </c>
      <c r="D87" s="163" t="s">
        <v>21</v>
      </c>
      <c r="E87" s="163" t="s">
        <v>1891</v>
      </c>
      <c r="F87" s="162" t="s">
        <v>1706</v>
      </c>
      <c r="G87" s="164" t="s">
        <v>1678</v>
      </c>
      <c r="H87" s="164" t="s">
        <v>1679</v>
      </c>
      <c r="I87" s="165" t="s">
        <v>1907</v>
      </c>
      <c r="J87" s="166">
        <f>+$N$3</f>
        <v>2019</v>
      </c>
      <c r="K87" s="164" t="s">
        <v>1924</v>
      </c>
      <c r="L87" s="165" t="s">
        <v>1925</v>
      </c>
      <c r="M87" s="162" t="s">
        <v>1707</v>
      </c>
      <c r="N87" s="162" t="s">
        <v>1708</v>
      </c>
      <c r="O87" s="162" t="s">
        <v>1709</v>
      </c>
      <c r="P87" s="162" t="s">
        <v>1710</v>
      </c>
      <c r="Q87" s="162" t="s">
        <v>1711</v>
      </c>
      <c r="R87" s="167">
        <f t="shared" ref="R87" si="101">SUM(R88:R94)</f>
        <v>0</v>
      </c>
      <c r="S87" s="168">
        <f t="shared" ref="S87" si="102">SUM(S88:S94)</f>
        <v>0</v>
      </c>
      <c r="T87" s="169">
        <f t="shared" ref="T87" si="103">SUM(T88:T94)</f>
        <v>0</v>
      </c>
      <c r="U87" s="170">
        <f t="shared" ref="U87" si="104">SUM(U88:U94)</f>
        <v>0</v>
      </c>
      <c r="V87" s="169">
        <f t="shared" ref="V87" si="105">SUM(V88:V94)</f>
        <v>0</v>
      </c>
      <c r="W87" s="170">
        <f t="shared" ref="W87" si="106">SUM(W88:W94)</f>
        <v>0</v>
      </c>
      <c r="X87" s="169">
        <f t="shared" ref="X87" si="107">SUM(X88:X94)</f>
        <v>0</v>
      </c>
      <c r="Y87" s="170">
        <f t="shared" ref="Y87" si="108">SUM(Y88:Y94)</f>
        <v>0</v>
      </c>
      <c r="Z87" s="169">
        <f t="shared" ref="Z87" si="109">SUM(Z88:Z94)</f>
        <v>0</v>
      </c>
      <c r="AA87" s="170">
        <f t="shared" ref="AA87" si="110">SUM(AA88:AA94)</f>
        <v>0</v>
      </c>
      <c r="AB87" s="169">
        <f t="shared" ref="AB87" si="111">SUM(AB88:AB94)</f>
        <v>0</v>
      </c>
      <c r="AC87" s="170">
        <f t="shared" ref="AC87" si="112">SUM(AC88:AC94)</f>
        <v>0</v>
      </c>
      <c r="AD87" s="169">
        <f t="shared" ref="AD87" si="113">SUM(AD88:AD94)</f>
        <v>0</v>
      </c>
      <c r="AE87" s="170">
        <f t="shared" ref="AE87" si="114">SUM(AE88:AE94)</f>
        <v>0</v>
      </c>
      <c r="AF87" s="169">
        <f t="shared" ref="AF87" si="115">SUM(AF88:AF94)</f>
        <v>0</v>
      </c>
      <c r="AG87" s="171">
        <f t="shared" ref="AG87" si="116">SUM(AG88:AG94)</f>
        <v>0</v>
      </c>
      <c r="AH87" s="854"/>
      <c r="AI87" s="854"/>
      <c r="AJ87" s="172">
        <f t="shared" ref="AJ87" si="117">SUM(AJ88:AJ94)</f>
        <v>0</v>
      </c>
      <c r="AK87" s="173">
        <f t="shared" ref="AK87" si="118">SUM(AK88:AK94)</f>
        <v>0</v>
      </c>
      <c r="AL87" s="41">
        <f t="shared" ref="AL87" si="119">SUM(AL88:AL94)</f>
        <v>0</v>
      </c>
      <c r="AM87" s="42">
        <f t="shared" ref="AM87" si="120">SUM(AM88:AM94)</f>
        <v>0</v>
      </c>
      <c r="AN87" s="42">
        <f t="shared" ref="AN87" si="121">SUM(AN88:AN94)</f>
        <v>0</v>
      </c>
      <c r="AO87" s="42">
        <f t="shared" ref="AO87" si="122">SUM(AO88:AO94)</f>
        <v>0</v>
      </c>
      <c r="AP87" s="42">
        <f t="shared" ref="AP87" si="123">SUM(AP88:AP94)</f>
        <v>0</v>
      </c>
      <c r="AQ87" s="42">
        <f t="shared" ref="AQ87" si="124">SUM(AQ88:AQ94)</f>
        <v>0</v>
      </c>
      <c r="AR87" s="43">
        <f t="shared" ref="AR87" si="125">SUM(AR88:AR94)</f>
        <v>0</v>
      </c>
      <c r="AS87" s="104">
        <f t="shared" ref="AS87" si="126">SUM(AS88:AS94)</f>
        <v>0</v>
      </c>
      <c r="AT87" s="42">
        <f t="shared" ref="AT87" si="127">SUM(AT88:AT94)</f>
        <v>0</v>
      </c>
      <c r="AU87" s="43">
        <f t="shared" ref="AU87" si="128">SUM(AU88:AU94)</f>
        <v>0</v>
      </c>
      <c r="AV87" s="104">
        <f t="shared" ref="AV87" si="129">SUM(AV88:AV94)</f>
        <v>0</v>
      </c>
      <c r="AW87" s="42">
        <f t="shared" ref="AW87" si="130">SUM(AW88:AW94)</f>
        <v>0</v>
      </c>
      <c r="AX87" s="42">
        <f t="shared" ref="AX87" si="131">SUM(AX88:AX94)</f>
        <v>0</v>
      </c>
      <c r="AY87" s="42">
        <f t="shared" ref="AY87" si="132">SUM(AY88:AY94)</f>
        <v>0</v>
      </c>
      <c r="AZ87" s="105">
        <f t="shared" ref="AZ87" si="133">SUM(AZ88:AZ94)</f>
        <v>0</v>
      </c>
      <c r="BA87" s="44" t="s">
        <v>1684</v>
      </c>
      <c r="BB87" s="44" t="s">
        <v>1685</v>
      </c>
      <c r="BC87" s="45" t="s">
        <v>1686</v>
      </c>
    </row>
    <row r="88" spans="1:55" ht="17.25" hidden="1" customHeight="1" x14ac:dyDescent="0.2">
      <c r="A88" s="898"/>
      <c r="B88" s="900" t="str">
        <f>VLOOKUP($D$9,'PROYECTOS REGISTRADOS'!$A$2:$D$82,4,0)</f>
        <v>Mejoramiento de la atención integral de la Gestión del Riesgo de Desastres Tocancipá, Cundinamarca, Centro Oriente</v>
      </c>
      <c r="C88" s="903" t="str">
        <f>VLOOKUP($D$9,'PROYECTOS REGISTRADOS'!$A$2:$D$82,3,0)</f>
        <v>2016-25817-0055</v>
      </c>
      <c r="D88" s="906"/>
      <c r="E88" s="909" t="str">
        <f>IF(D88=0,"0-0",(VLOOKUP(D88,'CONSOLIDADO PLAN DESARROLLO'!$EL$9:$ET$304,2,0)))</f>
        <v>0-0</v>
      </c>
      <c r="F88" s="912" t="str">
        <f>IF(D88=0,"0-0",(VLOOKUP(D88,'CONSOLIDADO PLAN DESARROLLO'!$EL$9:$ET$304,3,0)))</f>
        <v>0-0</v>
      </c>
      <c r="G88" s="915" t="str">
        <f>IF(D88=0,"0-0",(VLOOKUP(D88,'CONSOLIDADO PLAN DESARROLLO'!$EL$9:$ET$304,4,0)))</f>
        <v>0-0</v>
      </c>
      <c r="H88" s="918" t="str">
        <f>IF(D88=0,"0-0",(VLOOKUP(D88,'CONSOLIDADO PLAN DESARROLLO'!$EL$9:$ET$304,5,0)))</f>
        <v>0-0</v>
      </c>
      <c r="I88" s="921" t="str">
        <f>IF(D88=0,"0-0",(VLOOKUP(D88,'CONSOLIDADO PLAN DESARROLLO'!$EL$9:$ET$304,$R$3,0)))</f>
        <v>0-0</v>
      </c>
      <c r="J88" s="922"/>
      <c r="K88" s="933"/>
      <c r="L88" s="936"/>
      <c r="M88" s="174"/>
      <c r="N88" s="175"/>
      <c r="O88" s="176"/>
      <c r="P88" s="46"/>
      <c r="Q88" s="47"/>
      <c r="R88" s="939"/>
      <c r="S88" s="48"/>
      <c r="T88" s="927"/>
      <c r="U88" s="49"/>
      <c r="V88" s="927"/>
      <c r="W88" s="49"/>
      <c r="X88" s="927"/>
      <c r="Y88" s="49"/>
      <c r="Z88" s="927"/>
      <c r="AA88" s="49"/>
      <c r="AB88" s="927"/>
      <c r="AC88" s="49"/>
      <c r="AD88" s="927"/>
      <c r="AE88" s="49"/>
      <c r="AF88" s="927"/>
      <c r="AG88" s="50"/>
      <c r="AH88" s="855"/>
      <c r="AI88" s="855"/>
      <c r="AJ88" s="930">
        <f>+R88+T88+V88+X88+Z88+AB88+AD88+AF88</f>
        <v>0</v>
      </c>
      <c r="AK88" s="103">
        <f t="shared" ref="AK88:AK93" si="134">AC88+AE88+AG88+S88+U88+W88+Y88+AA88</f>
        <v>0</v>
      </c>
      <c r="AL88" s="51"/>
      <c r="AM88" s="52"/>
      <c r="AN88" s="52"/>
      <c r="AO88" s="52"/>
      <c r="AP88" s="52"/>
      <c r="AQ88" s="52"/>
      <c r="AR88" s="53">
        <f t="shared" ref="AR88:AR93" si="135">SUM(AL88:AQ88)</f>
        <v>0</v>
      </c>
      <c r="AS88" s="54"/>
      <c r="AT88" s="52"/>
      <c r="AU88" s="53">
        <f t="shared" ref="AU88:AU92" si="136">SUM(AS88:AT88)</f>
        <v>0</v>
      </c>
      <c r="AV88" s="54"/>
      <c r="AW88" s="52"/>
      <c r="AX88" s="52"/>
      <c r="AY88" s="52"/>
      <c r="AZ88" s="55"/>
      <c r="BA88" s="56"/>
      <c r="BB88" s="56"/>
      <c r="BC88" s="57"/>
    </row>
    <row r="89" spans="1:55" ht="17.25" hidden="1" customHeight="1" x14ac:dyDescent="0.2">
      <c r="A89" s="898"/>
      <c r="B89" s="900"/>
      <c r="C89" s="903"/>
      <c r="D89" s="906"/>
      <c r="E89" s="910"/>
      <c r="F89" s="912"/>
      <c r="G89" s="915"/>
      <c r="H89" s="918"/>
      <c r="I89" s="923"/>
      <c r="J89" s="924"/>
      <c r="K89" s="933"/>
      <c r="L89" s="937"/>
      <c r="M89" s="174"/>
      <c r="N89" s="175"/>
      <c r="O89" s="176"/>
      <c r="P89" s="46"/>
      <c r="Q89" s="47"/>
      <c r="R89" s="940"/>
      <c r="S89" s="48"/>
      <c r="T89" s="928"/>
      <c r="U89" s="49"/>
      <c r="V89" s="928"/>
      <c r="W89" s="49"/>
      <c r="X89" s="928"/>
      <c r="Y89" s="49"/>
      <c r="Z89" s="928"/>
      <c r="AA89" s="49"/>
      <c r="AB89" s="928"/>
      <c r="AC89" s="49"/>
      <c r="AD89" s="928"/>
      <c r="AE89" s="49"/>
      <c r="AF89" s="928"/>
      <c r="AG89" s="50"/>
      <c r="AH89" s="856"/>
      <c r="AI89" s="856"/>
      <c r="AJ89" s="931"/>
      <c r="AK89" s="103">
        <f t="shared" si="134"/>
        <v>0</v>
      </c>
      <c r="AL89" s="51"/>
      <c r="AM89" s="52"/>
      <c r="AN89" s="52"/>
      <c r="AO89" s="52"/>
      <c r="AP89" s="52"/>
      <c r="AQ89" s="52"/>
      <c r="AR89" s="53">
        <f t="shared" si="135"/>
        <v>0</v>
      </c>
      <c r="AS89" s="54"/>
      <c r="AT89" s="52"/>
      <c r="AU89" s="53">
        <f t="shared" si="136"/>
        <v>0</v>
      </c>
      <c r="AV89" s="54"/>
      <c r="AW89" s="52"/>
      <c r="AX89" s="52"/>
      <c r="AY89" s="52"/>
      <c r="AZ89" s="55"/>
      <c r="BA89" s="56"/>
      <c r="BB89" s="56"/>
      <c r="BC89" s="57"/>
    </row>
    <row r="90" spans="1:55" ht="17.25" hidden="1" customHeight="1" x14ac:dyDescent="0.2">
      <c r="A90" s="898"/>
      <c r="B90" s="900"/>
      <c r="C90" s="903"/>
      <c r="D90" s="906"/>
      <c r="E90" s="910"/>
      <c r="F90" s="912"/>
      <c r="G90" s="915"/>
      <c r="H90" s="918"/>
      <c r="I90" s="923"/>
      <c r="J90" s="924"/>
      <c r="K90" s="933"/>
      <c r="L90" s="937"/>
      <c r="M90" s="174"/>
      <c r="N90" s="175"/>
      <c r="O90" s="176"/>
      <c r="P90" s="46"/>
      <c r="Q90" s="47"/>
      <c r="R90" s="940"/>
      <c r="S90" s="48"/>
      <c r="T90" s="928"/>
      <c r="U90" s="49"/>
      <c r="V90" s="928"/>
      <c r="W90" s="49"/>
      <c r="X90" s="928"/>
      <c r="Y90" s="49"/>
      <c r="Z90" s="928"/>
      <c r="AA90" s="49"/>
      <c r="AB90" s="928"/>
      <c r="AC90" s="49"/>
      <c r="AD90" s="928"/>
      <c r="AE90" s="49"/>
      <c r="AF90" s="928"/>
      <c r="AG90" s="50"/>
      <c r="AH90" s="856"/>
      <c r="AI90" s="856"/>
      <c r="AJ90" s="931"/>
      <c r="AK90" s="103">
        <f t="shared" si="134"/>
        <v>0</v>
      </c>
      <c r="AL90" s="51"/>
      <c r="AM90" s="52"/>
      <c r="AN90" s="52"/>
      <c r="AO90" s="52"/>
      <c r="AP90" s="52"/>
      <c r="AQ90" s="52"/>
      <c r="AR90" s="53">
        <f t="shared" si="135"/>
        <v>0</v>
      </c>
      <c r="AS90" s="54"/>
      <c r="AT90" s="52"/>
      <c r="AU90" s="53">
        <f t="shared" si="136"/>
        <v>0</v>
      </c>
      <c r="AV90" s="54"/>
      <c r="AW90" s="52"/>
      <c r="AX90" s="52"/>
      <c r="AY90" s="52"/>
      <c r="AZ90" s="55"/>
      <c r="BA90" s="56"/>
      <c r="BB90" s="56"/>
      <c r="BC90" s="57"/>
    </row>
    <row r="91" spans="1:55" ht="17.25" hidden="1" customHeight="1" x14ac:dyDescent="0.2">
      <c r="A91" s="898"/>
      <c r="B91" s="900"/>
      <c r="C91" s="903"/>
      <c r="D91" s="906"/>
      <c r="E91" s="910"/>
      <c r="F91" s="912"/>
      <c r="G91" s="915"/>
      <c r="H91" s="918"/>
      <c r="I91" s="923"/>
      <c r="J91" s="924"/>
      <c r="K91" s="933"/>
      <c r="L91" s="937"/>
      <c r="M91" s="174"/>
      <c r="N91" s="175"/>
      <c r="O91" s="176"/>
      <c r="P91" s="46"/>
      <c r="Q91" s="47"/>
      <c r="R91" s="940"/>
      <c r="S91" s="48"/>
      <c r="T91" s="928"/>
      <c r="U91" s="49"/>
      <c r="V91" s="928"/>
      <c r="W91" s="49"/>
      <c r="X91" s="928"/>
      <c r="Y91" s="49"/>
      <c r="Z91" s="928"/>
      <c r="AA91" s="49"/>
      <c r="AB91" s="928"/>
      <c r="AC91" s="49"/>
      <c r="AD91" s="928"/>
      <c r="AE91" s="49"/>
      <c r="AF91" s="928"/>
      <c r="AG91" s="50"/>
      <c r="AH91" s="856"/>
      <c r="AI91" s="856"/>
      <c r="AJ91" s="931"/>
      <c r="AK91" s="103">
        <f t="shared" si="134"/>
        <v>0</v>
      </c>
      <c r="AL91" s="51"/>
      <c r="AM91" s="52"/>
      <c r="AN91" s="52"/>
      <c r="AO91" s="52"/>
      <c r="AP91" s="52"/>
      <c r="AQ91" s="52"/>
      <c r="AR91" s="53">
        <f t="shared" si="135"/>
        <v>0</v>
      </c>
      <c r="AS91" s="54"/>
      <c r="AT91" s="52"/>
      <c r="AU91" s="53">
        <f t="shared" si="136"/>
        <v>0</v>
      </c>
      <c r="AV91" s="54"/>
      <c r="AW91" s="52"/>
      <c r="AX91" s="52"/>
      <c r="AY91" s="52"/>
      <c r="AZ91" s="55"/>
      <c r="BA91" s="56"/>
      <c r="BB91" s="56"/>
      <c r="BC91" s="57"/>
    </row>
    <row r="92" spans="1:55" ht="17.25" hidden="1" customHeight="1" x14ac:dyDescent="0.2">
      <c r="A92" s="898"/>
      <c r="B92" s="900"/>
      <c r="C92" s="903"/>
      <c r="D92" s="906"/>
      <c r="E92" s="910"/>
      <c r="F92" s="912"/>
      <c r="G92" s="915"/>
      <c r="H92" s="918"/>
      <c r="I92" s="923"/>
      <c r="J92" s="924"/>
      <c r="K92" s="933"/>
      <c r="L92" s="937"/>
      <c r="M92" s="174"/>
      <c r="N92" s="175"/>
      <c r="O92" s="176"/>
      <c r="P92" s="46"/>
      <c r="Q92" s="47"/>
      <c r="R92" s="940"/>
      <c r="S92" s="48"/>
      <c r="T92" s="928"/>
      <c r="U92" s="49"/>
      <c r="V92" s="928"/>
      <c r="W92" s="49"/>
      <c r="X92" s="928"/>
      <c r="Y92" s="49"/>
      <c r="Z92" s="928"/>
      <c r="AA92" s="49"/>
      <c r="AB92" s="928"/>
      <c r="AC92" s="49"/>
      <c r="AD92" s="928"/>
      <c r="AE92" s="49"/>
      <c r="AF92" s="928"/>
      <c r="AG92" s="50"/>
      <c r="AH92" s="856"/>
      <c r="AI92" s="856"/>
      <c r="AJ92" s="931"/>
      <c r="AK92" s="103">
        <f t="shared" si="134"/>
        <v>0</v>
      </c>
      <c r="AL92" s="51"/>
      <c r="AM92" s="52"/>
      <c r="AN92" s="52"/>
      <c r="AO92" s="52"/>
      <c r="AP92" s="52"/>
      <c r="AQ92" s="52"/>
      <c r="AR92" s="53">
        <f t="shared" si="135"/>
        <v>0</v>
      </c>
      <c r="AS92" s="54"/>
      <c r="AT92" s="52"/>
      <c r="AU92" s="53">
        <f t="shared" si="136"/>
        <v>0</v>
      </c>
      <c r="AV92" s="54"/>
      <c r="AW92" s="52"/>
      <c r="AX92" s="52"/>
      <c r="AY92" s="52"/>
      <c r="AZ92" s="55"/>
      <c r="BA92" s="56"/>
      <c r="BB92" s="56"/>
      <c r="BC92" s="57"/>
    </row>
    <row r="93" spans="1:55" ht="17.25" hidden="1" customHeight="1" x14ac:dyDescent="0.2">
      <c r="A93" s="898"/>
      <c r="B93" s="901"/>
      <c r="C93" s="904"/>
      <c r="D93" s="907"/>
      <c r="E93" s="910"/>
      <c r="F93" s="913"/>
      <c r="G93" s="916"/>
      <c r="H93" s="919"/>
      <c r="I93" s="923"/>
      <c r="J93" s="924"/>
      <c r="K93" s="934"/>
      <c r="L93" s="937"/>
      <c r="M93" s="177"/>
      <c r="N93" s="178"/>
      <c r="O93" s="179"/>
      <c r="P93" s="106"/>
      <c r="Q93" s="107"/>
      <c r="R93" s="940"/>
      <c r="S93" s="108"/>
      <c r="T93" s="928"/>
      <c r="U93" s="109"/>
      <c r="V93" s="928"/>
      <c r="W93" s="109"/>
      <c r="X93" s="928"/>
      <c r="Y93" s="109"/>
      <c r="Z93" s="928"/>
      <c r="AA93" s="109"/>
      <c r="AB93" s="928"/>
      <c r="AC93" s="109"/>
      <c r="AD93" s="928"/>
      <c r="AE93" s="109"/>
      <c r="AF93" s="928"/>
      <c r="AG93" s="110"/>
      <c r="AH93" s="856"/>
      <c r="AI93" s="856"/>
      <c r="AJ93" s="932"/>
      <c r="AK93" s="103">
        <f t="shared" si="134"/>
        <v>0</v>
      </c>
      <c r="AL93" s="111"/>
      <c r="AM93" s="112"/>
      <c r="AN93" s="112"/>
      <c r="AO93" s="112"/>
      <c r="AP93" s="112"/>
      <c r="AQ93" s="112"/>
      <c r="AR93" s="53">
        <f t="shared" si="135"/>
        <v>0</v>
      </c>
      <c r="AS93" s="113"/>
      <c r="AT93" s="112"/>
      <c r="AU93" s="53">
        <f>SUM(AS93:AT93)</f>
        <v>0</v>
      </c>
      <c r="AV93" s="113"/>
      <c r="AW93" s="112"/>
      <c r="AX93" s="112"/>
      <c r="AY93" s="112"/>
      <c r="AZ93" s="114"/>
      <c r="BA93" s="115"/>
      <c r="BB93" s="115"/>
      <c r="BC93" s="116"/>
    </row>
    <row r="94" spans="1:55" ht="9.9499999999999993" hidden="1" customHeight="1" thickBot="1" x14ac:dyDescent="0.25">
      <c r="A94" s="899"/>
      <c r="B94" s="902"/>
      <c r="C94" s="905"/>
      <c r="D94" s="908"/>
      <c r="E94" s="911"/>
      <c r="F94" s="914"/>
      <c r="G94" s="917"/>
      <c r="H94" s="920"/>
      <c r="I94" s="925"/>
      <c r="J94" s="926"/>
      <c r="K94" s="935"/>
      <c r="L94" s="938"/>
      <c r="M94" s="180"/>
      <c r="N94" s="181"/>
      <c r="O94" s="182"/>
      <c r="P94" s="117"/>
      <c r="Q94" s="117"/>
      <c r="R94" s="941"/>
      <c r="S94" s="183"/>
      <c r="T94" s="929"/>
      <c r="U94" s="184"/>
      <c r="V94" s="929"/>
      <c r="W94" s="184"/>
      <c r="X94" s="929"/>
      <c r="Y94" s="184"/>
      <c r="Z94" s="929"/>
      <c r="AA94" s="184"/>
      <c r="AB94" s="929"/>
      <c r="AC94" s="184"/>
      <c r="AD94" s="929"/>
      <c r="AE94" s="184"/>
      <c r="AF94" s="929"/>
      <c r="AG94" s="185"/>
      <c r="AH94" s="857"/>
      <c r="AI94" s="857"/>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942"/>
      <c r="J95" s="942"/>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897">
        <v>10</v>
      </c>
      <c r="B96" s="161" t="s">
        <v>1704</v>
      </c>
      <c r="C96" s="162" t="s">
        <v>1705</v>
      </c>
      <c r="D96" s="163" t="s">
        <v>21</v>
      </c>
      <c r="E96" s="163" t="s">
        <v>1891</v>
      </c>
      <c r="F96" s="162" t="s">
        <v>1706</v>
      </c>
      <c r="G96" s="164" t="s">
        <v>1678</v>
      </c>
      <c r="H96" s="164" t="s">
        <v>1679</v>
      </c>
      <c r="I96" s="165" t="s">
        <v>1907</v>
      </c>
      <c r="J96" s="166">
        <f>+$N$3</f>
        <v>2019</v>
      </c>
      <c r="K96" s="164" t="s">
        <v>1924</v>
      </c>
      <c r="L96" s="165" t="s">
        <v>1925</v>
      </c>
      <c r="M96" s="162" t="s">
        <v>1707</v>
      </c>
      <c r="N96" s="162" t="s">
        <v>1708</v>
      </c>
      <c r="O96" s="162" t="s">
        <v>1709</v>
      </c>
      <c r="P96" s="162" t="s">
        <v>1710</v>
      </c>
      <c r="Q96" s="162" t="s">
        <v>1711</v>
      </c>
      <c r="R96" s="167">
        <f t="shared" ref="R96" si="137">SUM(R97:R103)</f>
        <v>0</v>
      </c>
      <c r="S96" s="168">
        <f t="shared" ref="S96" si="138">SUM(S97:S103)</f>
        <v>0</v>
      </c>
      <c r="T96" s="169">
        <f t="shared" ref="T96" si="139">SUM(T97:T103)</f>
        <v>0</v>
      </c>
      <c r="U96" s="170">
        <f t="shared" ref="U96" si="140">SUM(U97:U103)</f>
        <v>0</v>
      </c>
      <c r="V96" s="169">
        <f t="shared" ref="V96" si="141">SUM(V97:V103)</f>
        <v>0</v>
      </c>
      <c r="W96" s="170">
        <f t="shared" ref="W96" si="142">SUM(W97:W103)</f>
        <v>0</v>
      </c>
      <c r="X96" s="169">
        <f t="shared" ref="X96" si="143">SUM(X97:X103)</f>
        <v>0</v>
      </c>
      <c r="Y96" s="170">
        <f t="shared" ref="Y96" si="144">SUM(Y97:Y103)</f>
        <v>0</v>
      </c>
      <c r="Z96" s="169">
        <f t="shared" ref="Z96" si="145">SUM(Z97:Z103)</f>
        <v>0</v>
      </c>
      <c r="AA96" s="170">
        <f t="shared" ref="AA96" si="146">SUM(AA97:AA103)</f>
        <v>0</v>
      </c>
      <c r="AB96" s="169">
        <f t="shared" ref="AB96" si="147">SUM(AB97:AB103)</f>
        <v>0</v>
      </c>
      <c r="AC96" s="170">
        <f t="shared" ref="AC96" si="148">SUM(AC97:AC103)</f>
        <v>0</v>
      </c>
      <c r="AD96" s="169">
        <f t="shared" ref="AD96" si="149">SUM(AD97:AD103)</f>
        <v>0</v>
      </c>
      <c r="AE96" s="170">
        <f t="shared" ref="AE96" si="150">SUM(AE97:AE103)</f>
        <v>0</v>
      </c>
      <c r="AF96" s="169">
        <f t="shared" ref="AF96" si="151">SUM(AF97:AF103)</f>
        <v>0</v>
      </c>
      <c r="AG96" s="171">
        <f t="shared" ref="AG96" si="152">SUM(AG97:AG103)</f>
        <v>0</v>
      </c>
      <c r="AH96" s="854"/>
      <c r="AI96" s="854"/>
      <c r="AJ96" s="172">
        <f t="shared" ref="AJ96" si="153">SUM(AJ97:AJ103)</f>
        <v>0</v>
      </c>
      <c r="AK96" s="173">
        <f t="shared" ref="AK96" si="154">SUM(AK97:AK103)</f>
        <v>0</v>
      </c>
      <c r="AL96" s="41">
        <f t="shared" ref="AL96" si="155">SUM(AL97:AL103)</f>
        <v>0</v>
      </c>
      <c r="AM96" s="42">
        <f t="shared" ref="AM96" si="156">SUM(AM97:AM103)</f>
        <v>0</v>
      </c>
      <c r="AN96" s="42">
        <f t="shared" ref="AN96" si="157">SUM(AN97:AN103)</f>
        <v>0</v>
      </c>
      <c r="AO96" s="42">
        <f t="shared" ref="AO96" si="158">SUM(AO97:AO103)</f>
        <v>0</v>
      </c>
      <c r="AP96" s="42">
        <f t="shared" ref="AP96" si="159">SUM(AP97:AP103)</f>
        <v>0</v>
      </c>
      <c r="AQ96" s="42">
        <f t="shared" ref="AQ96" si="160">SUM(AQ97:AQ103)</f>
        <v>0</v>
      </c>
      <c r="AR96" s="43">
        <f t="shared" ref="AR96" si="161">SUM(AR97:AR103)</f>
        <v>0</v>
      </c>
      <c r="AS96" s="104">
        <f t="shared" ref="AS96" si="162">SUM(AS97:AS103)</f>
        <v>0</v>
      </c>
      <c r="AT96" s="42">
        <f t="shared" ref="AT96" si="163">SUM(AT97:AT103)</f>
        <v>0</v>
      </c>
      <c r="AU96" s="43">
        <f t="shared" ref="AU96" si="164">SUM(AU97:AU103)</f>
        <v>0</v>
      </c>
      <c r="AV96" s="104">
        <f t="shared" ref="AV96" si="165">SUM(AV97:AV103)</f>
        <v>0</v>
      </c>
      <c r="AW96" s="42">
        <f t="shared" ref="AW96" si="166">SUM(AW97:AW103)</f>
        <v>0</v>
      </c>
      <c r="AX96" s="42">
        <f t="shared" ref="AX96" si="167">SUM(AX97:AX103)</f>
        <v>0</v>
      </c>
      <c r="AY96" s="42">
        <f t="shared" ref="AY96" si="168">SUM(AY97:AY103)</f>
        <v>0</v>
      </c>
      <c r="AZ96" s="105">
        <f t="shared" ref="AZ96" si="169">SUM(AZ97:AZ103)</f>
        <v>0</v>
      </c>
      <c r="BA96" s="44" t="s">
        <v>1684</v>
      </c>
      <c r="BB96" s="44" t="s">
        <v>1685</v>
      </c>
      <c r="BC96" s="45" t="s">
        <v>1686</v>
      </c>
    </row>
    <row r="97" spans="1:55" ht="17.25" hidden="1" customHeight="1" x14ac:dyDescent="0.2">
      <c r="A97" s="898"/>
      <c r="B97" s="900" t="str">
        <f>VLOOKUP($D$9,'PROYECTOS REGISTRADOS'!$A$2:$D$82,4,0)</f>
        <v>Mejoramiento de la atención integral de la Gestión del Riesgo de Desastres Tocancipá, Cundinamarca, Centro Oriente</v>
      </c>
      <c r="C97" s="903" t="str">
        <f>VLOOKUP($D$9,'PROYECTOS REGISTRADOS'!$A$2:$D$82,3,0)</f>
        <v>2016-25817-0055</v>
      </c>
      <c r="D97" s="906"/>
      <c r="E97" s="909" t="str">
        <f>IF(D97=0,"0-0",(VLOOKUP(D97,'CONSOLIDADO PLAN DESARROLLO'!$EL$9:$ET$304,2,0)))</f>
        <v>0-0</v>
      </c>
      <c r="F97" s="912" t="str">
        <f>IF(D97=0,"0-0",(VLOOKUP(D97,'CONSOLIDADO PLAN DESARROLLO'!$EL$9:$ET$304,3,0)))</f>
        <v>0-0</v>
      </c>
      <c r="G97" s="915" t="str">
        <f>IF(D97=0,"0-0",(VLOOKUP(D97,'CONSOLIDADO PLAN DESARROLLO'!$EL$9:$ET$304,4,0)))</f>
        <v>0-0</v>
      </c>
      <c r="H97" s="918" t="str">
        <f>IF(D97=0,"0-0",(VLOOKUP(D97,'CONSOLIDADO PLAN DESARROLLO'!$EL$9:$ET$304,5,0)))</f>
        <v>0-0</v>
      </c>
      <c r="I97" s="921" t="str">
        <f>IF(D97=0,"0-0",(VLOOKUP(D97,'CONSOLIDADO PLAN DESARROLLO'!$EL$9:$ET$304,$R$3,0)))</f>
        <v>0-0</v>
      </c>
      <c r="J97" s="922"/>
      <c r="K97" s="933"/>
      <c r="L97" s="936"/>
      <c r="M97" s="174"/>
      <c r="N97" s="175"/>
      <c r="O97" s="176"/>
      <c r="P97" s="46"/>
      <c r="Q97" s="47"/>
      <c r="R97" s="939"/>
      <c r="S97" s="48"/>
      <c r="T97" s="927"/>
      <c r="U97" s="49"/>
      <c r="V97" s="927"/>
      <c r="W97" s="49"/>
      <c r="X97" s="927"/>
      <c r="Y97" s="49"/>
      <c r="Z97" s="927"/>
      <c r="AA97" s="49"/>
      <c r="AB97" s="927"/>
      <c r="AC97" s="49"/>
      <c r="AD97" s="927"/>
      <c r="AE97" s="49"/>
      <c r="AF97" s="927"/>
      <c r="AG97" s="50"/>
      <c r="AH97" s="855"/>
      <c r="AI97" s="855"/>
      <c r="AJ97" s="930">
        <f>+R97+T97+V97+X97+Z97+AB97+AD97+AF97</f>
        <v>0</v>
      </c>
      <c r="AK97" s="103">
        <f t="shared" ref="AK97:AK102" si="170">AC97+AE97+AG97+S97+U97+W97+Y97+AA97</f>
        <v>0</v>
      </c>
      <c r="AL97" s="51"/>
      <c r="AM97" s="52"/>
      <c r="AN97" s="52"/>
      <c r="AO97" s="52"/>
      <c r="AP97" s="52"/>
      <c r="AQ97" s="52"/>
      <c r="AR97" s="53">
        <f t="shared" ref="AR97:AR102" si="171">SUM(AL97:AQ97)</f>
        <v>0</v>
      </c>
      <c r="AS97" s="54"/>
      <c r="AT97" s="52"/>
      <c r="AU97" s="53">
        <f t="shared" ref="AU97:AU101" si="172">SUM(AS97:AT97)</f>
        <v>0</v>
      </c>
      <c r="AV97" s="54"/>
      <c r="AW97" s="52"/>
      <c r="AX97" s="52"/>
      <c r="AY97" s="52"/>
      <c r="AZ97" s="55"/>
      <c r="BA97" s="56"/>
      <c r="BB97" s="56"/>
      <c r="BC97" s="57"/>
    </row>
    <row r="98" spans="1:55" ht="17.25" hidden="1" customHeight="1" x14ac:dyDescent="0.2">
      <c r="A98" s="898"/>
      <c r="B98" s="900"/>
      <c r="C98" s="903"/>
      <c r="D98" s="906"/>
      <c r="E98" s="910"/>
      <c r="F98" s="912"/>
      <c r="G98" s="915"/>
      <c r="H98" s="918"/>
      <c r="I98" s="923"/>
      <c r="J98" s="924"/>
      <c r="K98" s="933"/>
      <c r="L98" s="937"/>
      <c r="M98" s="174"/>
      <c r="N98" s="175"/>
      <c r="O98" s="176"/>
      <c r="P98" s="46"/>
      <c r="Q98" s="47"/>
      <c r="R98" s="940"/>
      <c r="S98" s="48"/>
      <c r="T98" s="928"/>
      <c r="U98" s="49"/>
      <c r="V98" s="928"/>
      <c r="W98" s="49"/>
      <c r="X98" s="928"/>
      <c r="Y98" s="49"/>
      <c r="Z98" s="928"/>
      <c r="AA98" s="49"/>
      <c r="AB98" s="928"/>
      <c r="AC98" s="49"/>
      <c r="AD98" s="928"/>
      <c r="AE98" s="49"/>
      <c r="AF98" s="928"/>
      <c r="AG98" s="50"/>
      <c r="AH98" s="856"/>
      <c r="AI98" s="856"/>
      <c r="AJ98" s="931"/>
      <c r="AK98" s="103">
        <f t="shared" si="170"/>
        <v>0</v>
      </c>
      <c r="AL98" s="51"/>
      <c r="AM98" s="52"/>
      <c r="AN98" s="52"/>
      <c r="AO98" s="52"/>
      <c r="AP98" s="52"/>
      <c r="AQ98" s="52"/>
      <c r="AR98" s="53">
        <f t="shared" si="171"/>
        <v>0</v>
      </c>
      <c r="AS98" s="54"/>
      <c r="AT98" s="52"/>
      <c r="AU98" s="53">
        <f t="shared" si="172"/>
        <v>0</v>
      </c>
      <c r="AV98" s="54"/>
      <c r="AW98" s="52"/>
      <c r="AX98" s="52"/>
      <c r="AY98" s="52"/>
      <c r="AZ98" s="55"/>
      <c r="BA98" s="56"/>
      <c r="BB98" s="56"/>
      <c r="BC98" s="57"/>
    </row>
    <row r="99" spans="1:55" ht="17.25" hidden="1" customHeight="1" x14ac:dyDescent="0.2">
      <c r="A99" s="898"/>
      <c r="B99" s="900"/>
      <c r="C99" s="903"/>
      <c r="D99" s="906"/>
      <c r="E99" s="910"/>
      <c r="F99" s="912"/>
      <c r="G99" s="915"/>
      <c r="H99" s="918"/>
      <c r="I99" s="923"/>
      <c r="J99" s="924"/>
      <c r="K99" s="933"/>
      <c r="L99" s="937"/>
      <c r="M99" s="174"/>
      <c r="N99" s="175"/>
      <c r="O99" s="176"/>
      <c r="P99" s="46"/>
      <c r="Q99" s="47"/>
      <c r="R99" s="940"/>
      <c r="S99" s="48"/>
      <c r="T99" s="928"/>
      <c r="U99" s="49"/>
      <c r="V99" s="928"/>
      <c r="W99" s="49"/>
      <c r="X99" s="928"/>
      <c r="Y99" s="49"/>
      <c r="Z99" s="928"/>
      <c r="AA99" s="49"/>
      <c r="AB99" s="928"/>
      <c r="AC99" s="49"/>
      <c r="AD99" s="928"/>
      <c r="AE99" s="49"/>
      <c r="AF99" s="928"/>
      <c r="AG99" s="50"/>
      <c r="AH99" s="856"/>
      <c r="AI99" s="856"/>
      <c r="AJ99" s="931"/>
      <c r="AK99" s="103">
        <f t="shared" si="170"/>
        <v>0</v>
      </c>
      <c r="AL99" s="51"/>
      <c r="AM99" s="52"/>
      <c r="AN99" s="52"/>
      <c r="AO99" s="52"/>
      <c r="AP99" s="52"/>
      <c r="AQ99" s="52"/>
      <c r="AR99" s="53">
        <f t="shared" si="171"/>
        <v>0</v>
      </c>
      <c r="AS99" s="54"/>
      <c r="AT99" s="52"/>
      <c r="AU99" s="53">
        <f t="shared" si="172"/>
        <v>0</v>
      </c>
      <c r="AV99" s="54"/>
      <c r="AW99" s="52"/>
      <c r="AX99" s="52"/>
      <c r="AY99" s="52"/>
      <c r="AZ99" s="55"/>
      <c r="BA99" s="56"/>
      <c r="BB99" s="56"/>
      <c r="BC99" s="57"/>
    </row>
    <row r="100" spans="1:55" ht="17.25" hidden="1" customHeight="1" x14ac:dyDescent="0.2">
      <c r="A100" s="898"/>
      <c r="B100" s="900"/>
      <c r="C100" s="903"/>
      <c r="D100" s="906"/>
      <c r="E100" s="910"/>
      <c r="F100" s="912"/>
      <c r="G100" s="915"/>
      <c r="H100" s="918"/>
      <c r="I100" s="923"/>
      <c r="J100" s="924"/>
      <c r="K100" s="933"/>
      <c r="L100" s="937"/>
      <c r="M100" s="174"/>
      <c r="N100" s="175"/>
      <c r="O100" s="176"/>
      <c r="P100" s="46"/>
      <c r="Q100" s="47"/>
      <c r="R100" s="940"/>
      <c r="S100" s="48"/>
      <c r="T100" s="928"/>
      <c r="U100" s="49"/>
      <c r="V100" s="928"/>
      <c r="W100" s="49"/>
      <c r="X100" s="928"/>
      <c r="Y100" s="49"/>
      <c r="Z100" s="928"/>
      <c r="AA100" s="49"/>
      <c r="AB100" s="928"/>
      <c r="AC100" s="49"/>
      <c r="AD100" s="928"/>
      <c r="AE100" s="49"/>
      <c r="AF100" s="928"/>
      <c r="AG100" s="50"/>
      <c r="AH100" s="856"/>
      <c r="AI100" s="856"/>
      <c r="AJ100" s="931"/>
      <c r="AK100" s="103">
        <f t="shared" si="170"/>
        <v>0</v>
      </c>
      <c r="AL100" s="51"/>
      <c r="AM100" s="52"/>
      <c r="AN100" s="52"/>
      <c r="AO100" s="52"/>
      <c r="AP100" s="52"/>
      <c r="AQ100" s="52"/>
      <c r="AR100" s="53">
        <f t="shared" si="171"/>
        <v>0</v>
      </c>
      <c r="AS100" s="54"/>
      <c r="AT100" s="52"/>
      <c r="AU100" s="53">
        <f t="shared" si="172"/>
        <v>0</v>
      </c>
      <c r="AV100" s="54"/>
      <c r="AW100" s="52"/>
      <c r="AX100" s="52"/>
      <c r="AY100" s="52"/>
      <c r="AZ100" s="55"/>
      <c r="BA100" s="56"/>
      <c r="BB100" s="56"/>
      <c r="BC100" s="57"/>
    </row>
    <row r="101" spans="1:55" ht="17.25" hidden="1" customHeight="1" x14ac:dyDescent="0.2">
      <c r="A101" s="898"/>
      <c r="B101" s="900"/>
      <c r="C101" s="903"/>
      <c r="D101" s="906"/>
      <c r="E101" s="910"/>
      <c r="F101" s="912"/>
      <c r="G101" s="915"/>
      <c r="H101" s="918"/>
      <c r="I101" s="923"/>
      <c r="J101" s="924"/>
      <c r="K101" s="933"/>
      <c r="L101" s="937"/>
      <c r="M101" s="174"/>
      <c r="N101" s="175"/>
      <c r="O101" s="176"/>
      <c r="P101" s="46"/>
      <c r="Q101" s="47"/>
      <c r="R101" s="940"/>
      <c r="S101" s="48"/>
      <c r="T101" s="928"/>
      <c r="U101" s="49"/>
      <c r="V101" s="928"/>
      <c r="W101" s="49"/>
      <c r="X101" s="928"/>
      <c r="Y101" s="49"/>
      <c r="Z101" s="928"/>
      <c r="AA101" s="49"/>
      <c r="AB101" s="928"/>
      <c r="AC101" s="49"/>
      <c r="AD101" s="928"/>
      <c r="AE101" s="49"/>
      <c r="AF101" s="928"/>
      <c r="AG101" s="50"/>
      <c r="AH101" s="856"/>
      <c r="AI101" s="856"/>
      <c r="AJ101" s="931"/>
      <c r="AK101" s="103">
        <f t="shared" si="170"/>
        <v>0</v>
      </c>
      <c r="AL101" s="51"/>
      <c r="AM101" s="52"/>
      <c r="AN101" s="52"/>
      <c r="AO101" s="52"/>
      <c r="AP101" s="52"/>
      <c r="AQ101" s="52"/>
      <c r="AR101" s="53">
        <f t="shared" si="171"/>
        <v>0</v>
      </c>
      <c r="AS101" s="54"/>
      <c r="AT101" s="52"/>
      <c r="AU101" s="53">
        <f t="shared" si="172"/>
        <v>0</v>
      </c>
      <c r="AV101" s="54"/>
      <c r="AW101" s="52"/>
      <c r="AX101" s="52"/>
      <c r="AY101" s="52"/>
      <c r="AZ101" s="55"/>
      <c r="BA101" s="56"/>
      <c r="BB101" s="56"/>
      <c r="BC101" s="57"/>
    </row>
    <row r="102" spans="1:55" ht="17.25" hidden="1" customHeight="1" x14ac:dyDescent="0.2">
      <c r="A102" s="898"/>
      <c r="B102" s="901"/>
      <c r="C102" s="904"/>
      <c r="D102" s="907"/>
      <c r="E102" s="910"/>
      <c r="F102" s="913"/>
      <c r="G102" s="916"/>
      <c r="H102" s="919"/>
      <c r="I102" s="923"/>
      <c r="J102" s="924"/>
      <c r="K102" s="934"/>
      <c r="L102" s="937"/>
      <c r="M102" s="177"/>
      <c r="N102" s="178"/>
      <c r="O102" s="179"/>
      <c r="P102" s="106"/>
      <c r="Q102" s="107"/>
      <c r="R102" s="940"/>
      <c r="S102" s="108"/>
      <c r="T102" s="928"/>
      <c r="U102" s="109"/>
      <c r="V102" s="928"/>
      <c r="W102" s="109"/>
      <c r="X102" s="928"/>
      <c r="Y102" s="109"/>
      <c r="Z102" s="928"/>
      <c r="AA102" s="109"/>
      <c r="AB102" s="928"/>
      <c r="AC102" s="109"/>
      <c r="AD102" s="928"/>
      <c r="AE102" s="109"/>
      <c r="AF102" s="928"/>
      <c r="AG102" s="110"/>
      <c r="AH102" s="856"/>
      <c r="AI102" s="856"/>
      <c r="AJ102" s="932"/>
      <c r="AK102" s="103">
        <f t="shared" si="170"/>
        <v>0</v>
      </c>
      <c r="AL102" s="111"/>
      <c r="AM102" s="112"/>
      <c r="AN102" s="112"/>
      <c r="AO102" s="112"/>
      <c r="AP102" s="112"/>
      <c r="AQ102" s="112"/>
      <c r="AR102" s="53">
        <f t="shared" si="171"/>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899"/>
      <c r="B103" s="902"/>
      <c r="C103" s="905"/>
      <c r="D103" s="908"/>
      <c r="E103" s="911"/>
      <c r="F103" s="914"/>
      <c r="G103" s="917"/>
      <c r="H103" s="920"/>
      <c r="I103" s="925"/>
      <c r="J103" s="926"/>
      <c r="K103" s="935"/>
      <c r="L103" s="938"/>
      <c r="M103" s="180"/>
      <c r="N103" s="181"/>
      <c r="O103" s="182"/>
      <c r="P103" s="117"/>
      <c r="Q103" s="117"/>
      <c r="R103" s="941"/>
      <c r="S103" s="183"/>
      <c r="T103" s="929"/>
      <c r="U103" s="184"/>
      <c r="V103" s="929"/>
      <c r="W103" s="184"/>
      <c r="X103" s="929"/>
      <c r="Y103" s="184"/>
      <c r="Z103" s="929"/>
      <c r="AA103" s="184"/>
      <c r="AB103" s="929"/>
      <c r="AC103" s="184"/>
      <c r="AD103" s="929"/>
      <c r="AE103" s="184"/>
      <c r="AF103" s="929"/>
      <c r="AG103" s="185"/>
      <c r="AH103" s="857"/>
      <c r="AI103" s="857"/>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942"/>
      <c r="J104" s="942"/>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897">
        <v>11</v>
      </c>
      <c r="B105" s="161" t="s">
        <v>1704</v>
      </c>
      <c r="C105" s="162" t="s">
        <v>1705</v>
      </c>
      <c r="D105" s="163" t="s">
        <v>21</v>
      </c>
      <c r="E105" s="163" t="s">
        <v>1891</v>
      </c>
      <c r="F105" s="162" t="s">
        <v>1706</v>
      </c>
      <c r="G105" s="164" t="s">
        <v>1678</v>
      </c>
      <c r="H105" s="164" t="s">
        <v>1679</v>
      </c>
      <c r="I105" s="165" t="s">
        <v>1907</v>
      </c>
      <c r="J105" s="166">
        <f>+$N$3</f>
        <v>2019</v>
      </c>
      <c r="K105" s="164" t="s">
        <v>1924</v>
      </c>
      <c r="L105" s="165" t="s">
        <v>1925</v>
      </c>
      <c r="M105" s="162" t="s">
        <v>1707</v>
      </c>
      <c r="N105" s="162" t="s">
        <v>1708</v>
      </c>
      <c r="O105" s="162" t="s">
        <v>1709</v>
      </c>
      <c r="P105" s="162" t="s">
        <v>1710</v>
      </c>
      <c r="Q105" s="162" t="s">
        <v>1711</v>
      </c>
      <c r="R105" s="167">
        <f t="shared" ref="R105" si="173">SUM(R106:R112)</f>
        <v>0</v>
      </c>
      <c r="S105" s="168">
        <f t="shared" ref="S105" si="174">SUM(S106:S112)</f>
        <v>0</v>
      </c>
      <c r="T105" s="169">
        <f t="shared" ref="T105" si="175">SUM(T106:T112)</f>
        <v>0</v>
      </c>
      <c r="U105" s="170">
        <f t="shared" ref="U105" si="176">SUM(U106:U112)</f>
        <v>0</v>
      </c>
      <c r="V105" s="169">
        <f t="shared" ref="V105" si="177">SUM(V106:V112)</f>
        <v>0</v>
      </c>
      <c r="W105" s="170">
        <f t="shared" ref="W105" si="178">SUM(W106:W112)</f>
        <v>0</v>
      </c>
      <c r="X105" s="169">
        <f t="shared" ref="X105" si="179">SUM(X106:X112)</f>
        <v>0</v>
      </c>
      <c r="Y105" s="170">
        <f t="shared" ref="Y105" si="180">SUM(Y106:Y112)</f>
        <v>0</v>
      </c>
      <c r="Z105" s="169">
        <f t="shared" ref="Z105" si="181">SUM(Z106:Z112)</f>
        <v>0</v>
      </c>
      <c r="AA105" s="170">
        <f t="shared" ref="AA105" si="182">SUM(AA106:AA112)</f>
        <v>0</v>
      </c>
      <c r="AB105" s="169">
        <f t="shared" ref="AB105" si="183">SUM(AB106:AB112)</f>
        <v>0</v>
      </c>
      <c r="AC105" s="170">
        <f t="shared" ref="AC105" si="184">SUM(AC106:AC112)</f>
        <v>0</v>
      </c>
      <c r="AD105" s="169">
        <f t="shared" ref="AD105" si="185">SUM(AD106:AD112)</f>
        <v>0</v>
      </c>
      <c r="AE105" s="170">
        <f t="shared" ref="AE105" si="186">SUM(AE106:AE112)</f>
        <v>0</v>
      </c>
      <c r="AF105" s="169">
        <f t="shared" ref="AF105" si="187">SUM(AF106:AF112)</f>
        <v>0</v>
      </c>
      <c r="AG105" s="171">
        <f t="shared" ref="AG105" si="188">SUM(AG106:AG112)</f>
        <v>0</v>
      </c>
      <c r="AH105" s="854"/>
      <c r="AI105" s="854"/>
      <c r="AJ105" s="172">
        <f t="shared" ref="AJ105" si="189">SUM(AJ106:AJ112)</f>
        <v>0</v>
      </c>
      <c r="AK105" s="173">
        <f t="shared" ref="AK105" si="190">SUM(AK106:AK112)</f>
        <v>0</v>
      </c>
      <c r="AL105" s="41">
        <f t="shared" ref="AL105" si="191">SUM(AL106:AL112)</f>
        <v>0</v>
      </c>
      <c r="AM105" s="42">
        <f t="shared" ref="AM105" si="192">SUM(AM106:AM112)</f>
        <v>0</v>
      </c>
      <c r="AN105" s="42">
        <f t="shared" ref="AN105" si="193">SUM(AN106:AN112)</f>
        <v>0</v>
      </c>
      <c r="AO105" s="42">
        <f t="shared" ref="AO105" si="194">SUM(AO106:AO112)</f>
        <v>0</v>
      </c>
      <c r="AP105" s="42">
        <f t="shared" ref="AP105" si="195">SUM(AP106:AP112)</f>
        <v>0</v>
      </c>
      <c r="AQ105" s="42">
        <f t="shared" ref="AQ105" si="196">SUM(AQ106:AQ112)</f>
        <v>0</v>
      </c>
      <c r="AR105" s="43">
        <f t="shared" ref="AR105" si="197">SUM(AR106:AR112)</f>
        <v>0</v>
      </c>
      <c r="AS105" s="104">
        <f t="shared" ref="AS105" si="198">SUM(AS106:AS112)</f>
        <v>0</v>
      </c>
      <c r="AT105" s="42">
        <f t="shared" ref="AT105" si="199">SUM(AT106:AT112)</f>
        <v>0</v>
      </c>
      <c r="AU105" s="43">
        <f t="shared" ref="AU105" si="200">SUM(AU106:AU112)</f>
        <v>0</v>
      </c>
      <c r="AV105" s="104">
        <f t="shared" ref="AV105" si="201">SUM(AV106:AV112)</f>
        <v>0</v>
      </c>
      <c r="AW105" s="42">
        <f t="shared" ref="AW105" si="202">SUM(AW106:AW112)</f>
        <v>0</v>
      </c>
      <c r="AX105" s="42">
        <f t="shared" ref="AX105" si="203">SUM(AX106:AX112)</f>
        <v>0</v>
      </c>
      <c r="AY105" s="42">
        <f t="shared" ref="AY105" si="204">SUM(AY106:AY112)</f>
        <v>0</v>
      </c>
      <c r="AZ105" s="105">
        <f t="shared" ref="AZ105" si="205">SUM(AZ106:AZ112)</f>
        <v>0</v>
      </c>
      <c r="BA105" s="44" t="s">
        <v>1684</v>
      </c>
      <c r="BB105" s="44" t="s">
        <v>1685</v>
      </c>
      <c r="BC105" s="45" t="s">
        <v>1686</v>
      </c>
    </row>
    <row r="106" spans="1:55" ht="17.25" hidden="1" customHeight="1" x14ac:dyDescent="0.2">
      <c r="A106" s="898"/>
      <c r="B106" s="900" t="str">
        <f>VLOOKUP($D$9,'PROYECTOS REGISTRADOS'!$A$2:$D$82,4,0)</f>
        <v>Mejoramiento de la atención integral de la Gestión del Riesgo de Desastres Tocancipá, Cundinamarca, Centro Oriente</v>
      </c>
      <c r="C106" s="903" t="str">
        <f>VLOOKUP($D$9,'PROYECTOS REGISTRADOS'!$A$2:$D$82,3,0)</f>
        <v>2016-25817-0055</v>
      </c>
      <c r="D106" s="906"/>
      <c r="E106" s="909" t="str">
        <f>IF(D106=0,"0-0",(VLOOKUP(D106,'CONSOLIDADO PLAN DESARROLLO'!$EL$9:$ET$304,2,0)))</f>
        <v>0-0</v>
      </c>
      <c r="F106" s="912" t="str">
        <f>IF(D106=0,"0-0",(VLOOKUP(D106,'CONSOLIDADO PLAN DESARROLLO'!$EL$9:$ET$304,3,0)))</f>
        <v>0-0</v>
      </c>
      <c r="G106" s="915" t="str">
        <f>IF(D106=0,"0-0",(VLOOKUP(D106,'CONSOLIDADO PLAN DESARROLLO'!$EL$9:$ET$304,4,0)))</f>
        <v>0-0</v>
      </c>
      <c r="H106" s="918" t="str">
        <f>IF(D106=0,"0-0",(VLOOKUP(D106,'CONSOLIDADO PLAN DESARROLLO'!$EL$9:$ET$304,5,0)))</f>
        <v>0-0</v>
      </c>
      <c r="I106" s="921" t="str">
        <f>IF(D106=0,"0-0",(VLOOKUP(D106,'CONSOLIDADO PLAN DESARROLLO'!$EL$9:$ET$304,$R$3,0)))</f>
        <v>0-0</v>
      </c>
      <c r="J106" s="922"/>
      <c r="K106" s="933"/>
      <c r="L106" s="936"/>
      <c r="M106" s="174"/>
      <c r="N106" s="175"/>
      <c r="O106" s="176"/>
      <c r="P106" s="46"/>
      <c r="Q106" s="47"/>
      <c r="R106" s="939"/>
      <c r="S106" s="48"/>
      <c r="T106" s="927"/>
      <c r="U106" s="49"/>
      <c r="V106" s="927"/>
      <c r="W106" s="49"/>
      <c r="X106" s="927"/>
      <c r="Y106" s="49"/>
      <c r="Z106" s="927"/>
      <c r="AA106" s="49"/>
      <c r="AB106" s="927"/>
      <c r="AC106" s="49"/>
      <c r="AD106" s="927"/>
      <c r="AE106" s="49"/>
      <c r="AF106" s="927"/>
      <c r="AG106" s="50"/>
      <c r="AH106" s="855"/>
      <c r="AI106" s="855"/>
      <c r="AJ106" s="930">
        <f>+R106+T106+V106+X106+Z106+AB106+AD106+AF106</f>
        <v>0</v>
      </c>
      <c r="AK106" s="103">
        <f t="shared" ref="AK106:AK111" si="206">AC106+AE106+AG106+S106+U106+W106+Y106+AA106</f>
        <v>0</v>
      </c>
      <c r="AL106" s="51"/>
      <c r="AM106" s="52"/>
      <c r="AN106" s="52"/>
      <c r="AO106" s="52"/>
      <c r="AP106" s="52"/>
      <c r="AQ106" s="52"/>
      <c r="AR106" s="53">
        <f t="shared" ref="AR106:AR111" si="207">SUM(AL106:AQ106)</f>
        <v>0</v>
      </c>
      <c r="AS106" s="54"/>
      <c r="AT106" s="52"/>
      <c r="AU106" s="53">
        <f t="shared" ref="AU106:AU110" si="208">SUM(AS106:AT106)</f>
        <v>0</v>
      </c>
      <c r="AV106" s="54"/>
      <c r="AW106" s="52"/>
      <c r="AX106" s="52"/>
      <c r="AY106" s="52"/>
      <c r="AZ106" s="55"/>
      <c r="BA106" s="56"/>
      <c r="BB106" s="56"/>
      <c r="BC106" s="57"/>
    </row>
    <row r="107" spans="1:55" ht="17.25" hidden="1" customHeight="1" x14ac:dyDescent="0.2">
      <c r="A107" s="898"/>
      <c r="B107" s="900"/>
      <c r="C107" s="903"/>
      <c r="D107" s="906"/>
      <c r="E107" s="910"/>
      <c r="F107" s="912"/>
      <c r="G107" s="915"/>
      <c r="H107" s="918"/>
      <c r="I107" s="923"/>
      <c r="J107" s="924"/>
      <c r="K107" s="933"/>
      <c r="L107" s="937"/>
      <c r="M107" s="174"/>
      <c r="N107" s="175"/>
      <c r="O107" s="176"/>
      <c r="P107" s="46"/>
      <c r="Q107" s="47"/>
      <c r="R107" s="940"/>
      <c r="S107" s="48"/>
      <c r="T107" s="928"/>
      <c r="U107" s="49"/>
      <c r="V107" s="928"/>
      <c r="W107" s="49"/>
      <c r="X107" s="928"/>
      <c r="Y107" s="49"/>
      <c r="Z107" s="928"/>
      <c r="AA107" s="49"/>
      <c r="AB107" s="928"/>
      <c r="AC107" s="49"/>
      <c r="AD107" s="928"/>
      <c r="AE107" s="49"/>
      <c r="AF107" s="928"/>
      <c r="AG107" s="50"/>
      <c r="AH107" s="856"/>
      <c r="AI107" s="856"/>
      <c r="AJ107" s="931"/>
      <c r="AK107" s="103">
        <f t="shared" si="206"/>
        <v>0</v>
      </c>
      <c r="AL107" s="51"/>
      <c r="AM107" s="52"/>
      <c r="AN107" s="52"/>
      <c r="AO107" s="52"/>
      <c r="AP107" s="52"/>
      <c r="AQ107" s="52"/>
      <c r="AR107" s="53">
        <f t="shared" si="207"/>
        <v>0</v>
      </c>
      <c r="AS107" s="54"/>
      <c r="AT107" s="52"/>
      <c r="AU107" s="53">
        <f t="shared" si="208"/>
        <v>0</v>
      </c>
      <c r="AV107" s="54"/>
      <c r="AW107" s="52"/>
      <c r="AX107" s="52"/>
      <c r="AY107" s="52"/>
      <c r="AZ107" s="55"/>
      <c r="BA107" s="56"/>
      <c r="BB107" s="56"/>
      <c r="BC107" s="57"/>
    </row>
    <row r="108" spans="1:55" ht="17.25" hidden="1" customHeight="1" x14ac:dyDescent="0.2">
      <c r="A108" s="898"/>
      <c r="B108" s="900"/>
      <c r="C108" s="903"/>
      <c r="D108" s="906"/>
      <c r="E108" s="910"/>
      <c r="F108" s="912"/>
      <c r="G108" s="915"/>
      <c r="H108" s="918"/>
      <c r="I108" s="923"/>
      <c r="J108" s="924"/>
      <c r="K108" s="933"/>
      <c r="L108" s="937"/>
      <c r="M108" s="174"/>
      <c r="N108" s="175"/>
      <c r="O108" s="176"/>
      <c r="P108" s="46"/>
      <c r="Q108" s="47"/>
      <c r="R108" s="940"/>
      <c r="S108" s="48"/>
      <c r="T108" s="928"/>
      <c r="U108" s="49"/>
      <c r="V108" s="928"/>
      <c r="W108" s="49"/>
      <c r="X108" s="928"/>
      <c r="Y108" s="49"/>
      <c r="Z108" s="928"/>
      <c r="AA108" s="49"/>
      <c r="AB108" s="928"/>
      <c r="AC108" s="49"/>
      <c r="AD108" s="928"/>
      <c r="AE108" s="49"/>
      <c r="AF108" s="928"/>
      <c r="AG108" s="50"/>
      <c r="AH108" s="856"/>
      <c r="AI108" s="856"/>
      <c r="AJ108" s="931"/>
      <c r="AK108" s="103">
        <f t="shared" si="206"/>
        <v>0</v>
      </c>
      <c r="AL108" s="51"/>
      <c r="AM108" s="52"/>
      <c r="AN108" s="52"/>
      <c r="AO108" s="52"/>
      <c r="AP108" s="52"/>
      <c r="AQ108" s="52"/>
      <c r="AR108" s="53">
        <f t="shared" si="207"/>
        <v>0</v>
      </c>
      <c r="AS108" s="54"/>
      <c r="AT108" s="52"/>
      <c r="AU108" s="53">
        <f t="shared" si="208"/>
        <v>0</v>
      </c>
      <c r="AV108" s="54"/>
      <c r="AW108" s="52"/>
      <c r="AX108" s="52"/>
      <c r="AY108" s="52"/>
      <c r="AZ108" s="55"/>
      <c r="BA108" s="56"/>
      <c r="BB108" s="56"/>
      <c r="BC108" s="57"/>
    </row>
    <row r="109" spans="1:55" ht="17.25" hidden="1" customHeight="1" x14ac:dyDescent="0.2">
      <c r="A109" s="898"/>
      <c r="B109" s="900"/>
      <c r="C109" s="903"/>
      <c r="D109" s="906"/>
      <c r="E109" s="910"/>
      <c r="F109" s="912"/>
      <c r="G109" s="915"/>
      <c r="H109" s="918"/>
      <c r="I109" s="923"/>
      <c r="J109" s="924"/>
      <c r="K109" s="933"/>
      <c r="L109" s="937"/>
      <c r="M109" s="174"/>
      <c r="N109" s="175"/>
      <c r="O109" s="176"/>
      <c r="P109" s="46"/>
      <c r="Q109" s="47"/>
      <c r="R109" s="940"/>
      <c r="S109" s="48"/>
      <c r="T109" s="928"/>
      <c r="U109" s="49"/>
      <c r="V109" s="928"/>
      <c r="W109" s="49"/>
      <c r="X109" s="928"/>
      <c r="Y109" s="49"/>
      <c r="Z109" s="928"/>
      <c r="AA109" s="49"/>
      <c r="AB109" s="928"/>
      <c r="AC109" s="49"/>
      <c r="AD109" s="928"/>
      <c r="AE109" s="49"/>
      <c r="AF109" s="928"/>
      <c r="AG109" s="50"/>
      <c r="AH109" s="856"/>
      <c r="AI109" s="856"/>
      <c r="AJ109" s="931"/>
      <c r="AK109" s="103">
        <f t="shared" si="206"/>
        <v>0</v>
      </c>
      <c r="AL109" s="51"/>
      <c r="AM109" s="52"/>
      <c r="AN109" s="52"/>
      <c r="AO109" s="52"/>
      <c r="AP109" s="52"/>
      <c r="AQ109" s="52"/>
      <c r="AR109" s="53">
        <f t="shared" si="207"/>
        <v>0</v>
      </c>
      <c r="AS109" s="54"/>
      <c r="AT109" s="52"/>
      <c r="AU109" s="53">
        <f t="shared" si="208"/>
        <v>0</v>
      </c>
      <c r="AV109" s="54"/>
      <c r="AW109" s="52"/>
      <c r="AX109" s="52"/>
      <c r="AY109" s="52"/>
      <c r="AZ109" s="55"/>
      <c r="BA109" s="56"/>
      <c r="BB109" s="56"/>
      <c r="BC109" s="57"/>
    </row>
    <row r="110" spans="1:55" ht="17.25" hidden="1" customHeight="1" x14ac:dyDescent="0.2">
      <c r="A110" s="898"/>
      <c r="B110" s="900"/>
      <c r="C110" s="903"/>
      <c r="D110" s="906"/>
      <c r="E110" s="910"/>
      <c r="F110" s="912"/>
      <c r="G110" s="915"/>
      <c r="H110" s="918"/>
      <c r="I110" s="923"/>
      <c r="J110" s="924"/>
      <c r="K110" s="933"/>
      <c r="L110" s="937"/>
      <c r="M110" s="174"/>
      <c r="N110" s="175"/>
      <c r="O110" s="176"/>
      <c r="P110" s="46"/>
      <c r="Q110" s="47"/>
      <c r="R110" s="940"/>
      <c r="S110" s="48"/>
      <c r="T110" s="928"/>
      <c r="U110" s="49"/>
      <c r="V110" s="928"/>
      <c r="W110" s="49"/>
      <c r="X110" s="928"/>
      <c r="Y110" s="49"/>
      <c r="Z110" s="928"/>
      <c r="AA110" s="49"/>
      <c r="AB110" s="928"/>
      <c r="AC110" s="49"/>
      <c r="AD110" s="928"/>
      <c r="AE110" s="49"/>
      <c r="AF110" s="928"/>
      <c r="AG110" s="50"/>
      <c r="AH110" s="856"/>
      <c r="AI110" s="856"/>
      <c r="AJ110" s="931"/>
      <c r="AK110" s="103">
        <f t="shared" si="206"/>
        <v>0</v>
      </c>
      <c r="AL110" s="51"/>
      <c r="AM110" s="52"/>
      <c r="AN110" s="52"/>
      <c r="AO110" s="52"/>
      <c r="AP110" s="52"/>
      <c r="AQ110" s="52"/>
      <c r="AR110" s="53">
        <f t="shared" si="207"/>
        <v>0</v>
      </c>
      <c r="AS110" s="54"/>
      <c r="AT110" s="52"/>
      <c r="AU110" s="53">
        <f t="shared" si="208"/>
        <v>0</v>
      </c>
      <c r="AV110" s="54"/>
      <c r="AW110" s="52"/>
      <c r="AX110" s="52"/>
      <c r="AY110" s="52"/>
      <c r="AZ110" s="55"/>
      <c r="BA110" s="56"/>
      <c r="BB110" s="56"/>
      <c r="BC110" s="57"/>
    </row>
    <row r="111" spans="1:55" ht="17.25" hidden="1" customHeight="1" x14ac:dyDescent="0.2">
      <c r="A111" s="898"/>
      <c r="B111" s="901"/>
      <c r="C111" s="904"/>
      <c r="D111" s="907"/>
      <c r="E111" s="910"/>
      <c r="F111" s="913"/>
      <c r="G111" s="916"/>
      <c r="H111" s="919"/>
      <c r="I111" s="923"/>
      <c r="J111" s="924"/>
      <c r="K111" s="934"/>
      <c r="L111" s="937"/>
      <c r="M111" s="177"/>
      <c r="N111" s="178"/>
      <c r="O111" s="179"/>
      <c r="P111" s="106"/>
      <c r="Q111" s="107"/>
      <c r="R111" s="940"/>
      <c r="S111" s="108"/>
      <c r="T111" s="928"/>
      <c r="U111" s="109"/>
      <c r="V111" s="928"/>
      <c r="W111" s="109"/>
      <c r="X111" s="928"/>
      <c r="Y111" s="109"/>
      <c r="Z111" s="928"/>
      <c r="AA111" s="109"/>
      <c r="AB111" s="928"/>
      <c r="AC111" s="109"/>
      <c r="AD111" s="928"/>
      <c r="AE111" s="109"/>
      <c r="AF111" s="928"/>
      <c r="AG111" s="110"/>
      <c r="AH111" s="856"/>
      <c r="AI111" s="856"/>
      <c r="AJ111" s="932"/>
      <c r="AK111" s="103">
        <f t="shared" si="206"/>
        <v>0</v>
      </c>
      <c r="AL111" s="111"/>
      <c r="AM111" s="112"/>
      <c r="AN111" s="112"/>
      <c r="AO111" s="112"/>
      <c r="AP111" s="112"/>
      <c r="AQ111" s="112"/>
      <c r="AR111" s="53">
        <f t="shared" si="207"/>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899"/>
      <c r="B112" s="902"/>
      <c r="C112" s="905"/>
      <c r="D112" s="908"/>
      <c r="E112" s="911"/>
      <c r="F112" s="914"/>
      <c r="G112" s="917"/>
      <c r="H112" s="920"/>
      <c r="I112" s="925"/>
      <c r="J112" s="926"/>
      <c r="K112" s="935"/>
      <c r="L112" s="938"/>
      <c r="M112" s="180"/>
      <c r="N112" s="181"/>
      <c r="O112" s="182"/>
      <c r="P112" s="117"/>
      <c r="Q112" s="117"/>
      <c r="R112" s="941"/>
      <c r="S112" s="183"/>
      <c r="T112" s="929"/>
      <c r="U112" s="184"/>
      <c r="V112" s="929"/>
      <c r="W112" s="184"/>
      <c r="X112" s="929"/>
      <c r="Y112" s="184"/>
      <c r="Z112" s="929"/>
      <c r="AA112" s="184"/>
      <c r="AB112" s="929"/>
      <c r="AC112" s="184"/>
      <c r="AD112" s="929"/>
      <c r="AE112" s="184"/>
      <c r="AF112" s="929"/>
      <c r="AG112" s="185"/>
      <c r="AH112" s="857"/>
      <c r="AI112" s="857"/>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942"/>
      <c r="J113" s="942"/>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897">
        <v>12</v>
      </c>
      <c r="B114" s="161" t="s">
        <v>1704</v>
      </c>
      <c r="C114" s="162" t="s">
        <v>1705</v>
      </c>
      <c r="D114" s="163" t="s">
        <v>21</v>
      </c>
      <c r="E114" s="163" t="s">
        <v>1891</v>
      </c>
      <c r="F114" s="162" t="s">
        <v>1706</v>
      </c>
      <c r="G114" s="164" t="s">
        <v>1678</v>
      </c>
      <c r="H114" s="164" t="s">
        <v>1679</v>
      </c>
      <c r="I114" s="165" t="s">
        <v>1907</v>
      </c>
      <c r="J114" s="166">
        <f>+$N$3</f>
        <v>2019</v>
      </c>
      <c r="K114" s="164" t="s">
        <v>1924</v>
      </c>
      <c r="L114" s="165" t="s">
        <v>1925</v>
      </c>
      <c r="M114" s="162" t="s">
        <v>1707</v>
      </c>
      <c r="N114" s="162" t="s">
        <v>1708</v>
      </c>
      <c r="O114" s="162" t="s">
        <v>1709</v>
      </c>
      <c r="P114" s="162" t="s">
        <v>1710</v>
      </c>
      <c r="Q114" s="162" t="s">
        <v>1711</v>
      </c>
      <c r="R114" s="167">
        <f t="shared" ref="R114" si="209">SUM(R115:R121)</f>
        <v>0</v>
      </c>
      <c r="S114" s="168">
        <f t="shared" ref="S114" si="210">SUM(S115:S121)</f>
        <v>0</v>
      </c>
      <c r="T114" s="169">
        <f t="shared" ref="T114" si="211">SUM(T115:T121)</f>
        <v>0</v>
      </c>
      <c r="U114" s="170">
        <f t="shared" ref="U114" si="212">SUM(U115:U121)</f>
        <v>0</v>
      </c>
      <c r="V114" s="169">
        <f t="shared" ref="V114" si="213">SUM(V115:V121)</f>
        <v>0</v>
      </c>
      <c r="W114" s="170">
        <f t="shared" ref="W114" si="214">SUM(W115:W121)</f>
        <v>0</v>
      </c>
      <c r="X114" s="169">
        <f t="shared" ref="X114" si="215">SUM(X115:X121)</f>
        <v>0</v>
      </c>
      <c r="Y114" s="170">
        <f t="shared" ref="Y114" si="216">SUM(Y115:Y121)</f>
        <v>0</v>
      </c>
      <c r="Z114" s="169">
        <f t="shared" ref="Z114" si="217">SUM(Z115:Z121)</f>
        <v>0</v>
      </c>
      <c r="AA114" s="170">
        <f t="shared" ref="AA114" si="218">SUM(AA115:AA121)</f>
        <v>0</v>
      </c>
      <c r="AB114" s="169">
        <f t="shared" ref="AB114" si="219">SUM(AB115:AB121)</f>
        <v>0</v>
      </c>
      <c r="AC114" s="170">
        <f t="shared" ref="AC114" si="220">SUM(AC115:AC121)</f>
        <v>0</v>
      </c>
      <c r="AD114" s="169">
        <f t="shared" ref="AD114" si="221">SUM(AD115:AD121)</f>
        <v>0</v>
      </c>
      <c r="AE114" s="170">
        <f t="shared" ref="AE114" si="222">SUM(AE115:AE121)</f>
        <v>0</v>
      </c>
      <c r="AF114" s="169">
        <f t="shared" ref="AF114" si="223">SUM(AF115:AF121)</f>
        <v>0</v>
      </c>
      <c r="AG114" s="171">
        <f t="shared" ref="AG114" si="224">SUM(AG115:AG121)</f>
        <v>0</v>
      </c>
      <c r="AH114" s="854"/>
      <c r="AI114" s="854"/>
      <c r="AJ114" s="172">
        <f t="shared" ref="AJ114" si="225">SUM(AJ115:AJ121)</f>
        <v>0</v>
      </c>
      <c r="AK114" s="173">
        <f t="shared" ref="AK114" si="226">SUM(AK115:AK121)</f>
        <v>0</v>
      </c>
      <c r="AL114" s="41">
        <f t="shared" ref="AL114" si="227">SUM(AL115:AL121)</f>
        <v>0</v>
      </c>
      <c r="AM114" s="42">
        <f t="shared" ref="AM114" si="228">SUM(AM115:AM121)</f>
        <v>0</v>
      </c>
      <c r="AN114" s="42">
        <f t="shared" ref="AN114" si="229">SUM(AN115:AN121)</f>
        <v>0</v>
      </c>
      <c r="AO114" s="42">
        <f t="shared" ref="AO114" si="230">SUM(AO115:AO121)</f>
        <v>0</v>
      </c>
      <c r="AP114" s="42">
        <f t="shared" ref="AP114" si="231">SUM(AP115:AP121)</f>
        <v>0</v>
      </c>
      <c r="AQ114" s="42">
        <f t="shared" ref="AQ114" si="232">SUM(AQ115:AQ121)</f>
        <v>0</v>
      </c>
      <c r="AR114" s="43">
        <f t="shared" ref="AR114" si="233">SUM(AR115:AR121)</f>
        <v>0</v>
      </c>
      <c r="AS114" s="104">
        <f t="shared" ref="AS114" si="234">SUM(AS115:AS121)</f>
        <v>0</v>
      </c>
      <c r="AT114" s="42">
        <f t="shared" ref="AT114" si="235">SUM(AT115:AT121)</f>
        <v>0</v>
      </c>
      <c r="AU114" s="43">
        <f t="shared" ref="AU114" si="236">SUM(AU115:AU121)</f>
        <v>0</v>
      </c>
      <c r="AV114" s="104">
        <f t="shared" ref="AV114" si="237">SUM(AV115:AV121)</f>
        <v>0</v>
      </c>
      <c r="AW114" s="42">
        <f t="shared" ref="AW114" si="238">SUM(AW115:AW121)</f>
        <v>0</v>
      </c>
      <c r="AX114" s="42">
        <f t="shared" ref="AX114" si="239">SUM(AX115:AX121)</f>
        <v>0</v>
      </c>
      <c r="AY114" s="42">
        <f t="shared" ref="AY114" si="240">SUM(AY115:AY121)</f>
        <v>0</v>
      </c>
      <c r="AZ114" s="105">
        <f t="shared" ref="AZ114" si="241">SUM(AZ115:AZ121)</f>
        <v>0</v>
      </c>
      <c r="BA114" s="44" t="s">
        <v>1684</v>
      </c>
      <c r="BB114" s="44" t="s">
        <v>1685</v>
      </c>
      <c r="BC114" s="45" t="s">
        <v>1686</v>
      </c>
    </row>
    <row r="115" spans="1:55" ht="17.25" hidden="1" customHeight="1" x14ac:dyDescent="0.2">
      <c r="A115" s="898"/>
      <c r="B115" s="900" t="str">
        <f>VLOOKUP($D$9,'PROYECTOS REGISTRADOS'!$A$2:$D$82,4,0)</f>
        <v>Mejoramiento de la atención integral de la Gestión del Riesgo de Desastres Tocancipá, Cundinamarca, Centro Oriente</v>
      </c>
      <c r="C115" s="903" t="str">
        <f>VLOOKUP($D$9,'PROYECTOS REGISTRADOS'!$A$2:$D$82,3,0)</f>
        <v>2016-25817-0055</v>
      </c>
      <c r="D115" s="906"/>
      <c r="E115" s="909" t="str">
        <f>IF(D115=0,"0-0",(VLOOKUP(D115,'CONSOLIDADO PLAN DESARROLLO'!$EL$9:$ET$304,2,0)))</f>
        <v>0-0</v>
      </c>
      <c r="F115" s="912" t="str">
        <f>IF(D115=0,"0-0",(VLOOKUP(D115,'CONSOLIDADO PLAN DESARROLLO'!$EL$9:$ET$304,3,0)))</f>
        <v>0-0</v>
      </c>
      <c r="G115" s="915" t="str">
        <f>IF(D115=0,"0-0",(VLOOKUP(D115,'CONSOLIDADO PLAN DESARROLLO'!$EL$9:$ET$304,4,0)))</f>
        <v>0-0</v>
      </c>
      <c r="H115" s="918" t="str">
        <f>IF(D115=0,"0-0",(VLOOKUP(D115,'CONSOLIDADO PLAN DESARROLLO'!$EL$9:$ET$304,5,0)))</f>
        <v>0-0</v>
      </c>
      <c r="I115" s="921" t="str">
        <f>IF(D115=0,"0-0",(VLOOKUP(D115,'CONSOLIDADO PLAN DESARROLLO'!$EL$9:$ET$304,$R$3,0)))</f>
        <v>0-0</v>
      </c>
      <c r="J115" s="922"/>
      <c r="K115" s="933"/>
      <c r="L115" s="936"/>
      <c r="M115" s="174"/>
      <c r="N115" s="175"/>
      <c r="O115" s="176"/>
      <c r="P115" s="46"/>
      <c r="Q115" s="47"/>
      <c r="R115" s="939"/>
      <c r="S115" s="48"/>
      <c r="T115" s="927"/>
      <c r="U115" s="49"/>
      <c r="V115" s="927"/>
      <c r="W115" s="49"/>
      <c r="X115" s="927"/>
      <c r="Y115" s="49"/>
      <c r="Z115" s="927"/>
      <c r="AA115" s="49"/>
      <c r="AB115" s="927"/>
      <c r="AC115" s="49"/>
      <c r="AD115" s="927"/>
      <c r="AE115" s="49"/>
      <c r="AF115" s="927"/>
      <c r="AG115" s="50"/>
      <c r="AH115" s="855"/>
      <c r="AI115" s="855"/>
      <c r="AJ115" s="930">
        <f>+R115+T115+V115+X115+Z115+AB115+AD115+AF115</f>
        <v>0</v>
      </c>
      <c r="AK115" s="103">
        <f t="shared" ref="AK115:AK120" si="242">AC115+AE115+AG115+S115+U115+W115+Y115+AA115</f>
        <v>0</v>
      </c>
      <c r="AL115" s="51"/>
      <c r="AM115" s="52"/>
      <c r="AN115" s="52"/>
      <c r="AO115" s="52"/>
      <c r="AP115" s="52"/>
      <c r="AQ115" s="52"/>
      <c r="AR115" s="53">
        <f t="shared" ref="AR115:AR120" si="243">SUM(AL115:AQ115)</f>
        <v>0</v>
      </c>
      <c r="AS115" s="54"/>
      <c r="AT115" s="52"/>
      <c r="AU115" s="53">
        <f t="shared" ref="AU115:AU119" si="244">SUM(AS115:AT115)</f>
        <v>0</v>
      </c>
      <c r="AV115" s="54"/>
      <c r="AW115" s="52"/>
      <c r="AX115" s="52"/>
      <c r="AY115" s="52"/>
      <c r="AZ115" s="55"/>
      <c r="BA115" s="56"/>
      <c r="BB115" s="56"/>
      <c r="BC115" s="57"/>
    </row>
    <row r="116" spans="1:55" ht="17.25" hidden="1" customHeight="1" x14ac:dyDescent="0.2">
      <c r="A116" s="898"/>
      <c r="B116" s="900"/>
      <c r="C116" s="903"/>
      <c r="D116" s="906"/>
      <c r="E116" s="910"/>
      <c r="F116" s="912"/>
      <c r="G116" s="915"/>
      <c r="H116" s="918"/>
      <c r="I116" s="923"/>
      <c r="J116" s="924"/>
      <c r="K116" s="933"/>
      <c r="L116" s="937"/>
      <c r="M116" s="174"/>
      <c r="N116" s="175"/>
      <c r="O116" s="176"/>
      <c r="P116" s="46"/>
      <c r="Q116" s="47"/>
      <c r="R116" s="940"/>
      <c r="S116" s="48"/>
      <c r="T116" s="928"/>
      <c r="U116" s="49"/>
      <c r="V116" s="928"/>
      <c r="W116" s="49"/>
      <c r="X116" s="928"/>
      <c r="Y116" s="49"/>
      <c r="Z116" s="928"/>
      <c r="AA116" s="49"/>
      <c r="AB116" s="928"/>
      <c r="AC116" s="49"/>
      <c r="AD116" s="928"/>
      <c r="AE116" s="49"/>
      <c r="AF116" s="928"/>
      <c r="AG116" s="50"/>
      <c r="AH116" s="856"/>
      <c r="AI116" s="856"/>
      <c r="AJ116" s="931"/>
      <c r="AK116" s="103">
        <f t="shared" si="242"/>
        <v>0</v>
      </c>
      <c r="AL116" s="51"/>
      <c r="AM116" s="52"/>
      <c r="AN116" s="52"/>
      <c r="AO116" s="52"/>
      <c r="AP116" s="52"/>
      <c r="AQ116" s="52"/>
      <c r="AR116" s="53">
        <f t="shared" si="243"/>
        <v>0</v>
      </c>
      <c r="AS116" s="54"/>
      <c r="AT116" s="52"/>
      <c r="AU116" s="53">
        <f t="shared" si="244"/>
        <v>0</v>
      </c>
      <c r="AV116" s="54"/>
      <c r="AW116" s="52"/>
      <c r="AX116" s="52"/>
      <c r="AY116" s="52"/>
      <c r="AZ116" s="55"/>
      <c r="BA116" s="56"/>
      <c r="BB116" s="56"/>
      <c r="BC116" s="57"/>
    </row>
    <row r="117" spans="1:55" ht="17.25" hidden="1" customHeight="1" x14ac:dyDescent="0.2">
      <c r="A117" s="898"/>
      <c r="B117" s="900"/>
      <c r="C117" s="903"/>
      <c r="D117" s="906"/>
      <c r="E117" s="910"/>
      <c r="F117" s="912"/>
      <c r="G117" s="915"/>
      <c r="H117" s="918"/>
      <c r="I117" s="923"/>
      <c r="J117" s="924"/>
      <c r="K117" s="933"/>
      <c r="L117" s="937"/>
      <c r="M117" s="174"/>
      <c r="N117" s="175"/>
      <c r="O117" s="176"/>
      <c r="P117" s="46"/>
      <c r="Q117" s="47"/>
      <c r="R117" s="940"/>
      <c r="S117" s="48"/>
      <c r="T117" s="928"/>
      <c r="U117" s="49"/>
      <c r="V117" s="928"/>
      <c r="W117" s="49"/>
      <c r="X117" s="928"/>
      <c r="Y117" s="49"/>
      <c r="Z117" s="928"/>
      <c r="AA117" s="49"/>
      <c r="AB117" s="928"/>
      <c r="AC117" s="49"/>
      <c r="AD117" s="928"/>
      <c r="AE117" s="49"/>
      <c r="AF117" s="928"/>
      <c r="AG117" s="50"/>
      <c r="AH117" s="856"/>
      <c r="AI117" s="856"/>
      <c r="AJ117" s="931"/>
      <c r="AK117" s="103">
        <f t="shared" si="242"/>
        <v>0</v>
      </c>
      <c r="AL117" s="51"/>
      <c r="AM117" s="52"/>
      <c r="AN117" s="52"/>
      <c r="AO117" s="52"/>
      <c r="AP117" s="52"/>
      <c r="AQ117" s="52"/>
      <c r="AR117" s="53">
        <f t="shared" si="243"/>
        <v>0</v>
      </c>
      <c r="AS117" s="54"/>
      <c r="AT117" s="52"/>
      <c r="AU117" s="53">
        <f t="shared" si="244"/>
        <v>0</v>
      </c>
      <c r="AV117" s="54"/>
      <c r="AW117" s="52"/>
      <c r="AX117" s="52"/>
      <c r="AY117" s="52"/>
      <c r="AZ117" s="55"/>
      <c r="BA117" s="56"/>
      <c r="BB117" s="56"/>
      <c r="BC117" s="57"/>
    </row>
    <row r="118" spans="1:55" ht="17.25" hidden="1" customHeight="1" x14ac:dyDescent="0.2">
      <c r="A118" s="898"/>
      <c r="B118" s="900"/>
      <c r="C118" s="903"/>
      <c r="D118" s="906"/>
      <c r="E118" s="910"/>
      <c r="F118" s="912"/>
      <c r="G118" s="915"/>
      <c r="H118" s="918"/>
      <c r="I118" s="923"/>
      <c r="J118" s="924"/>
      <c r="K118" s="933"/>
      <c r="L118" s="937"/>
      <c r="M118" s="174"/>
      <c r="N118" s="175"/>
      <c r="O118" s="176"/>
      <c r="P118" s="46"/>
      <c r="Q118" s="47"/>
      <c r="R118" s="940"/>
      <c r="S118" s="48"/>
      <c r="T118" s="928"/>
      <c r="U118" s="49"/>
      <c r="V118" s="928"/>
      <c r="W118" s="49"/>
      <c r="X118" s="928"/>
      <c r="Y118" s="49"/>
      <c r="Z118" s="928"/>
      <c r="AA118" s="49"/>
      <c r="AB118" s="928"/>
      <c r="AC118" s="49"/>
      <c r="AD118" s="928"/>
      <c r="AE118" s="49"/>
      <c r="AF118" s="928"/>
      <c r="AG118" s="50"/>
      <c r="AH118" s="856"/>
      <c r="AI118" s="856"/>
      <c r="AJ118" s="931"/>
      <c r="AK118" s="103">
        <f t="shared" si="242"/>
        <v>0</v>
      </c>
      <c r="AL118" s="51"/>
      <c r="AM118" s="52"/>
      <c r="AN118" s="52"/>
      <c r="AO118" s="52"/>
      <c r="AP118" s="52"/>
      <c r="AQ118" s="52"/>
      <c r="AR118" s="53">
        <f t="shared" si="243"/>
        <v>0</v>
      </c>
      <c r="AS118" s="54"/>
      <c r="AT118" s="52"/>
      <c r="AU118" s="53">
        <f t="shared" si="244"/>
        <v>0</v>
      </c>
      <c r="AV118" s="54"/>
      <c r="AW118" s="52"/>
      <c r="AX118" s="52"/>
      <c r="AY118" s="52"/>
      <c r="AZ118" s="55"/>
      <c r="BA118" s="56"/>
      <c r="BB118" s="56"/>
      <c r="BC118" s="57"/>
    </row>
    <row r="119" spans="1:55" ht="17.25" hidden="1" customHeight="1" x14ac:dyDescent="0.2">
      <c r="A119" s="898"/>
      <c r="B119" s="900"/>
      <c r="C119" s="903"/>
      <c r="D119" s="906"/>
      <c r="E119" s="910"/>
      <c r="F119" s="912"/>
      <c r="G119" s="915"/>
      <c r="H119" s="918"/>
      <c r="I119" s="923"/>
      <c r="J119" s="924"/>
      <c r="K119" s="933"/>
      <c r="L119" s="937"/>
      <c r="M119" s="174"/>
      <c r="N119" s="175"/>
      <c r="O119" s="176"/>
      <c r="P119" s="46"/>
      <c r="Q119" s="47"/>
      <c r="R119" s="940"/>
      <c r="S119" s="48"/>
      <c r="T119" s="928"/>
      <c r="U119" s="49"/>
      <c r="V119" s="928"/>
      <c r="W119" s="49"/>
      <c r="X119" s="928"/>
      <c r="Y119" s="49"/>
      <c r="Z119" s="928"/>
      <c r="AA119" s="49"/>
      <c r="AB119" s="928"/>
      <c r="AC119" s="49"/>
      <c r="AD119" s="928"/>
      <c r="AE119" s="49"/>
      <c r="AF119" s="928"/>
      <c r="AG119" s="50"/>
      <c r="AH119" s="856"/>
      <c r="AI119" s="856"/>
      <c r="AJ119" s="931"/>
      <c r="AK119" s="103">
        <f t="shared" si="242"/>
        <v>0</v>
      </c>
      <c r="AL119" s="51"/>
      <c r="AM119" s="52"/>
      <c r="AN119" s="52"/>
      <c r="AO119" s="52"/>
      <c r="AP119" s="52"/>
      <c r="AQ119" s="52"/>
      <c r="AR119" s="53">
        <f t="shared" si="243"/>
        <v>0</v>
      </c>
      <c r="AS119" s="54"/>
      <c r="AT119" s="52"/>
      <c r="AU119" s="53">
        <f t="shared" si="244"/>
        <v>0</v>
      </c>
      <c r="AV119" s="54"/>
      <c r="AW119" s="52"/>
      <c r="AX119" s="52"/>
      <c r="AY119" s="52"/>
      <c r="AZ119" s="55"/>
      <c r="BA119" s="56"/>
      <c r="BB119" s="56"/>
      <c r="BC119" s="57"/>
    </row>
    <row r="120" spans="1:55" ht="17.25" hidden="1" customHeight="1" x14ac:dyDescent="0.2">
      <c r="A120" s="898"/>
      <c r="B120" s="901"/>
      <c r="C120" s="904"/>
      <c r="D120" s="907"/>
      <c r="E120" s="910"/>
      <c r="F120" s="913"/>
      <c r="G120" s="916"/>
      <c r="H120" s="919"/>
      <c r="I120" s="923"/>
      <c r="J120" s="924"/>
      <c r="K120" s="934"/>
      <c r="L120" s="937"/>
      <c r="M120" s="177"/>
      <c r="N120" s="178"/>
      <c r="O120" s="179"/>
      <c r="P120" s="106"/>
      <c r="Q120" s="107"/>
      <c r="R120" s="940"/>
      <c r="S120" s="108"/>
      <c r="T120" s="928"/>
      <c r="U120" s="109"/>
      <c r="V120" s="928"/>
      <c r="W120" s="109"/>
      <c r="X120" s="928"/>
      <c r="Y120" s="109"/>
      <c r="Z120" s="928"/>
      <c r="AA120" s="109"/>
      <c r="AB120" s="928"/>
      <c r="AC120" s="109"/>
      <c r="AD120" s="928"/>
      <c r="AE120" s="109"/>
      <c r="AF120" s="928"/>
      <c r="AG120" s="110"/>
      <c r="AH120" s="856"/>
      <c r="AI120" s="856"/>
      <c r="AJ120" s="932"/>
      <c r="AK120" s="103">
        <f t="shared" si="242"/>
        <v>0</v>
      </c>
      <c r="AL120" s="111"/>
      <c r="AM120" s="112"/>
      <c r="AN120" s="112"/>
      <c r="AO120" s="112"/>
      <c r="AP120" s="112"/>
      <c r="AQ120" s="112"/>
      <c r="AR120" s="53">
        <f t="shared" si="243"/>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899"/>
      <c r="B121" s="902"/>
      <c r="C121" s="905"/>
      <c r="D121" s="908"/>
      <c r="E121" s="911"/>
      <c r="F121" s="914"/>
      <c r="G121" s="917"/>
      <c r="H121" s="920"/>
      <c r="I121" s="925"/>
      <c r="J121" s="926"/>
      <c r="K121" s="935"/>
      <c r="L121" s="938"/>
      <c r="M121" s="180"/>
      <c r="N121" s="181"/>
      <c r="O121" s="182"/>
      <c r="P121" s="117"/>
      <c r="Q121" s="117"/>
      <c r="R121" s="941"/>
      <c r="S121" s="183"/>
      <c r="T121" s="929"/>
      <c r="U121" s="184"/>
      <c r="V121" s="929"/>
      <c r="W121" s="184"/>
      <c r="X121" s="929"/>
      <c r="Y121" s="184"/>
      <c r="Z121" s="929"/>
      <c r="AA121" s="184"/>
      <c r="AB121" s="929"/>
      <c r="AC121" s="184"/>
      <c r="AD121" s="929"/>
      <c r="AE121" s="184"/>
      <c r="AF121" s="929"/>
      <c r="AG121" s="185"/>
      <c r="AH121" s="857"/>
      <c r="AI121" s="857"/>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942"/>
      <c r="J122" s="942"/>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897">
        <v>13</v>
      </c>
      <c r="B123" s="161" t="s">
        <v>1704</v>
      </c>
      <c r="C123" s="162" t="s">
        <v>1705</v>
      </c>
      <c r="D123" s="163" t="s">
        <v>21</v>
      </c>
      <c r="E123" s="163" t="s">
        <v>1891</v>
      </c>
      <c r="F123" s="162" t="s">
        <v>1706</v>
      </c>
      <c r="G123" s="164" t="s">
        <v>1678</v>
      </c>
      <c r="H123" s="164" t="s">
        <v>1679</v>
      </c>
      <c r="I123" s="165" t="s">
        <v>1907</v>
      </c>
      <c r="J123" s="166">
        <f>+$N$3</f>
        <v>2019</v>
      </c>
      <c r="K123" s="164" t="s">
        <v>1924</v>
      </c>
      <c r="L123" s="165" t="s">
        <v>1925</v>
      </c>
      <c r="M123" s="162" t="s">
        <v>1707</v>
      </c>
      <c r="N123" s="162" t="s">
        <v>1708</v>
      </c>
      <c r="O123" s="162" t="s">
        <v>1709</v>
      </c>
      <c r="P123" s="162" t="s">
        <v>1710</v>
      </c>
      <c r="Q123" s="162" t="s">
        <v>1711</v>
      </c>
      <c r="R123" s="167">
        <f t="shared" ref="R123" si="245">SUM(R124:R130)</f>
        <v>0</v>
      </c>
      <c r="S123" s="168">
        <f t="shared" ref="S123" si="246">SUM(S124:S130)</f>
        <v>0</v>
      </c>
      <c r="T123" s="169">
        <f t="shared" ref="T123" si="247">SUM(T124:T130)</f>
        <v>0</v>
      </c>
      <c r="U123" s="170">
        <f t="shared" ref="U123" si="248">SUM(U124:U130)</f>
        <v>0</v>
      </c>
      <c r="V123" s="169">
        <f t="shared" ref="V123" si="249">SUM(V124:V130)</f>
        <v>0</v>
      </c>
      <c r="W123" s="170">
        <f t="shared" ref="W123" si="250">SUM(W124:W130)</f>
        <v>0</v>
      </c>
      <c r="X123" s="169">
        <f t="shared" ref="X123" si="251">SUM(X124:X130)</f>
        <v>0</v>
      </c>
      <c r="Y123" s="170">
        <f t="shared" ref="Y123" si="252">SUM(Y124:Y130)</f>
        <v>0</v>
      </c>
      <c r="Z123" s="169">
        <f t="shared" ref="Z123" si="253">SUM(Z124:Z130)</f>
        <v>0</v>
      </c>
      <c r="AA123" s="170">
        <f t="shared" ref="AA123" si="254">SUM(AA124:AA130)</f>
        <v>0</v>
      </c>
      <c r="AB123" s="169">
        <f t="shared" ref="AB123" si="255">SUM(AB124:AB130)</f>
        <v>0</v>
      </c>
      <c r="AC123" s="170">
        <f t="shared" ref="AC123" si="256">SUM(AC124:AC130)</f>
        <v>0</v>
      </c>
      <c r="AD123" s="169">
        <f t="shared" ref="AD123" si="257">SUM(AD124:AD130)</f>
        <v>0</v>
      </c>
      <c r="AE123" s="170">
        <f t="shared" ref="AE123" si="258">SUM(AE124:AE130)</f>
        <v>0</v>
      </c>
      <c r="AF123" s="169">
        <f t="shared" ref="AF123" si="259">SUM(AF124:AF130)</f>
        <v>0</v>
      </c>
      <c r="AG123" s="171">
        <f t="shared" ref="AG123" si="260">SUM(AG124:AG130)</f>
        <v>0</v>
      </c>
      <c r="AH123" s="854"/>
      <c r="AI123" s="854"/>
      <c r="AJ123" s="172">
        <f t="shared" ref="AJ123" si="261">SUM(AJ124:AJ130)</f>
        <v>0</v>
      </c>
      <c r="AK123" s="173">
        <f t="shared" ref="AK123" si="262">SUM(AK124:AK130)</f>
        <v>0</v>
      </c>
      <c r="AL123" s="41">
        <f t="shared" ref="AL123" si="263">SUM(AL124:AL130)</f>
        <v>0</v>
      </c>
      <c r="AM123" s="42">
        <f t="shared" ref="AM123" si="264">SUM(AM124:AM130)</f>
        <v>0</v>
      </c>
      <c r="AN123" s="42">
        <f t="shared" ref="AN123" si="265">SUM(AN124:AN130)</f>
        <v>0</v>
      </c>
      <c r="AO123" s="42">
        <f t="shared" ref="AO123" si="266">SUM(AO124:AO130)</f>
        <v>0</v>
      </c>
      <c r="AP123" s="42">
        <f t="shared" ref="AP123" si="267">SUM(AP124:AP130)</f>
        <v>0</v>
      </c>
      <c r="AQ123" s="42">
        <f t="shared" ref="AQ123" si="268">SUM(AQ124:AQ130)</f>
        <v>0</v>
      </c>
      <c r="AR123" s="43">
        <f t="shared" ref="AR123" si="269">SUM(AR124:AR130)</f>
        <v>0</v>
      </c>
      <c r="AS123" s="104">
        <f t="shared" ref="AS123" si="270">SUM(AS124:AS130)</f>
        <v>0</v>
      </c>
      <c r="AT123" s="42">
        <f t="shared" ref="AT123" si="271">SUM(AT124:AT130)</f>
        <v>0</v>
      </c>
      <c r="AU123" s="43">
        <f t="shared" ref="AU123" si="272">SUM(AU124:AU130)</f>
        <v>0</v>
      </c>
      <c r="AV123" s="104">
        <f t="shared" ref="AV123" si="273">SUM(AV124:AV130)</f>
        <v>0</v>
      </c>
      <c r="AW123" s="42">
        <f t="shared" ref="AW123" si="274">SUM(AW124:AW130)</f>
        <v>0</v>
      </c>
      <c r="AX123" s="42">
        <f t="shared" ref="AX123" si="275">SUM(AX124:AX130)</f>
        <v>0</v>
      </c>
      <c r="AY123" s="42">
        <f t="shared" ref="AY123" si="276">SUM(AY124:AY130)</f>
        <v>0</v>
      </c>
      <c r="AZ123" s="105">
        <f t="shared" ref="AZ123" si="277">SUM(AZ124:AZ130)</f>
        <v>0</v>
      </c>
      <c r="BA123" s="44" t="s">
        <v>1684</v>
      </c>
      <c r="BB123" s="44" t="s">
        <v>1685</v>
      </c>
      <c r="BC123" s="45" t="s">
        <v>1686</v>
      </c>
    </row>
    <row r="124" spans="1:55" ht="17.25" hidden="1" customHeight="1" x14ac:dyDescent="0.2">
      <c r="A124" s="898"/>
      <c r="B124" s="900" t="str">
        <f>VLOOKUP($D$9,'PROYECTOS REGISTRADOS'!$A$2:$D$82,4,0)</f>
        <v>Mejoramiento de la atención integral de la Gestión del Riesgo de Desastres Tocancipá, Cundinamarca, Centro Oriente</v>
      </c>
      <c r="C124" s="903" t="str">
        <f>VLOOKUP($D$9,'PROYECTOS REGISTRADOS'!$A$2:$D$82,3,0)</f>
        <v>2016-25817-0055</v>
      </c>
      <c r="D124" s="906"/>
      <c r="E124" s="909" t="str">
        <f>IF(D124=0,"0-0",(VLOOKUP(D124,'CONSOLIDADO PLAN DESARROLLO'!$EL$9:$ET$304,2,0)))</f>
        <v>0-0</v>
      </c>
      <c r="F124" s="912" t="str">
        <f>IF(D124=0,"0-0",(VLOOKUP(D124,'CONSOLIDADO PLAN DESARROLLO'!$EL$9:$ET$304,3,0)))</f>
        <v>0-0</v>
      </c>
      <c r="G124" s="915" t="str">
        <f>IF(D124=0,"0-0",(VLOOKUP(D124,'CONSOLIDADO PLAN DESARROLLO'!$EL$9:$ET$304,4,0)))</f>
        <v>0-0</v>
      </c>
      <c r="H124" s="918" t="str">
        <f>IF(D124=0,"0-0",(VLOOKUP(D124,'CONSOLIDADO PLAN DESARROLLO'!$EL$9:$ET$304,5,0)))</f>
        <v>0-0</v>
      </c>
      <c r="I124" s="921" t="str">
        <f>IF(D124=0,"0-0",(VLOOKUP(D124,'CONSOLIDADO PLAN DESARROLLO'!$EL$9:$ET$304,$R$3,0)))</f>
        <v>0-0</v>
      </c>
      <c r="J124" s="922"/>
      <c r="K124" s="933"/>
      <c r="L124" s="936"/>
      <c r="M124" s="174"/>
      <c r="N124" s="175"/>
      <c r="O124" s="176"/>
      <c r="P124" s="46"/>
      <c r="Q124" s="47"/>
      <c r="R124" s="939"/>
      <c r="S124" s="48"/>
      <c r="T124" s="927"/>
      <c r="U124" s="49"/>
      <c r="V124" s="927"/>
      <c r="W124" s="49"/>
      <c r="X124" s="927"/>
      <c r="Y124" s="49"/>
      <c r="Z124" s="927"/>
      <c r="AA124" s="49"/>
      <c r="AB124" s="927"/>
      <c r="AC124" s="49"/>
      <c r="AD124" s="927"/>
      <c r="AE124" s="49"/>
      <c r="AF124" s="927"/>
      <c r="AG124" s="50"/>
      <c r="AH124" s="855"/>
      <c r="AI124" s="855"/>
      <c r="AJ124" s="930">
        <f>+R124+T124+V124+X124+Z124+AB124+AD124+AF124</f>
        <v>0</v>
      </c>
      <c r="AK124" s="103">
        <f t="shared" ref="AK124:AK129" si="278">AC124+AE124+AG124+S124+U124+W124+Y124+AA124</f>
        <v>0</v>
      </c>
      <c r="AL124" s="51"/>
      <c r="AM124" s="52"/>
      <c r="AN124" s="52"/>
      <c r="AO124" s="52"/>
      <c r="AP124" s="52"/>
      <c r="AQ124" s="52"/>
      <c r="AR124" s="53">
        <f t="shared" ref="AR124:AR129" si="279">SUM(AL124:AQ124)</f>
        <v>0</v>
      </c>
      <c r="AS124" s="54"/>
      <c r="AT124" s="52"/>
      <c r="AU124" s="53">
        <f t="shared" ref="AU124:AU128" si="280">SUM(AS124:AT124)</f>
        <v>0</v>
      </c>
      <c r="AV124" s="54"/>
      <c r="AW124" s="52"/>
      <c r="AX124" s="52"/>
      <c r="AY124" s="52"/>
      <c r="AZ124" s="55"/>
      <c r="BA124" s="56"/>
      <c r="BB124" s="56"/>
      <c r="BC124" s="57"/>
    </row>
    <row r="125" spans="1:55" ht="17.25" hidden="1" customHeight="1" x14ac:dyDescent="0.2">
      <c r="A125" s="898"/>
      <c r="B125" s="900"/>
      <c r="C125" s="903"/>
      <c r="D125" s="906"/>
      <c r="E125" s="910"/>
      <c r="F125" s="912"/>
      <c r="G125" s="915"/>
      <c r="H125" s="918"/>
      <c r="I125" s="923"/>
      <c r="J125" s="924"/>
      <c r="K125" s="933"/>
      <c r="L125" s="937"/>
      <c r="M125" s="174"/>
      <c r="N125" s="175"/>
      <c r="O125" s="176"/>
      <c r="P125" s="46"/>
      <c r="Q125" s="47"/>
      <c r="R125" s="940"/>
      <c r="S125" s="48"/>
      <c r="T125" s="928"/>
      <c r="U125" s="49"/>
      <c r="V125" s="928"/>
      <c r="W125" s="49"/>
      <c r="X125" s="928"/>
      <c r="Y125" s="49"/>
      <c r="Z125" s="928"/>
      <c r="AA125" s="49"/>
      <c r="AB125" s="928"/>
      <c r="AC125" s="49"/>
      <c r="AD125" s="928"/>
      <c r="AE125" s="49"/>
      <c r="AF125" s="928"/>
      <c r="AG125" s="50"/>
      <c r="AH125" s="856"/>
      <c r="AI125" s="856"/>
      <c r="AJ125" s="931"/>
      <c r="AK125" s="103">
        <f t="shared" si="278"/>
        <v>0</v>
      </c>
      <c r="AL125" s="51"/>
      <c r="AM125" s="52"/>
      <c r="AN125" s="52"/>
      <c r="AO125" s="52"/>
      <c r="AP125" s="52"/>
      <c r="AQ125" s="52"/>
      <c r="AR125" s="53">
        <f t="shared" si="279"/>
        <v>0</v>
      </c>
      <c r="AS125" s="54"/>
      <c r="AT125" s="52"/>
      <c r="AU125" s="53">
        <f t="shared" si="280"/>
        <v>0</v>
      </c>
      <c r="AV125" s="54"/>
      <c r="AW125" s="52"/>
      <c r="AX125" s="52"/>
      <c r="AY125" s="52"/>
      <c r="AZ125" s="55"/>
      <c r="BA125" s="56"/>
      <c r="BB125" s="56"/>
      <c r="BC125" s="57"/>
    </row>
    <row r="126" spans="1:55" ht="17.25" hidden="1" customHeight="1" x14ac:dyDescent="0.2">
      <c r="A126" s="898"/>
      <c r="B126" s="900"/>
      <c r="C126" s="903"/>
      <c r="D126" s="906"/>
      <c r="E126" s="910"/>
      <c r="F126" s="912"/>
      <c r="G126" s="915"/>
      <c r="H126" s="918"/>
      <c r="I126" s="923"/>
      <c r="J126" s="924"/>
      <c r="K126" s="933"/>
      <c r="L126" s="937"/>
      <c r="M126" s="174"/>
      <c r="N126" s="175"/>
      <c r="O126" s="176"/>
      <c r="P126" s="46"/>
      <c r="Q126" s="47"/>
      <c r="R126" s="940"/>
      <c r="S126" s="48"/>
      <c r="T126" s="928"/>
      <c r="U126" s="49"/>
      <c r="V126" s="928"/>
      <c r="W126" s="49"/>
      <c r="X126" s="928"/>
      <c r="Y126" s="49"/>
      <c r="Z126" s="928"/>
      <c r="AA126" s="49"/>
      <c r="AB126" s="928"/>
      <c r="AC126" s="49"/>
      <c r="AD126" s="928"/>
      <c r="AE126" s="49"/>
      <c r="AF126" s="928"/>
      <c r="AG126" s="50"/>
      <c r="AH126" s="856"/>
      <c r="AI126" s="856"/>
      <c r="AJ126" s="931"/>
      <c r="AK126" s="103">
        <f t="shared" si="278"/>
        <v>0</v>
      </c>
      <c r="AL126" s="51"/>
      <c r="AM126" s="52"/>
      <c r="AN126" s="52"/>
      <c r="AO126" s="52"/>
      <c r="AP126" s="52"/>
      <c r="AQ126" s="52"/>
      <c r="AR126" s="53">
        <f t="shared" si="279"/>
        <v>0</v>
      </c>
      <c r="AS126" s="54"/>
      <c r="AT126" s="52"/>
      <c r="AU126" s="53">
        <f t="shared" si="280"/>
        <v>0</v>
      </c>
      <c r="AV126" s="54"/>
      <c r="AW126" s="52"/>
      <c r="AX126" s="52"/>
      <c r="AY126" s="52"/>
      <c r="AZ126" s="55"/>
      <c r="BA126" s="56"/>
      <c r="BB126" s="56"/>
      <c r="BC126" s="57"/>
    </row>
    <row r="127" spans="1:55" ht="17.25" hidden="1" customHeight="1" x14ac:dyDescent="0.2">
      <c r="A127" s="898"/>
      <c r="B127" s="900"/>
      <c r="C127" s="903"/>
      <c r="D127" s="906"/>
      <c r="E127" s="910"/>
      <c r="F127" s="912"/>
      <c r="G127" s="915"/>
      <c r="H127" s="918"/>
      <c r="I127" s="923"/>
      <c r="J127" s="924"/>
      <c r="K127" s="933"/>
      <c r="L127" s="937"/>
      <c r="M127" s="174"/>
      <c r="N127" s="175"/>
      <c r="O127" s="176"/>
      <c r="P127" s="46"/>
      <c r="Q127" s="47"/>
      <c r="R127" s="940"/>
      <c r="S127" s="48"/>
      <c r="T127" s="928"/>
      <c r="U127" s="49"/>
      <c r="V127" s="928"/>
      <c r="W127" s="49"/>
      <c r="X127" s="928"/>
      <c r="Y127" s="49"/>
      <c r="Z127" s="928"/>
      <c r="AA127" s="49"/>
      <c r="AB127" s="928"/>
      <c r="AC127" s="49"/>
      <c r="AD127" s="928"/>
      <c r="AE127" s="49"/>
      <c r="AF127" s="928"/>
      <c r="AG127" s="50"/>
      <c r="AH127" s="856"/>
      <c r="AI127" s="856"/>
      <c r="AJ127" s="931"/>
      <c r="AK127" s="103">
        <f t="shared" si="278"/>
        <v>0</v>
      </c>
      <c r="AL127" s="51"/>
      <c r="AM127" s="52"/>
      <c r="AN127" s="52"/>
      <c r="AO127" s="52"/>
      <c r="AP127" s="52"/>
      <c r="AQ127" s="52"/>
      <c r="AR127" s="53">
        <f t="shared" si="279"/>
        <v>0</v>
      </c>
      <c r="AS127" s="54"/>
      <c r="AT127" s="52"/>
      <c r="AU127" s="53">
        <f t="shared" si="280"/>
        <v>0</v>
      </c>
      <c r="AV127" s="54"/>
      <c r="AW127" s="52"/>
      <c r="AX127" s="52"/>
      <c r="AY127" s="52"/>
      <c r="AZ127" s="55"/>
      <c r="BA127" s="56"/>
      <c r="BB127" s="56"/>
      <c r="BC127" s="57"/>
    </row>
    <row r="128" spans="1:55" ht="17.25" hidden="1" customHeight="1" x14ac:dyDescent="0.2">
      <c r="A128" s="898"/>
      <c r="B128" s="900"/>
      <c r="C128" s="903"/>
      <c r="D128" s="906"/>
      <c r="E128" s="910"/>
      <c r="F128" s="912"/>
      <c r="G128" s="915"/>
      <c r="H128" s="918"/>
      <c r="I128" s="923"/>
      <c r="J128" s="924"/>
      <c r="K128" s="933"/>
      <c r="L128" s="937"/>
      <c r="M128" s="174"/>
      <c r="N128" s="175"/>
      <c r="O128" s="176"/>
      <c r="P128" s="46"/>
      <c r="Q128" s="47"/>
      <c r="R128" s="940"/>
      <c r="S128" s="48"/>
      <c r="T128" s="928"/>
      <c r="U128" s="49"/>
      <c r="V128" s="928"/>
      <c r="W128" s="49"/>
      <c r="X128" s="928"/>
      <c r="Y128" s="49"/>
      <c r="Z128" s="928"/>
      <c r="AA128" s="49"/>
      <c r="AB128" s="928"/>
      <c r="AC128" s="49"/>
      <c r="AD128" s="928"/>
      <c r="AE128" s="49"/>
      <c r="AF128" s="928"/>
      <c r="AG128" s="50"/>
      <c r="AH128" s="856"/>
      <c r="AI128" s="856"/>
      <c r="AJ128" s="931"/>
      <c r="AK128" s="103">
        <f t="shared" si="278"/>
        <v>0</v>
      </c>
      <c r="AL128" s="51"/>
      <c r="AM128" s="52"/>
      <c r="AN128" s="52"/>
      <c r="AO128" s="52"/>
      <c r="AP128" s="52"/>
      <c r="AQ128" s="52"/>
      <c r="AR128" s="53">
        <f t="shared" si="279"/>
        <v>0</v>
      </c>
      <c r="AS128" s="54"/>
      <c r="AT128" s="52"/>
      <c r="AU128" s="53">
        <f t="shared" si="280"/>
        <v>0</v>
      </c>
      <c r="AV128" s="54"/>
      <c r="AW128" s="52"/>
      <c r="AX128" s="52"/>
      <c r="AY128" s="52"/>
      <c r="AZ128" s="55"/>
      <c r="BA128" s="56"/>
      <c r="BB128" s="56"/>
      <c r="BC128" s="57"/>
    </row>
    <row r="129" spans="1:55" ht="17.25" hidden="1" customHeight="1" x14ac:dyDescent="0.2">
      <c r="A129" s="898"/>
      <c r="B129" s="901"/>
      <c r="C129" s="904"/>
      <c r="D129" s="907"/>
      <c r="E129" s="910"/>
      <c r="F129" s="913"/>
      <c r="G129" s="916"/>
      <c r="H129" s="919"/>
      <c r="I129" s="923"/>
      <c r="J129" s="924"/>
      <c r="K129" s="934"/>
      <c r="L129" s="937"/>
      <c r="M129" s="177"/>
      <c r="N129" s="178"/>
      <c r="O129" s="179"/>
      <c r="P129" s="106"/>
      <c r="Q129" s="107"/>
      <c r="R129" s="940"/>
      <c r="S129" s="108"/>
      <c r="T129" s="928"/>
      <c r="U129" s="109"/>
      <c r="V129" s="928"/>
      <c r="W129" s="109"/>
      <c r="X129" s="928"/>
      <c r="Y129" s="109"/>
      <c r="Z129" s="928"/>
      <c r="AA129" s="109"/>
      <c r="AB129" s="928"/>
      <c r="AC129" s="109"/>
      <c r="AD129" s="928"/>
      <c r="AE129" s="109"/>
      <c r="AF129" s="928"/>
      <c r="AG129" s="110"/>
      <c r="AH129" s="856"/>
      <c r="AI129" s="856"/>
      <c r="AJ129" s="932"/>
      <c r="AK129" s="103">
        <f t="shared" si="278"/>
        <v>0</v>
      </c>
      <c r="AL129" s="111"/>
      <c r="AM129" s="112"/>
      <c r="AN129" s="112"/>
      <c r="AO129" s="112"/>
      <c r="AP129" s="112"/>
      <c r="AQ129" s="112"/>
      <c r="AR129" s="53">
        <f t="shared" si="279"/>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899"/>
      <c r="B130" s="902"/>
      <c r="C130" s="905"/>
      <c r="D130" s="908"/>
      <c r="E130" s="911"/>
      <c r="F130" s="914"/>
      <c r="G130" s="917"/>
      <c r="H130" s="920"/>
      <c r="I130" s="925"/>
      <c r="J130" s="926"/>
      <c r="K130" s="935"/>
      <c r="L130" s="938"/>
      <c r="M130" s="180"/>
      <c r="N130" s="181"/>
      <c r="O130" s="182"/>
      <c r="P130" s="117"/>
      <c r="Q130" s="117"/>
      <c r="R130" s="941"/>
      <c r="S130" s="183"/>
      <c r="T130" s="929"/>
      <c r="U130" s="184"/>
      <c r="V130" s="929"/>
      <c r="W130" s="184"/>
      <c r="X130" s="929"/>
      <c r="Y130" s="184"/>
      <c r="Z130" s="929"/>
      <c r="AA130" s="184"/>
      <c r="AB130" s="929"/>
      <c r="AC130" s="184"/>
      <c r="AD130" s="929"/>
      <c r="AE130" s="184"/>
      <c r="AF130" s="929"/>
      <c r="AG130" s="185"/>
      <c r="AH130" s="857"/>
      <c r="AI130" s="857"/>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942"/>
      <c r="J131" s="94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897">
        <v>14</v>
      </c>
      <c r="B132" s="161" t="s">
        <v>1704</v>
      </c>
      <c r="C132" s="162" t="s">
        <v>1705</v>
      </c>
      <c r="D132" s="163" t="s">
        <v>21</v>
      </c>
      <c r="E132" s="163" t="s">
        <v>1891</v>
      </c>
      <c r="F132" s="162" t="s">
        <v>1706</v>
      </c>
      <c r="G132" s="164" t="s">
        <v>1678</v>
      </c>
      <c r="H132" s="164" t="s">
        <v>1679</v>
      </c>
      <c r="I132" s="165" t="s">
        <v>1907</v>
      </c>
      <c r="J132" s="166">
        <f>+$N$3</f>
        <v>2019</v>
      </c>
      <c r="K132" s="164" t="s">
        <v>1924</v>
      </c>
      <c r="L132" s="165" t="s">
        <v>1925</v>
      </c>
      <c r="M132" s="162" t="s">
        <v>1707</v>
      </c>
      <c r="N132" s="162" t="s">
        <v>1708</v>
      </c>
      <c r="O132" s="162" t="s">
        <v>1709</v>
      </c>
      <c r="P132" s="162" t="s">
        <v>1710</v>
      </c>
      <c r="Q132" s="162" t="s">
        <v>1711</v>
      </c>
      <c r="R132" s="167">
        <f t="shared" ref="R132" si="281">SUM(R133:R139)</f>
        <v>0</v>
      </c>
      <c r="S132" s="168">
        <f t="shared" ref="S132" si="282">SUM(S133:S139)</f>
        <v>0</v>
      </c>
      <c r="T132" s="169">
        <f t="shared" ref="T132" si="283">SUM(T133:T139)</f>
        <v>0</v>
      </c>
      <c r="U132" s="170">
        <f t="shared" ref="U132" si="284">SUM(U133:U139)</f>
        <v>0</v>
      </c>
      <c r="V132" s="169">
        <f t="shared" ref="V132" si="285">SUM(V133:V139)</f>
        <v>0</v>
      </c>
      <c r="W132" s="170">
        <f t="shared" ref="W132" si="286">SUM(W133:W139)</f>
        <v>0</v>
      </c>
      <c r="X132" s="169">
        <f t="shared" ref="X132" si="287">SUM(X133:X139)</f>
        <v>0</v>
      </c>
      <c r="Y132" s="170">
        <f t="shared" ref="Y132" si="288">SUM(Y133:Y139)</f>
        <v>0</v>
      </c>
      <c r="Z132" s="169">
        <f t="shared" ref="Z132" si="289">SUM(Z133:Z139)</f>
        <v>0</v>
      </c>
      <c r="AA132" s="170">
        <f t="shared" ref="AA132" si="290">SUM(AA133:AA139)</f>
        <v>0</v>
      </c>
      <c r="AB132" s="169">
        <f t="shared" ref="AB132" si="291">SUM(AB133:AB139)</f>
        <v>0</v>
      </c>
      <c r="AC132" s="170">
        <f t="shared" ref="AC132" si="292">SUM(AC133:AC139)</f>
        <v>0</v>
      </c>
      <c r="AD132" s="169">
        <f t="shared" ref="AD132" si="293">SUM(AD133:AD139)</f>
        <v>0</v>
      </c>
      <c r="AE132" s="170">
        <f t="shared" ref="AE132" si="294">SUM(AE133:AE139)</f>
        <v>0</v>
      </c>
      <c r="AF132" s="169">
        <f t="shared" ref="AF132" si="295">SUM(AF133:AF139)</f>
        <v>0</v>
      </c>
      <c r="AG132" s="171">
        <f t="shared" ref="AG132" si="296">SUM(AG133:AG139)</f>
        <v>0</v>
      </c>
      <c r="AH132" s="854"/>
      <c r="AI132" s="854"/>
      <c r="AJ132" s="172">
        <f t="shared" ref="AJ132" si="297">SUM(AJ133:AJ139)</f>
        <v>0</v>
      </c>
      <c r="AK132" s="173">
        <f t="shared" ref="AK132" si="298">SUM(AK133:AK139)</f>
        <v>0</v>
      </c>
      <c r="AL132" s="41">
        <f t="shared" ref="AL132" si="299">SUM(AL133:AL139)</f>
        <v>0</v>
      </c>
      <c r="AM132" s="42">
        <f t="shared" ref="AM132" si="300">SUM(AM133:AM139)</f>
        <v>0</v>
      </c>
      <c r="AN132" s="42">
        <f t="shared" ref="AN132" si="301">SUM(AN133:AN139)</f>
        <v>0</v>
      </c>
      <c r="AO132" s="42">
        <f t="shared" ref="AO132" si="302">SUM(AO133:AO139)</f>
        <v>0</v>
      </c>
      <c r="AP132" s="42">
        <f t="shared" ref="AP132" si="303">SUM(AP133:AP139)</f>
        <v>0</v>
      </c>
      <c r="AQ132" s="42">
        <f t="shared" ref="AQ132" si="304">SUM(AQ133:AQ139)</f>
        <v>0</v>
      </c>
      <c r="AR132" s="43">
        <f t="shared" ref="AR132" si="305">SUM(AR133:AR139)</f>
        <v>0</v>
      </c>
      <c r="AS132" s="104">
        <f t="shared" ref="AS132" si="306">SUM(AS133:AS139)</f>
        <v>0</v>
      </c>
      <c r="AT132" s="42">
        <f t="shared" ref="AT132" si="307">SUM(AT133:AT139)</f>
        <v>0</v>
      </c>
      <c r="AU132" s="43">
        <f t="shared" ref="AU132" si="308">SUM(AU133:AU139)</f>
        <v>0</v>
      </c>
      <c r="AV132" s="104">
        <f t="shared" ref="AV132" si="309">SUM(AV133:AV139)</f>
        <v>0</v>
      </c>
      <c r="AW132" s="42">
        <f t="shared" ref="AW132" si="310">SUM(AW133:AW139)</f>
        <v>0</v>
      </c>
      <c r="AX132" s="42">
        <f t="shared" ref="AX132" si="311">SUM(AX133:AX139)</f>
        <v>0</v>
      </c>
      <c r="AY132" s="42">
        <f t="shared" ref="AY132" si="312">SUM(AY133:AY139)</f>
        <v>0</v>
      </c>
      <c r="AZ132" s="105">
        <f t="shared" ref="AZ132" si="313">SUM(AZ133:AZ139)</f>
        <v>0</v>
      </c>
      <c r="BA132" s="44" t="s">
        <v>1684</v>
      </c>
      <c r="BB132" s="44" t="s">
        <v>1685</v>
      </c>
      <c r="BC132" s="45" t="s">
        <v>1686</v>
      </c>
    </row>
    <row r="133" spans="1:55" ht="17.25" hidden="1" customHeight="1" x14ac:dyDescent="0.2">
      <c r="A133" s="898"/>
      <c r="B133" s="900" t="str">
        <f>VLOOKUP($D$9,'PROYECTOS REGISTRADOS'!$A$2:$D$82,4,0)</f>
        <v>Mejoramiento de la atención integral de la Gestión del Riesgo de Desastres Tocancipá, Cundinamarca, Centro Oriente</v>
      </c>
      <c r="C133" s="903" t="str">
        <f>VLOOKUP($D$9,'PROYECTOS REGISTRADOS'!$A$2:$D$82,3,0)</f>
        <v>2016-25817-0055</v>
      </c>
      <c r="D133" s="906"/>
      <c r="E133" s="909" t="str">
        <f>IF(D133=0,"0-0",(VLOOKUP(D133,'CONSOLIDADO PLAN DESARROLLO'!$EL$9:$ET$304,2,0)))</f>
        <v>0-0</v>
      </c>
      <c r="F133" s="912" t="str">
        <f>IF(D133=0,"0-0",(VLOOKUP(D133,'CONSOLIDADO PLAN DESARROLLO'!$EL$9:$ET$304,3,0)))</f>
        <v>0-0</v>
      </c>
      <c r="G133" s="915" t="str">
        <f>IF(D133=0,"0-0",(VLOOKUP(D133,'CONSOLIDADO PLAN DESARROLLO'!$EL$9:$ET$304,4,0)))</f>
        <v>0-0</v>
      </c>
      <c r="H133" s="918" t="str">
        <f>IF(D133=0,"0-0",(VLOOKUP(D133,'CONSOLIDADO PLAN DESARROLLO'!$EL$9:$ET$304,5,0)))</f>
        <v>0-0</v>
      </c>
      <c r="I133" s="921" t="str">
        <f>IF(D133=0,"0-0",(VLOOKUP(D133,'CONSOLIDADO PLAN DESARROLLO'!$EL$9:$ET$304,$R$3,0)))</f>
        <v>0-0</v>
      </c>
      <c r="J133" s="922"/>
      <c r="K133" s="933"/>
      <c r="L133" s="936"/>
      <c r="M133" s="174"/>
      <c r="N133" s="175"/>
      <c r="O133" s="176"/>
      <c r="P133" s="46"/>
      <c r="Q133" s="47"/>
      <c r="R133" s="939"/>
      <c r="S133" s="48"/>
      <c r="T133" s="927"/>
      <c r="U133" s="49"/>
      <c r="V133" s="927"/>
      <c r="W133" s="49"/>
      <c r="X133" s="927"/>
      <c r="Y133" s="49"/>
      <c r="Z133" s="927"/>
      <c r="AA133" s="49"/>
      <c r="AB133" s="927"/>
      <c r="AC133" s="49"/>
      <c r="AD133" s="927"/>
      <c r="AE133" s="49"/>
      <c r="AF133" s="927"/>
      <c r="AG133" s="50"/>
      <c r="AH133" s="855"/>
      <c r="AI133" s="855"/>
      <c r="AJ133" s="930">
        <f>+R133+T133+V133+X133+Z133+AB133+AD133+AF133</f>
        <v>0</v>
      </c>
      <c r="AK133" s="103">
        <f t="shared" ref="AK133:AK138" si="314">AC133+AE133+AG133+S133+U133+W133+Y133+AA133</f>
        <v>0</v>
      </c>
      <c r="AL133" s="51"/>
      <c r="AM133" s="52"/>
      <c r="AN133" s="52"/>
      <c r="AO133" s="52"/>
      <c r="AP133" s="52"/>
      <c r="AQ133" s="52"/>
      <c r="AR133" s="53">
        <f t="shared" ref="AR133:AR138" si="315">SUM(AL133:AQ133)</f>
        <v>0</v>
      </c>
      <c r="AS133" s="54"/>
      <c r="AT133" s="52"/>
      <c r="AU133" s="53">
        <f t="shared" ref="AU133:AU137" si="316">SUM(AS133:AT133)</f>
        <v>0</v>
      </c>
      <c r="AV133" s="54"/>
      <c r="AW133" s="52"/>
      <c r="AX133" s="52"/>
      <c r="AY133" s="52"/>
      <c r="AZ133" s="55"/>
      <c r="BA133" s="56"/>
      <c r="BB133" s="56"/>
      <c r="BC133" s="57"/>
    </row>
    <row r="134" spans="1:55" ht="17.25" hidden="1" customHeight="1" x14ac:dyDescent="0.2">
      <c r="A134" s="898"/>
      <c r="B134" s="900"/>
      <c r="C134" s="903"/>
      <c r="D134" s="906"/>
      <c r="E134" s="910"/>
      <c r="F134" s="912"/>
      <c r="G134" s="915"/>
      <c r="H134" s="918"/>
      <c r="I134" s="923"/>
      <c r="J134" s="924"/>
      <c r="K134" s="933"/>
      <c r="L134" s="937"/>
      <c r="M134" s="174"/>
      <c r="N134" s="175"/>
      <c r="O134" s="176"/>
      <c r="P134" s="46"/>
      <c r="Q134" s="47"/>
      <c r="R134" s="940"/>
      <c r="S134" s="48"/>
      <c r="T134" s="928"/>
      <c r="U134" s="49"/>
      <c r="V134" s="928"/>
      <c r="W134" s="49"/>
      <c r="X134" s="928"/>
      <c r="Y134" s="49"/>
      <c r="Z134" s="928"/>
      <c r="AA134" s="49"/>
      <c r="AB134" s="928"/>
      <c r="AC134" s="49"/>
      <c r="AD134" s="928"/>
      <c r="AE134" s="49"/>
      <c r="AF134" s="928"/>
      <c r="AG134" s="50"/>
      <c r="AH134" s="856"/>
      <c r="AI134" s="856"/>
      <c r="AJ134" s="931"/>
      <c r="AK134" s="103">
        <f t="shared" si="314"/>
        <v>0</v>
      </c>
      <c r="AL134" s="51"/>
      <c r="AM134" s="52"/>
      <c r="AN134" s="52"/>
      <c r="AO134" s="52"/>
      <c r="AP134" s="52"/>
      <c r="AQ134" s="52"/>
      <c r="AR134" s="53">
        <f t="shared" si="315"/>
        <v>0</v>
      </c>
      <c r="AS134" s="54"/>
      <c r="AT134" s="52"/>
      <c r="AU134" s="53">
        <f t="shared" si="316"/>
        <v>0</v>
      </c>
      <c r="AV134" s="54"/>
      <c r="AW134" s="52"/>
      <c r="AX134" s="52"/>
      <c r="AY134" s="52"/>
      <c r="AZ134" s="55"/>
      <c r="BA134" s="56"/>
      <c r="BB134" s="56"/>
      <c r="BC134" s="57"/>
    </row>
    <row r="135" spans="1:55" ht="17.25" hidden="1" customHeight="1" x14ac:dyDescent="0.2">
      <c r="A135" s="898"/>
      <c r="B135" s="900"/>
      <c r="C135" s="903"/>
      <c r="D135" s="906"/>
      <c r="E135" s="910"/>
      <c r="F135" s="912"/>
      <c r="G135" s="915"/>
      <c r="H135" s="918"/>
      <c r="I135" s="923"/>
      <c r="J135" s="924"/>
      <c r="K135" s="933"/>
      <c r="L135" s="937"/>
      <c r="M135" s="174"/>
      <c r="N135" s="175"/>
      <c r="O135" s="176"/>
      <c r="P135" s="46"/>
      <c r="Q135" s="47"/>
      <c r="R135" s="940"/>
      <c r="S135" s="48"/>
      <c r="T135" s="928"/>
      <c r="U135" s="49"/>
      <c r="V135" s="928"/>
      <c r="W135" s="49"/>
      <c r="X135" s="928"/>
      <c r="Y135" s="49"/>
      <c r="Z135" s="928"/>
      <c r="AA135" s="49"/>
      <c r="AB135" s="928"/>
      <c r="AC135" s="49"/>
      <c r="AD135" s="928"/>
      <c r="AE135" s="49"/>
      <c r="AF135" s="928"/>
      <c r="AG135" s="50"/>
      <c r="AH135" s="856"/>
      <c r="AI135" s="856"/>
      <c r="AJ135" s="931"/>
      <c r="AK135" s="103">
        <f t="shared" si="314"/>
        <v>0</v>
      </c>
      <c r="AL135" s="51"/>
      <c r="AM135" s="52"/>
      <c r="AN135" s="52"/>
      <c r="AO135" s="52"/>
      <c r="AP135" s="52"/>
      <c r="AQ135" s="52"/>
      <c r="AR135" s="53">
        <f t="shared" si="315"/>
        <v>0</v>
      </c>
      <c r="AS135" s="54"/>
      <c r="AT135" s="52"/>
      <c r="AU135" s="53">
        <f t="shared" si="316"/>
        <v>0</v>
      </c>
      <c r="AV135" s="54"/>
      <c r="AW135" s="52"/>
      <c r="AX135" s="52"/>
      <c r="AY135" s="52"/>
      <c r="AZ135" s="55"/>
      <c r="BA135" s="56"/>
      <c r="BB135" s="56"/>
      <c r="BC135" s="57"/>
    </row>
    <row r="136" spans="1:55" ht="17.25" hidden="1" customHeight="1" x14ac:dyDescent="0.2">
      <c r="A136" s="898"/>
      <c r="B136" s="900"/>
      <c r="C136" s="903"/>
      <c r="D136" s="906"/>
      <c r="E136" s="910"/>
      <c r="F136" s="912"/>
      <c r="G136" s="915"/>
      <c r="H136" s="918"/>
      <c r="I136" s="923"/>
      <c r="J136" s="924"/>
      <c r="K136" s="933"/>
      <c r="L136" s="937"/>
      <c r="M136" s="174"/>
      <c r="N136" s="175"/>
      <c r="O136" s="176"/>
      <c r="P136" s="46"/>
      <c r="Q136" s="47"/>
      <c r="R136" s="940"/>
      <c r="S136" s="48"/>
      <c r="T136" s="928"/>
      <c r="U136" s="49"/>
      <c r="V136" s="928"/>
      <c r="W136" s="49"/>
      <c r="X136" s="928"/>
      <c r="Y136" s="49"/>
      <c r="Z136" s="928"/>
      <c r="AA136" s="49"/>
      <c r="AB136" s="928"/>
      <c r="AC136" s="49"/>
      <c r="AD136" s="928"/>
      <c r="AE136" s="49"/>
      <c r="AF136" s="928"/>
      <c r="AG136" s="50"/>
      <c r="AH136" s="856"/>
      <c r="AI136" s="856"/>
      <c r="AJ136" s="931"/>
      <c r="AK136" s="103">
        <f t="shared" si="314"/>
        <v>0</v>
      </c>
      <c r="AL136" s="51"/>
      <c r="AM136" s="52"/>
      <c r="AN136" s="52"/>
      <c r="AO136" s="52"/>
      <c r="AP136" s="52"/>
      <c r="AQ136" s="52"/>
      <c r="AR136" s="53">
        <f t="shared" si="315"/>
        <v>0</v>
      </c>
      <c r="AS136" s="54"/>
      <c r="AT136" s="52"/>
      <c r="AU136" s="53">
        <f t="shared" si="316"/>
        <v>0</v>
      </c>
      <c r="AV136" s="54"/>
      <c r="AW136" s="52"/>
      <c r="AX136" s="52"/>
      <c r="AY136" s="52"/>
      <c r="AZ136" s="55"/>
      <c r="BA136" s="56"/>
      <c r="BB136" s="56"/>
      <c r="BC136" s="57"/>
    </row>
    <row r="137" spans="1:55" ht="17.25" hidden="1" customHeight="1" x14ac:dyDescent="0.2">
      <c r="A137" s="898"/>
      <c r="B137" s="900"/>
      <c r="C137" s="903"/>
      <c r="D137" s="906"/>
      <c r="E137" s="910"/>
      <c r="F137" s="912"/>
      <c r="G137" s="915"/>
      <c r="H137" s="918"/>
      <c r="I137" s="923"/>
      <c r="J137" s="924"/>
      <c r="K137" s="933"/>
      <c r="L137" s="937"/>
      <c r="M137" s="174"/>
      <c r="N137" s="175"/>
      <c r="O137" s="176"/>
      <c r="P137" s="46"/>
      <c r="Q137" s="47"/>
      <c r="R137" s="940"/>
      <c r="S137" s="48"/>
      <c r="T137" s="928"/>
      <c r="U137" s="49"/>
      <c r="V137" s="928"/>
      <c r="W137" s="49"/>
      <c r="X137" s="928"/>
      <c r="Y137" s="49"/>
      <c r="Z137" s="928"/>
      <c r="AA137" s="49"/>
      <c r="AB137" s="928"/>
      <c r="AC137" s="49"/>
      <c r="AD137" s="928"/>
      <c r="AE137" s="49"/>
      <c r="AF137" s="928"/>
      <c r="AG137" s="50"/>
      <c r="AH137" s="856"/>
      <c r="AI137" s="856"/>
      <c r="AJ137" s="931"/>
      <c r="AK137" s="103">
        <f t="shared" si="314"/>
        <v>0</v>
      </c>
      <c r="AL137" s="51"/>
      <c r="AM137" s="52"/>
      <c r="AN137" s="52"/>
      <c r="AO137" s="52"/>
      <c r="AP137" s="52"/>
      <c r="AQ137" s="52"/>
      <c r="AR137" s="53">
        <f t="shared" si="315"/>
        <v>0</v>
      </c>
      <c r="AS137" s="54"/>
      <c r="AT137" s="52"/>
      <c r="AU137" s="53">
        <f t="shared" si="316"/>
        <v>0</v>
      </c>
      <c r="AV137" s="54"/>
      <c r="AW137" s="52"/>
      <c r="AX137" s="52"/>
      <c r="AY137" s="52"/>
      <c r="AZ137" s="55"/>
      <c r="BA137" s="56"/>
      <c r="BB137" s="56"/>
      <c r="BC137" s="57"/>
    </row>
    <row r="138" spans="1:55" ht="17.25" hidden="1" customHeight="1" x14ac:dyDescent="0.2">
      <c r="A138" s="898"/>
      <c r="B138" s="901"/>
      <c r="C138" s="904"/>
      <c r="D138" s="907"/>
      <c r="E138" s="910"/>
      <c r="F138" s="913"/>
      <c r="G138" s="916"/>
      <c r="H138" s="919"/>
      <c r="I138" s="923"/>
      <c r="J138" s="924"/>
      <c r="K138" s="934"/>
      <c r="L138" s="937"/>
      <c r="M138" s="177"/>
      <c r="N138" s="178"/>
      <c r="O138" s="179"/>
      <c r="P138" s="106"/>
      <c r="Q138" s="107"/>
      <c r="R138" s="940"/>
      <c r="S138" s="108"/>
      <c r="T138" s="928"/>
      <c r="U138" s="109"/>
      <c r="V138" s="928"/>
      <c r="W138" s="109"/>
      <c r="X138" s="928"/>
      <c r="Y138" s="109"/>
      <c r="Z138" s="928"/>
      <c r="AA138" s="109"/>
      <c r="AB138" s="928"/>
      <c r="AC138" s="109"/>
      <c r="AD138" s="928"/>
      <c r="AE138" s="109"/>
      <c r="AF138" s="928"/>
      <c r="AG138" s="110"/>
      <c r="AH138" s="856"/>
      <c r="AI138" s="856"/>
      <c r="AJ138" s="932"/>
      <c r="AK138" s="103">
        <f t="shared" si="314"/>
        <v>0</v>
      </c>
      <c r="AL138" s="111"/>
      <c r="AM138" s="112"/>
      <c r="AN138" s="112"/>
      <c r="AO138" s="112"/>
      <c r="AP138" s="112"/>
      <c r="AQ138" s="112"/>
      <c r="AR138" s="53">
        <f t="shared" si="315"/>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899"/>
      <c r="B139" s="902"/>
      <c r="C139" s="905"/>
      <c r="D139" s="908"/>
      <c r="E139" s="911"/>
      <c r="F139" s="914"/>
      <c r="G139" s="917"/>
      <c r="H139" s="920"/>
      <c r="I139" s="925"/>
      <c r="J139" s="926"/>
      <c r="K139" s="935"/>
      <c r="L139" s="938"/>
      <c r="M139" s="180"/>
      <c r="N139" s="181"/>
      <c r="O139" s="182"/>
      <c r="P139" s="117"/>
      <c r="Q139" s="117"/>
      <c r="R139" s="941"/>
      <c r="S139" s="183"/>
      <c r="T139" s="929"/>
      <c r="U139" s="184"/>
      <c r="V139" s="929"/>
      <c r="W139" s="184"/>
      <c r="X139" s="929"/>
      <c r="Y139" s="184"/>
      <c r="Z139" s="929"/>
      <c r="AA139" s="184"/>
      <c r="AB139" s="929"/>
      <c r="AC139" s="184"/>
      <c r="AD139" s="929"/>
      <c r="AE139" s="184"/>
      <c r="AF139" s="929"/>
      <c r="AG139" s="185"/>
      <c r="AH139" s="857"/>
      <c r="AI139" s="857"/>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942"/>
      <c r="J140" s="942"/>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897">
        <v>15</v>
      </c>
      <c r="B141" s="161" t="s">
        <v>1704</v>
      </c>
      <c r="C141" s="162" t="s">
        <v>1705</v>
      </c>
      <c r="D141" s="163" t="s">
        <v>21</v>
      </c>
      <c r="E141" s="163" t="s">
        <v>1891</v>
      </c>
      <c r="F141" s="162" t="s">
        <v>1706</v>
      </c>
      <c r="G141" s="164" t="s">
        <v>1678</v>
      </c>
      <c r="H141" s="164" t="s">
        <v>1679</v>
      </c>
      <c r="I141" s="165" t="s">
        <v>1907</v>
      </c>
      <c r="J141" s="166">
        <f>+$N$3</f>
        <v>2019</v>
      </c>
      <c r="K141" s="164" t="s">
        <v>1924</v>
      </c>
      <c r="L141" s="165" t="s">
        <v>1925</v>
      </c>
      <c r="M141" s="162" t="s">
        <v>1707</v>
      </c>
      <c r="N141" s="162" t="s">
        <v>1708</v>
      </c>
      <c r="O141" s="162" t="s">
        <v>1709</v>
      </c>
      <c r="P141" s="162" t="s">
        <v>1710</v>
      </c>
      <c r="Q141" s="162" t="s">
        <v>1711</v>
      </c>
      <c r="R141" s="167">
        <f t="shared" ref="R141" si="317">SUM(R142:R148)</f>
        <v>0</v>
      </c>
      <c r="S141" s="168">
        <f t="shared" ref="S141" si="318">SUM(S142:S148)</f>
        <v>0</v>
      </c>
      <c r="T141" s="169">
        <f t="shared" ref="T141" si="319">SUM(T142:T148)</f>
        <v>0</v>
      </c>
      <c r="U141" s="170">
        <f t="shared" ref="U141" si="320">SUM(U142:U148)</f>
        <v>0</v>
      </c>
      <c r="V141" s="169">
        <f t="shared" ref="V141" si="321">SUM(V142:V148)</f>
        <v>0</v>
      </c>
      <c r="W141" s="170">
        <f t="shared" ref="W141" si="322">SUM(W142:W148)</f>
        <v>0</v>
      </c>
      <c r="X141" s="169">
        <f t="shared" ref="X141" si="323">SUM(X142:X148)</f>
        <v>0</v>
      </c>
      <c r="Y141" s="170">
        <f t="shared" ref="Y141" si="324">SUM(Y142:Y148)</f>
        <v>0</v>
      </c>
      <c r="Z141" s="169">
        <f t="shared" ref="Z141" si="325">SUM(Z142:Z148)</f>
        <v>0</v>
      </c>
      <c r="AA141" s="170">
        <f t="shared" ref="AA141" si="326">SUM(AA142:AA148)</f>
        <v>0</v>
      </c>
      <c r="AB141" s="169">
        <f t="shared" ref="AB141" si="327">SUM(AB142:AB148)</f>
        <v>0</v>
      </c>
      <c r="AC141" s="170">
        <f t="shared" ref="AC141" si="328">SUM(AC142:AC148)</f>
        <v>0</v>
      </c>
      <c r="AD141" s="169">
        <f t="shared" ref="AD141" si="329">SUM(AD142:AD148)</f>
        <v>0</v>
      </c>
      <c r="AE141" s="170">
        <f t="shared" ref="AE141" si="330">SUM(AE142:AE148)</f>
        <v>0</v>
      </c>
      <c r="AF141" s="169">
        <f t="shared" ref="AF141" si="331">SUM(AF142:AF148)</f>
        <v>0</v>
      </c>
      <c r="AG141" s="171">
        <f t="shared" ref="AG141" si="332">SUM(AG142:AG148)</f>
        <v>0</v>
      </c>
      <c r="AH141" s="854"/>
      <c r="AI141" s="854"/>
      <c r="AJ141" s="172">
        <f t="shared" ref="AJ141" si="333">SUM(AJ142:AJ148)</f>
        <v>0</v>
      </c>
      <c r="AK141" s="173">
        <f t="shared" ref="AK141" si="334">SUM(AK142:AK148)</f>
        <v>0</v>
      </c>
      <c r="AL141" s="41">
        <f t="shared" ref="AL141" si="335">SUM(AL142:AL148)</f>
        <v>0</v>
      </c>
      <c r="AM141" s="42">
        <f t="shared" ref="AM141" si="336">SUM(AM142:AM148)</f>
        <v>0</v>
      </c>
      <c r="AN141" s="42">
        <f t="shared" ref="AN141" si="337">SUM(AN142:AN148)</f>
        <v>0</v>
      </c>
      <c r="AO141" s="42">
        <f t="shared" ref="AO141" si="338">SUM(AO142:AO148)</f>
        <v>0</v>
      </c>
      <c r="AP141" s="42">
        <f t="shared" ref="AP141" si="339">SUM(AP142:AP148)</f>
        <v>0</v>
      </c>
      <c r="AQ141" s="42">
        <f t="shared" ref="AQ141" si="340">SUM(AQ142:AQ148)</f>
        <v>0</v>
      </c>
      <c r="AR141" s="43">
        <f t="shared" ref="AR141" si="341">SUM(AR142:AR148)</f>
        <v>0</v>
      </c>
      <c r="AS141" s="104">
        <f t="shared" ref="AS141" si="342">SUM(AS142:AS148)</f>
        <v>0</v>
      </c>
      <c r="AT141" s="42">
        <f t="shared" ref="AT141" si="343">SUM(AT142:AT148)</f>
        <v>0</v>
      </c>
      <c r="AU141" s="43">
        <f t="shared" ref="AU141" si="344">SUM(AU142:AU148)</f>
        <v>0</v>
      </c>
      <c r="AV141" s="104">
        <f t="shared" ref="AV141" si="345">SUM(AV142:AV148)</f>
        <v>0</v>
      </c>
      <c r="AW141" s="42">
        <f t="shared" ref="AW141" si="346">SUM(AW142:AW148)</f>
        <v>0</v>
      </c>
      <c r="AX141" s="42">
        <f t="shared" ref="AX141" si="347">SUM(AX142:AX148)</f>
        <v>0</v>
      </c>
      <c r="AY141" s="42">
        <f t="shared" ref="AY141" si="348">SUM(AY142:AY148)</f>
        <v>0</v>
      </c>
      <c r="AZ141" s="105">
        <f t="shared" ref="AZ141" si="349">SUM(AZ142:AZ148)</f>
        <v>0</v>
      </c>
      <c r="BA141" s="44" t="s">
        <v>1684</v>
      </c>
      <c r="BB141" s="44" t="s">
        <v>1685</v>
      </c>
      <c r="BC141" s="45" t="s">
        <v>1686</v>
      </c>
    </row>
    <row r="142" spans="1:55" ht="17.25" hidden="1" customHeight="1" x14ac:dyDescent="0.2">
      <c r="A142" s="898"/>
      <c r="B142" s="900" t="str">
        <f>VLOOKUP($D$9,'PROYECTOS REGISTRADOS'!$A$2:$D$82,4,0)</f>
        <v>Mejoramiento de la atención integral de la Gestión del Riesgo de Desastres Tocancipá, Cundinamarca, Centro Oriente</v>
      </c>
      <c r="C142" s="903" t="str">
        <f>VLOOKUP($D$9,'PROYECTOS REGISTRADOS'!$A$2:$D$82,3,0)</f>
        <v>2016-25817-0055</v>
      </c>
      <c r="D142" s="906"/>
      <c r="E142" s="909" t="str">
        <f>IF(D142=0,"0-0",(VLOOKUP(D142,'CONSOLIDADO PLAN DESARROLLO'!$EL$9:$ET$304,2,0)))</f>
        <v>0-0</v>
      </c>
      <c r="F142" s="912" t="str">
        <f>IF(D142=0,"0-0",(VLOOKUP(D142,'CONSOLIDADO PLAN DESARROLLO'!$EL$9:$ET$304,3,0)))</f>
        <v>0-0</v>
      </c>
      <c r="G142" s="915" t="str">
        <f>IF(D142=0,"0-0",(VLOOKUP(D142,'CONSOLIDADO PLAN DESARROLLO'!$EL$9:$ET$304,4,0)))</f>
        <v>0-0</v>
      </c>
      <c r="H142" s="918" t="str">
        <f>IF(D142=0,"0-0",(VLOOKUP(D142,'CONSOLIDADO PLAN DESARROLLO'!$EL$9:$ET$304,5,0)))</f>
        <v>0-0</v>
      </c>
      <c r="I142" s="921" t="str">
        <f>IF(D142=0,"0-0",(VLOOKUP(D142,'CONSOLIDADO PLAN DESARROLLO'!$EL$9:$ET$304,$R$3,0)))</f>
        <v>0-0</v>
      </c>
      <c r="J142" s="922"/>
      <c r="K142" s="933"/>
      <c r="L142" s="936"/>
      <c r="M142" s="174"/>
      <c r="N142" s="175"/>
      <c r="O142" s="176"/>
      <c r="P142" s="46"/>
      <c r="Q142" s="47"/>
      <c r="R142" s="939"/>
      <c r="S142" s="48"/>
      <c r="T142" s="927"/>
      <c r="U142" s="49"/>
      <c r="V142" s="927"/>
      <c r="W142" s="49"/>
      <c r="X142" s="927"/>
      <c r="Y142" s="49"/>
      <c r="Z142" s="927"/>
      <c r="AA142" s="49"/>
      <c r="AB142" s="927"/>
      <c r="AC142" s="49"/>
      <c r="AD142" s="927"/>
      <c r="AE142" s="49"/>
      <c r="AF142" s="927"/>
      <c r="AG142" s="50"/>
      <c r="AH142" s="855"/>
      <c r="AI142" s="855"/>
      <c r="AJ142" s="930">
        <f>+R142+T142+V142+X142+Z142+AB142+AD142+AF142</f>
        <v>0</v>
      </c>
      <c r="AK142" s="103">
        <f t="shared" ref="AK142:AK147" si="350">AC142+AE142+AG142+S142+U142+W142+Y142+AA142</f>
        <v>0</v>
      </c>
      <c r="AL142" s="51"/>
      <c r="AM142" s="52"/>
      <c r="AN142" s="52"/>
      <c r="AO142" s="52"/>
      <c r="AP142" s="52"/>
      <c r="AQ142" s="52"/>
      <c r="AR142" s="53">
        <f t="shared" ref="AR142:AR147" si="351">SUM(AL142:AQ142)</f>
        <v>0</v>
      </c>
      <c r="AS142" s="54"/>
      <c r="AT142" s="52"/>
      <c r="AU142" s="53">
        <f t="shared" ref="AU142:AU146" si="352">SUM(AS142:AT142)</f>
        <v>0</v>
      </c>
      <c r="AV142" s="54"/>
      <c r="AW142" s="52"/>
      <c r="AX142" s="52"/>
      <c r="AY142" s="52"/>
      <c r="AZ142" s="55"/>
      <c r="BA142" s="56"/>
      <c r="BB142" s="56"/>
      <c r="BC142" s="57"/>
    </row>
    <row r="143" spans="1:55" ht="17.25" hidden="1" customHeight="1" x14ac:dyDescent="0.2">
      <c r="A143" s="898"/>
      <c r="B143" s="900"/>
      <c r="C143" s="903"/>
      <c r="D143" s="906"/>
      <c r="E143" s="910"/>
      <c r="F143" s="912"/>
      <c r="G143" s="915"/>
      <c r="H143" s="918"/>
      <c r="I143" s="923"/>
      <c r="J143" s="924"/>
      <c r="K143" s="933"/>
      <c r="L143" s="937"/>
      <c r="M143" s="174"/>
      <c r="N143" s="175"/>
      <c r="O143" s="176"/>
      <c r="P143" s="46"/>
      <c r="Q143" s="47"/>
      <c r="R143" s="940"/>
      <c r="S143" s="48"/>
      <c r="T143" s="928"/>
      <c r="U143" s="49"/>
      <c r="V143" s="928"/>
      <c r="W143" s="49"/>
      <c r="X143" s="928"/>
      <c r="Y143" s="49"/>
      <c r="Z143" s="928"/>
      <c r="AA143" s="49"/>
      <c r="AB143" s="928"/>
      <c r="AC143" s="49"/>
      <c r="AD143" s="928"/>
      <c r="AE143" s="49"/>
      <c r="AF143" s="928"/>
      <c r="AG143" s="50"/>
      <c r="AH143" s="856"/>
      <c r="AI143" s="856"/>
      <c r="AJ143" s="931"/>
      <c r="AK143" s="103">
        <f t="shared" si="350"/>
        <v>0</v>
      </c>
      <c r="AL143" s="51"/>
      <c r="AM143" s="52"/>
      <c r="AN143" s="52"/>
      <c r="AO143" s="52"/>
      <c r="AP143" s="52"/>
      <c r="AQ143" s="52"/>
      <c r="AR143" s="53">
        <f t="shared" si="351"/>
        <v>0</v>
      </c>
      <c r="AS143" s="54"/>
      <c r="AT143" s="52"/>
      <c r="AU143" s="53">
        <f t="shared" si="352"/>
        <v>0</v>
      </c>
      <c r="AV143" s="54"/>
      <c r="AW143" s="52"/>
      <c r="AX143" s="52"/>
      <c r="AY143" s="52"/>
      <c r="AZ143" s="55"/>
      <c r="BA143" s="56"/>
      <c r="BB143" s="56"/>
      <c r="BC143" s="57"/>
    </row>
    <row r="144" spans="1:55" ht="17.25" hidden="1" customHeight="1" x14ac:dyDescent="0.2">
      <c r="A144" s="898"/>
      <c r="B144" s="900"/>
      <c r="C144" s="903"/>
      <c r="D144" s="906"/>
      <c r="E144" s="910"/>
      <c r="F144" s="912"/>
      <c r="G144" s="915"/>
      <c r="H144" s="918"/>
      <c r="I144" s="923"/>
      <c r="J144" s="924"/>
      <c r="K144" s="933"/>
      <c r="L144" s="937"/>
      <c r="M144" s="174"/>
      <c r="N144" s="175"/>
      <c r="O144" s="176"/>
      <c r="P144" s="46"/>
      <c r="Q144" s="47"/>
      <c r="R144" s="940"/>
      <c r="S144" s="48"/>
      <c r="T144" s="928"/>
      <c r="U144" s="49"/>
      <c r="V144" s="928"/>
      <c r="W144" s="49"/>
      <c r="X144" s="928"/>
      <c r="Y144" s="49"/>
      <c r="Z144" s="928"/>
      <c r="AA144" s="49"/>
      <c r="AB144" s="928"/>
      <c r="AC144" s="49"/>
      <c r="AD144" s="928"/>
      <c r="AE144" s="49"/>
      <c r="AF144" s="928"/>
      <c r="AG144" s="50"/>
      <c r="AH144" s="856"/>
      <c r="AI144" s="856"/>
      <c r="AJ144" s="931"/>
      <c r="AK144" s="103">
        <f t="shared" si="350"/>
        <v>0</v>
      </c>
      <c r="AL144" s="51"/>
      <c r="AM144" s="52"/>
      <c r="AN144" s="52"/>
      <c r="AO144" s="52"/>
      <c r="AP144" s="52"/>
      <c r="AQ144" s="52"/>
      <c r="AR144" s="53">
        <f t="shared" si="351"/>
        <v>0</v>
      </c>
      <c r="AS144" s="54"/>
      <c r="AT144" s="52"/>
      <c r="AU144" s="53">
        <f t="shared" si="352"/>
        <v>0</v>
      </c>
      <c r="AV144" s="54"/>
      <c r="AW144" s="52"/>
      <c r="AX144" s="52"/>
      <c r="AY144" s="52"/>
      <c r="AZ144" s="55"/>
      <c r="BA144" s="56"/>
      <c r="BB144" s="56"/>
      <c r="BC144" s="57"/>
    </row>
    <row r="145" spans="1:55" ht="17.25" hidden="1" customHeight="1" x14ac:dyDescent="0.2">
      <c r="A145" s="898"/>
      <c r="B145" s="900"/>
      <c r="C145" s="903"/>
      <c r="D145" s="906"/>
      <c r="E145" s="910"/>
      <c r="F145" s="912"/>
      <c r="G145" s="915"/>
      <c r="H145" s="918"/>
      <c r="I145" s="923"/>
      <c r="J145" s="924"/>
      <c r="K145" s="933"/>
      <c r="L145" s="937"/>
      <c r="M145" s="174"/>
      <c r="N145" s="175"/>
      <c r="O145" s="176"/>
      <c r="P145" s="46"/>
      <c r="Q145" s="47"/>
      <c r="R145" s="940"/>
      <c r="S145" s="48"/>
      <c r="T145" s="928"/>
      <c r="U145" s="49"/>
      <c r="V145" s="928"/>
      <c r="W145" s="49"/>
      <c r="X145" s="928"/>
      <c r="Y145" s="49"/>
      <c r="Z145" s="928"/>
      <c r="AA145" s="49"/>
      <c r="AB145" s="928"/>
      <c r="AC145" s="49"/>
      <c r="AD145" s="928"/>
      <c r="AE145" s="49"/>
      <c r="AF145" s="928"/>
      <c r="AG145" s="50"/>
      <c r="AH145" s="856"/>
      <c r="AI145" s="856"/>
      <c r="AJ145" s="931"/>
      <c r="AK145" s="103">
        <f t="shared" si="350"/>
        <v>0</v>
      </c>
      <c r="AL145" s="51"/>
      <c r="AM145" s="52"/>
      <c r="AN145" s="52"/>
      <c r="AO145" s="52"/>
      <c r="AP145" s="52"/>
      <c r="AQ145" s="52"/>
      <c r="AR145" s="53">
        <f t="shared" si="351"/>
        <v>0</v>
      </c>
      <c r="AS145" s="54"/>
      <c r="AT145" s="52"/>
      <c r="AU145" s="53">
        <f t="shared" si="352"/>
        <v>0</v>
      </c>
      <c r="AV145" s="54"/>
      <c r="AW145" s="52"/>
      <c r="AX145" s="52"/>
      <c r="AY145" s="52"/>
      <c r="AZ145" s="55"/>
      <c r="BA145" s="56"/>
      <c r="BB145" s="56"/>
      <c r="BC145" s="57"/>
    </row>
    <row r="146" spans="1:55" ht="17.25" hidden="1" customHeight="1" x14ac:dyDescent="0.2">
      <c r="A146" s="898"/>
      <c r="B146" s="900"/>
      <c r="C146" s="903"/>
      <c r="D146" s="906"/>
      <c r="E146" s="910"/>
      <c r="F146" s="912"/>
      <c r="G146" s="915"/>
      <c r="H146" s="918"/>
      <c r="I146" s="923"/>
      <c r="J146" s="924"/>
      <c r="K146" s="933"/>
      <c r="L146" s="937"/>
      <c r="M146" s="174"/>
      <c r="N146" s="175"/>
      <c r="O146" s="176"/>
      <c r="P146" s="46"/>
      <c r="Q146" s="47"/>
      <c r="R146" s="940"/>
      <c r="S146" s="48"/>
      <c r="T146" s="928"/>
      <c r="U146" s="49"/>
      <c r="V146" s="928"/>
      <c r="W146" s="49"/>
      <c r="X146" s="928"/>
      <c r="Y146" s="49"/>
      <c r="Z146" s="928"/>
      <c r="AA146" s="49"/>
      <c r="AB146" s="928"/>
      <c r="AC146" s="49"/>
      <c r="AD146" s="928"/>
      <c r="AE146" s="49"/>
      <c r="AF146" s="928"/>
      <c r="AG146" s="50"/>
      <c r="AH146" s="856"/>
      <c r="AI146" s="856"/>
      <c r="AJ146" s="931"/>
      <c r="AK146" s="103">
        <f t="shared" si="350"/>
        <v>0</v>
      </c>
      <c r="AL146" s="51"/>
      <c r="AM146" s="52"/>
      <c r="AN146" s="52"/>
      <c r="AO146" s="52"/>
      <c r="AP146" s="52"/>
      <c r="AQ146" s="52"/>
      <c r="AR146" s="53">
        <f t="shared" si="351"/>
        <v>0</v>
      </c>
      <c r="AS146" s="54"/>
      <c r="AT146" s="52"/>
      <c r="AU146" s="53">
        <f t="shared" si="352"/>
        <v>0</v>
      </c>
      <c r="AV146" s="54"/>
      <c r="AW146" s="52"/>
      <c r="AX146" s="52"/>
      <c r="AY146" s="52"/>
      <c r="AZ146" s="55"/>
      <c r="BA146" s="56"/>
      <c r="BB146" s="56"/>
      <c r="BC146" s="57"/>
    </row>
    <row r="147" spans="1:55" ht="17.25" hidden="1" customHeight="1" x14ac:dyDescent="0.2">
      <c r="A147" s="898"/>
      <c r="B147" s="901"/>
      <c r="C147" s="904"/>
      <c r="D147" s="907"/>
      <c r="E147" s="910"/>
      <c r="F147" s="913"/>
      <c r="G147" s="916"/>
      <c r="H147" s="919"/>
      <c r="I147" s="923"/>
      <c r="J147" s="924"/>
      <c r="K147" s="934"/>
      <c r="L147" s="937"/>
      <c r="M147" s="177"/>
      <c r="N147" s="178"/>
      <c r="O147" s="179"/>
      <c r="P147" s="106"/>
      <c r="Q147" s="107"/>
      <c r="R147" s="940"/>
      <c r="S147" s="108"/>
      <c r="T147" s="928"/>
      <c r="U147" s="109"/>
      <c r="V147" s="928"/>
      <c r="W147" s="109"/>
      <c r="X147" s="928"/>
      <c r="Y147" s="109"/>
      <c r="Z147" s="928"/>
      <c r="AA147" s="109"/>
      <c r="AB147" s="928"/>
      <c r="AC147" s="109"/>
      <c r="AD147" s="928"/>
      <c r="AE147" s="109"/>
      <c r="AF147" s="928"/>
      <c r="AG147" s="110"/>
      <c r="AH147" s="856"/>
      <c r="AI147" s="856"/>
      <c r="AJ147" s="932"/>
      <c r="AK147" s="103">
        <f t="shared" si="350"/>
        <v>0</v>
      </c>
      <c r="AL147" s="111"/>
      <c r="AM147" s="112"/>
      <c r="AN147" s="112"/>
      <c r="AO147" s="112"/>
      <c r="AP147" s="112"/>
      <c r="AQ147" s="112"/>
      <c r="AR147" s="53">
        <f t="shared" si="351"/>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899"/>
      <c r="B148" s="902"/>
      <c r="C148" s="905"/>
      <c r="D148" s="908"/>
      <c r="E148" s="911"/>
      <c r="F148" s="914"/>
      <c r="G148" s="917"/>
      <c r="H148" s="920"/>
      <c r="I148" s="925"/>
      <c r="J148" s="926"/>
      <c r="K148" s="935"/>
      <c r="L148" s="938"/>
      <c r="M148" s="180"/>
      <c r="N148" s="181"/>
      <c r="O148" s="182"/>
      <c r="P148" s="117"/>
      <c r="Q148" s="117"/>
      <c r="R148" s="941"/>
      <c r="S148" s="183"/>
      <c r="T148" s="929"/>
      <c r="U148" s="184"/>
      <c r="V148" s="929"/>
      <c r="W148" s="184"/>
      <c r="X148" s="929"/>
      <c r="Y148" s="184"/>
      <c r="Z148" s="929"/>
      <c r="AA148" s="184"/>
      <c r="AB148" s="929"/>
      <c r="AC148" s="184"/>
      <c r="AD148" s="929"/>
      <c r="AE148" s="184"/>
      <c r="AF148" s="929"/>
      <c r="AG148" s="185"/>
      <c r="AH148" s="857"/>
      <c r="AI148" s="857"/>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942"/>
      <c r="J149" s="942"/>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897">
        <v>16</v>
      </c>
      <c r="B150" s="161" t="s">
        <v>1704</v>
      </c>
      <c r="C150" s="162" t="s">
        <v>1705</v>
      </c>
      <c r="D150" s="163" t="s">
        <v>21</v>
      </c>
      <c r="E150" s="163" t="s">
        <v>1891</v>
      </c>
      <c r="F150" s="162" t="s">
        <v>1706</v>
      </c>
      <c r="G150" s="164" t="s">
        <v>1678</v>
      </c>
      <c r="H150" s="164" t="s">
        <v>1679</v>
      </c>
      <c r="I150" s="165" t="s">
        <v>1907</v>
      </c>
      <c r="J150" s="166">
        <f>+$N$3</f>
        <v>2019</v>
      </c>
      <c r="K150" s="164" t="s">
        <v>1924</v>
      </c>
      <c r="L150" s="165" t="s">
        <v>1925</v>
      </c>
      <c r="M150" s="162" t="s">
        <v>1707</v>
      </c>
      <c r="N150" s="162" t="s">
        <v>1708</v>
      </c>
      <c r="O150" s="162" t="s">
        <v>1709</v>
      </c>
      <c r="P150" s="162" t="s">
        <v>1710</v>
      </c>
      <c r="Q150" s="162" t="s">
        <v>1711</v>
      </c>
      <c r="R150" s="167">
        <f t="shared" ref="R150" si="353">SUM(R151:R157)</f>
        <v>0</v>
      </c>
      <c r="S150" s="168">
        <f t="shared" ref="S150" si="354">SUM(S151:S157)</f>
        <v>0</v>
      </c>
      <c r="T150" s="169">
        <f t="shared" ref="T150" si="355">SUM(T151:T157)</f>
        <v>0</v>
      </c>
      <c r="U150" s="170">
        <f t="shared" ref="U150" si="356">SUM(U151:U157)</f>
        <v>0</v>
      </c>
      <c r="V150" s="169">
        <f t="shared" ref="V150" si="357">SUM(V151:V157)</f>
        <v>0</v>
      </c>
      <c r="W150" s="170">
        <f t="shared" ref="W150" si="358">SUM(W151:W157)</f>
        <v>0</v>
      </c>
      <c r="X150" s="169">
        <f t="shared" ref="X150" si="359">SUM(X151:X157)</f>
        <v>0</v>
      </c>
      <c r="Y150" s="170">
        <f t="shared" ref="Y150" si="360">SUM(Y151:Y157)</f>
        <v>0</v>
      </c>
      <c r="Z150" s="169">
        <f t="shared" ref="Z150" si="361">SUM(Z151:Z157)</f>
        <v>0</v>
      </c>
      <c r="AA150" s="170">
        <f t="shared" ref="AA150" si="362">SUM(AA151:AA157)</f>
        <v>0</v>
      </c>
      <c r="AB150" s="169">
        <f t="shared" ref="AB150" si="363">SUM(AB151:AB157)</f>
        <v>0</v>
      </c>
      <c r="AC150" s="170">
        <f t="shared" ref="AC150" si="364">SUM(AC151:AC157)</f>
        <v>0</v>
      </c>
      <c r="AD150" s="169">
        <f t="shared" ref="AD150" si="365">SUM(AD151:AD157)</f>
        <v>0</v>
      </c>
      <c r="AE150" s="170">
        <f t="shared" ref="AE150" si="366">SUM(AE151:AE157)</f>
        <v>0</v>
      </c>
      <c r="AF150" s="169">
        <f t="shared" ref="AF150" si="367">SUM(AF151:AF157)</f>
        <v>0</v>
      </c>
      <c r="AG150" s="171">
        <f t="shared" ref="AG150" si="368">SUM(AG151:AG157)</f>
        <v>0</v>
      </c>
      <c r="AH150" s="854"/>
      <c r="AI150" s="854"/>
      <c r="AJ150" s="172">
        <f t="shared" ref="AJ150" si="369">SUM(AJ151:AJ157)</f>
        <v>0</v>
      </c>
      <c r="AK150" s="173">
        <f t="shared" ref="AK150" si="370">SUM(AK151:AK157)</f>
        <v>0</v>
      </c>
      <c r="AL150" s="41">
        <f t="shared" ref="AL150" si="371">SUM(AL151:AL157)</f>
        <v>0</v>
      </c>
      <c r="AM150" s="42">
        <f t="shared" ref="AM150" si="372">SUM(AM151:AM157)</f>
        <v>0</v>
      </c>
      <c r="AN150" s="42">
        <f t="shared" ref="AN150" si="373">SUM(AN151:AN157)</f>
        <v>0</v>
      </c>
      <c r="AO150" s="42">
        <f t="shared" ref="AO150" si="374">SUM(AO151:AO157)</f>
        <v>0</v>
      </c>
      <c r="AP150" s="42">
        <f t="shared" ref="AP150" si="375">SUM(AP151:AP157)</f>
        <v>0</v>
      </c>
      <c r="AQ150" s="42">
        <f t="shared" ref="AQ150" si="376">SUM(AQ151:AQ157)</f>
        <v>0</v>
      </c>
      <c r="AR150" s="43">
        <f t="shared" ref="AR150" si="377">SUM(AR151:AR157)</f>
        <v>0</v>
      </c>
      <c r="AS150" s="104">
        <f t="shared" ref="AS150" si="378">SUM(AS151:AS157)</f>
        <v>0</v>
      </c>
      <c r="AT150" s="42">
        <f t="shared" ref="AT150" si="379">SUM(AT151:AT157)</f>
        <v>0</v>
      </c>
      <c r="AU150" s="43">
        <f t="shared" ref="AU150" si="380">SUM(AU151:AU157)</f>
        <v>0</v>
      </c>
      <c r="AV150" s="104">
        <f t="shared" ref="AV150" si="381">SUM(AV151:AV157)</f>
        <v>0</v>
      </c>
      <c r="AW150" s="42">
        <f t="shared" ref="AW150" si="382">SUM(AW151:AW157)</f>
        <v>0</v>
      </c>
      <c r="AX150" s="42">
        <f t="shared" ref="AX150" si="383">SUM(AX151:AX157)</f>
        <v>0</v>
      </c>
      <c r="AY150" s="42">
        <f t="shared" ref="AY150" si="384">SUM(AY151:AY157)</f>
        <v>0</v>
      </c>
      <c r="AZ150" s="105">
        <f t="shared" ref="AZ150" si="385">SUM(AZ151:AZ157)</f>
        <v>0</v>
      </c>
      <c r="BA150" s="44" t="s">
        <v>1684</v>
      </c>
      <c r="BB150" s="44" t="s">
        <v>1685</v>
      </c>
      <c r="BC150" s="45" t="s">
        <v>1686</v>
      </c>
    </row>
    <row r="151" spans="1:55" ht="17.25" hidden="1" customHeight="1" x14ac:dyDescent="0.2">
      <c r="A151" s="898"/>
      <c r="B151" s="900" t="str">
        <f>VLOOKUP($D$9,'PROYECTOS REGISTRADOS'!$A$2:$D$82,4,0)</f>
        <v>Mejoramiento de la atención integral de la Gestión del Riesgo de Desastres Tocancipá, Cundinamarca, Centro Oriente</v>
      </c>
      <c r="C151" s="903" t="str">
        <f>VLOOKUP($D$9,'PROYECTOS REGISTRADOS'!$A$2:$D$82,3,0)</f>
        <v>2016-25817-0055</v>
      </c>
      <c r="D151" s="906"/>
      <c r="E151" s="909" t="str">
        <f>IF(D151=0,"0-0",(VLOOKUP(D151,'CONSOLIDADO PLAN DESARROLLO'!$EL$9:$ET$304,2,0)))</f>
        <v>0-0</v>
      </c>
      <c r="F151" s="912" t="str">
        <f>IF(D151=0,"0-0",(VLOOKUP(D151,'CONSOLIDADO PLAN DESARROLLO'!$EL$9:$ET$304,3,0)))</f>
        <v>0-0</v>
      </c>
      <c r="G151" s="915" t="str">
        <f>IF(D151=0,"0-0",(VLOOKUP(D151,'CONSOLIDADO PLAN DESARROLLO'!$EL$9:$ET$304,4,0)))</f>
        <v>0-0</v>
      </c>
      <c r="H151" s="918" t="str">
        <f>IF(D151=0,"0-0",(VLOOKUP(D151,'CONSOLIDADO PLAN DESARROLLO'!$EL$9:$ET$304,5,0)))</f>
        <v>0-0</v>
      </c>
      <c r="I151" s="921" t="str">
        <f>IF(D151=0,"0-0",(VLOOKUP(D151,'CONSOLIDADO PLAN DESARROLLO'!$EL$9:$ET$304,$R$3,0)))</f>
        <v>0-0</v>
      </c>
      <c r="J151" s="922"/>
      <c r="K151" s="933"/>
      <c r="L151" s="936"/>
      <c r="M151" s="174"/>
      <c r="N151" s="175"/>
      <c r="O151" s="176"/>
      <c r="P151" s="46"/>
      <c r="Q151" s="47"/>
      <c r="R151" s="939"/>
      <c r="S151" s="48"/>
      <c r="T151" s="927"/>
      <c r="U151" s="49"/>
      <c r="V151" s="927"/>
      <c r="W151" s="49"/>
      <c r="X151" s="927"/>
      <c r="Y151" s="49"/>
      <c r="Z151" s="927"/>
      <c r="AA151" s="49"/>
      <c r="AB151" s="927"/>
      <c r="AC151" s="49"/>
      <c r="AD151" s="927"/>
      <c r="AE151" s="49"/>
      <c r="AF151" s="927"/>
      <c r="AG151" s="50"/>
      <c r="AH151" s="855"/>
      <c r="AI151" s="855"/>
      <c r="AJ151" s="930">
        <f>+R151+T151+V151+X151+Z151+AB151+AD151+AF151</f>
        <v>0</v>
      </c>
      <c r="AK151" s="103">
        <f t="shared" ref="AK151:AK156" si="386">AC151+AE151+AG151+S151+U151+W151+Y151+AA151</f>
        <v>0</v>
      </c>
      <c r="AL151" s="51"/>
      <c r="AM151" s="52"/>
      <c r="AN151" s="52"/>
      <c r="AO151" s="52"/>
      <c r="AP151" s="52"/>
      <c r="AQ151" s="52"/>
      <c r="AR151" s="53">
        <f t="shared" ref="AR151:AR156" si="387">SUM(AL151:AQ151)</f>
        <v>0</v>
      </c>
      <c r="AS151" s="54"/>
      <c r="AT151" s="52"/>
      <c r="AU151" s="53">
        <f t="shared" ref="AU151:AU155" si="388">SUM(AS151:AT151)</f>
        <v>0</v>
      </c>
      <c r="AV151" s="54"/>
      <c r="AW151" s="52"/>
      <c r="AX151" s="52"/>
      <c r="AY151" s="52"/>
      <c r="AZ151" s="55"/>
      <c r="BA151" s="56"/>
      <c r="BB151" s="56"/>
      <c r="BC151" s="57"/>
    </row>
    <row r="152" spans="1:55" ht="17.25" hidden="1" customHeight="1" x14ac:dyDescent="0.2">
      <c r="A152" s="898"/>
      <c r="B152" s="900"/>
      <c r="C152" s="903"/>
      <c r="D152" s="906"/>
      <c r="E152" s="910"/>
      <c r="F152" s="912"/>
      <c r="G152" s="915"/>
      <c r="H152" s="918"/>
      <c r="I152" s="923"/>
      <c r="J152" s="924"/>
      <c r="K152" s="933"/>
      <c r="L152" s="937"/>
      <c r="M152" s="174"/>
      <c r="N152" s="175"/>
      <c r="O152" s="176"/>
      <c r="P152" s="46"/>
      <c r="Q152" s="47"/>
      <c r="R152" s="940"/>
      <c r="S152" s="48"/>
      <c r="T152" s="928"/>
      <c r="U152" s="49"/>
      <c r="V152" s="928"/>
      <c r="W152" s="49"/>
      <c r="X152" s="928"/>
      <c r="Y152" s="49"/>
      <c r="Z152" s="928"/>
      <c r="AA152" s="49"/>
      <c r="AB152" s="928"/>
      <c r="AC152" s="49"/>
      <c r="AD152" s="928"/>
      <c r="AE152" s="49"/>
      <c r="AF152" s="928"/>
      <c r="AG152" s="50"/>
      <c r="AH152" s="856"/>
      <c r="AI152" s="856"/>
      <c r="AJ152" s="931"/>
      <c r="AK152" s="103">
        <f t="shared" si="386"/>
        <v>0</v>
      </c>
      <c r="AL152" s="51"/>
      <c r="AM152" s="52"/>
      <c r="AN152" s="52"/>
      <c r="AO152" s="52"/>
      <c r="AP152" s="52"/>
      <c r="AQ152" s="52"/>
      <c r="AR152" s="53">
        <f t="shared" si="387"/>
        <v>0</v>
      </c>
      <c r="AS152" s="54"/>
      <c r="AT152" s="52"/>
      <c r="AU152" s="53">
        <f t="shared" si="388"/>
        <v>0</v>
      </c>
      <c r="AV152" s="54"/>
      <c r="AW152" s="52"/>
      <c r="AX152" s="52"/>
      <c r="AY152" s="52"/>
      <c r="AZ152" s="55"/>
      <c r="BA152" s="56"/>
      <c r="BB152" s="56"/>
      <c r="BC152" s="57"/>
    </row>
    <row r="153" spans="1:55" ht="17.25" hidden="1" customHeight="1" x14ac:dyDescent="0.2">
      <c r="A153" s="898"/>
      <c r="B153" s="900"/>
      <c r="C153" s="903"/>
      <c r="D153" s="906"/>
      <c r="E153" s="910"/>
      <c r="F153" s="912"/>
      <c r="G153" s="915"/>
      <c r="H153" s="918"/>
      <c r="I153" s="923"/>
      <c r="J153" s="924"/>
      <c r="K153" s="933"/>
      <c r="L153" s="937"/>
      <c r="M153" s="174"/>
      <c r="N153" s="175"/>
      <c r="O153" s="176"/>
      <c r="P153" s="46"/>
      <c r="Q153" s="47"/>
      <c r="R153" s="940"/>
      <c r="S153" s="48"/>
      <c r="T153" s="928"/>
      <c r="U153" s="49"/>
      <c r="V153" s="928"/>
      <c r="W153" s="49"/>
      <c r="X153" s="928"/>
      <c r="Y153" s="49"/>
      <c r="Z153" s="928"/>
      <c r="AA153" s="49"/>
      <c r="AB153" s="928"/>
      <c r="AC153" s="49"/>
      <c r="AD153" s="928"/>
      <c r="AE153" s="49"/>
      <c r="AF153" s="928"/>
      <c r="AG153" s="50"/>
      <c r="AH153" s="856"/>
      <c r="AI153" s="856"/>
      <c r="AJ153" s="931"/>
      <c r="AK153" s="103">
        <f t="shared" si="386"/>
        <v>0</v>
      </c>
      <c r="AL153" s="51"/>
      <c r="AM153" s="52"/>
      <c r="AN153" s="52"/>
      <c r="AO153" s="52"/>
      <c r="AP153" s="52"/>
      <c r="AQ153" s="52"/>
      <c r="AR153" s="53">
        <f t="shared" si="387"/>
        <v>0</v>
      </c>
      <c r="AS153" s="54"/>
      <c r="AT153" s="52"/>
      <c r="AU153" s="53">
        <f t="shared" si="388"/>
        <v>0</v>
      </c>
      <c r="AV153" s="54"/>
      <c r="AW153" s="52"/>
      <c r="AX153" s="52"/>
      <c r="AY153" s="52"/>
      <c r="AZ153" s="55"/>
      <c r="BA153" s="56"/>
      <c r="BB153" s="56"/>
      <c r="BC153" s="57"/>
    </row>
    <row r="154" spans="1:55" ht="17.25" hidden="1" customHeight="1" x14ac:dyDescent="0.2">
      <c r="A154" s="898"/>
      <c r="B154" s="900"/>
      <c r="C154" s="903"/>
      <c r="D154" s="906"/>
      <c r="E154" s="910"/>
      <c r="F154" s="912"/>
      <c r="G154" s="915"/>
      <c r="H154" s="918"/>
      <c r="I154" s="923"/>
      <c r="J154" s="924"/>
      <c r="K154" s="933"/>
      <c r="L154" s="937"/>
      <c r="M154" s="174"/>
      <c r="N154" s="175"/>
      <c r="O154" s="176"/>
      <c r="P154" s="46"/>
      <c r="Q154" s="47"/>
      <c r="R154" s="940"/>
      <c r="S154" s="48"/>
      <c r="T154" s="928"/>
      <c r="U154" s="49"/>
      <c r="V154" s="928"/>
      <c r="W154" s="49"/>
      <c r="X154" s="928"/>
      <c r="Y154" s="49"/>
      <c r="Z154" s="928"/>
      <c r="AA154" s="49"/>
      <c r="AB154" s="928"/>
      <c r="AC154" s="49"/>
      <c r="AD154" s="928"/>
      <c r="AE154" s="49"/>
      <c r="AF154" s="928"/>
      <c r="AG154" s="50"/>
      <c r="AH154" s="856"/>
      <c r="AI154" s="856"/>
      <c r="AJ154" s="931"/>
      <c r="AK154" s="103">
        <f t="shared" si="386"/>
        <v>0</v>
      </c>
      <c r="AL154" s="51"/>
      <c r="AM154" s="52"/>
      <c r="AN154" s="52"/>
      <c r="AO154" s="52"/>
      <c r="AP154" s="52"/>
      <c r="AQ154" s="52"/>
      <c r="AR154" s="53">
        <f t="shared" si="387"/>
        <v>0</v>
      </c>
      <c r="AS154" s="54"/>
      <c r="AT154" s="52"/>
      <c r="AU154" s="53">
        <f t="shared" si="388"/>
        <v>0</v>
      </c>
      <c r="AV154" s="54"/>
      <c r="AW154" s="52"/>
      <c r="AX154" s="52"/>
      <c r="AY154" s="52"/>
      <c r="AZ154" s="55"/>
      <c r="BA154" s="56"/>
      <c r="BB154" s="56"/>
      <c r="BC154" s="57"/>
    </row>
    <row r="155" spans="1:55" ht="17.25" hidden="1" customHeight="1" x14ac:dyDescent="0.2">
      <c r="A155" s="898"/>
      <c r="B155" s="900"/>
      <c r="C155" s="903"/>
      <c r="D155" s="906"/>
      <c r="E155" s="910"/>
      <c r="F155" s="912"/>
      <c r="G155" s="915"/>
      <c r="H155" s="918"/>
      <c r="I155" s="923"/>
      <c r="J155" s="924"/>
      <c r="K155" s="933"/>
      <c r="L155" s="937"/>
      <c r="M155" s="174"/>
      <c r="N155" s="175"/>
      <c r="O155" s="176"/>
      <c r="P155" s="46"/>
      <c r="Q155" s="47"/>
      <c r="R155" s="940"/>
      <c r="S155" s="48"/>
      <c r="T155" s="928"/>
      <c r="U155" s="49"/>
      <c r="V155" s="928"/>
      <c r="W155" s="49"/>
      <c r="X155" s="928"/>
      <c r="Y155" s="49"/>
      <c r="Z155" s="928"/>
      <c r="AA155" s="49"/>
      <c r="AB155" s="928"/>
      <c r="AC155" s="49"/>
      <c r="AD155" s="928"/>
      <c r="AE155" s="49"/>
      <c r="AF155" s="928"/>
      <c r="AG155" s="50"/>
      <c r="AH155" s="856"/>
      <c r="AI155" s="856"/>
      <c r="AJ155" s="931"/>
      <c r="AK155" s="103">
        <f t="shared" si="386"/>
        <v>0</v>
      </c>
      <c r="AL155" s="51"/>
      <c r="AM155" s="52"/>
      <c r="AN155" s="52"/>
      <c r="AO155" s="52"/>
      <c r="AP155" s="52"/>
      <c r="AQ155" s="52"/>
      <c r="AR155" s="53">
        <f t="shared" si="387"/>
        <v>0</v>
      </c>
      <c r="AS155" s="54"/>
      <c r="AT155" s="52"/>
      <c r="AU155" s="53">
        <f t="shared" si="388"/>
        <v>0</v>
      </c>
      <c r="AV155" s="54"/>
      <c r="AW155" s="52"/>
      <c r="AX155" s="52"/>
      <c r="AY155" s="52"/>
      <c r="AZ155" s="55"/>
      <c r="BA155" s="56"/>
      <c r="BB155" s="56"/>
      <c r="BC155" s="57"/>
    </row>
    <row r="156" spans="1:55" ht="17.25" hidden="1" customHeight="1" x14ac:dyDescent="0.2">
      <c r="A156" s="898"/>
      <c r="B156" s="901"/>
      <c r="C156" s="904"/>
      <c r="D156" s="907"/>
      <c r="E156" s="910"/>
      <c r="F156" s="913"/>
      <c r="G156" s="916"/>
      <c r="H156" s="919"/>
      <c r="I156" s="923"/>
      <c r="J156" s="924"/>
      <c r="K156" s="934"/>
      <c r="L156" s="937"/>
      <c r="M156" s="177"/>
      <c r="N156" s="178"/>
      <c r="O156" s="179"/>
      <c r="P156" s="106"/>
      <c r="Q156" s="107"/>
      <c r="R156" s="940"/>
      <c r="S156" s="108"/>
      <c r="T156" s="928"/>
      <c r="U156" s="109"/>
      <c r="V156" s="928"/>
      <c r="W156" s="109"/>
      <c r="X156" s="928"/>
      <c r="Y156" s="109"/>
      <c r="Z156" s="928"/>
      <c r="AA156" s="109"/>
      <c r="AB156" s="928"/>
      <c r="AC156" s="109"/>
      <c r="AD156" s="928"/>
      <c r="AE156" s="109"/>
      <c r="AF156" s="928"/>
      <c r="AG156" s="110"/>
      <c r="AH156" s="856"/>
      <c r="AI156" s="856"/>
      <c r="AJ156" s="932"/>
      <c r="AK156" s="103">
        <f t="shared" si="386"/>
        <v>0</v>
      </c>
      <c r="AL156" s="111"/>
      <c r="AM156" s="112"/>
      <c r="AN156" s="112"/>
      <c r="AO156" s="112"/>
      <c r="AP156" s="112"/>
      <c r="AQ156" s="112"/>
      <c r="AR156" s="53">
        <f t="shared" si="387"/>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899"/>
      <c r="B157" s="902"/>
      <c r="C157" s="905"/>
      <c r="D157" s="908"/>
      <c r="E157" s="911"/>
      <c r="F157" s="914"/>
      <c r="G157" s="917"/>
      <c r="H157" s="920"/>
      <c r="I157" s="925"/>
      <c r="J157" s="926"/>
      <c r="K157" s="935"/>
      <c r="L157" s="938"/>
      <c r="M157" s="180"/>
      <c r="N157" s="181"/>
      <c r="O157" s="182"/>
      <c r="P157" s="117"/>
      <c r="Q157" s="117"/>
      <c r="R157" s="941"/>
      <c r="S157" s="183"/>
      <c r="T157" s="929"/>
      <c r="U157" s="184"/>
      <c r="V157" s="929"/>
      <c r="W157" s="184"/>
      <c r="X157" s="929"/>
      <c r="Y157" s="184"/>
      <c r="Z157" s="929"/>
      <c r="AA157" s="184"/>
      <c r="AB157" s="929"/>
      <c r="AC157" s="184"/>
      <c r="AD157" s="929"/>
      <c r="AE157" s="184"/>
      <c r="AF157" s="929"/>
      <c r="AG157" s="185"/>
      <c r="AH157" s="857"/>
      <c r="AI157" s="857"/>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942"/>
      <c r="J158" s="942"/>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897">
        <v>17</v>
      </c>
      <c r="B159" s="161" t="s">
        <v>1704</v>
      </c>
      <c r="C159" s="162" t="s">
        <v>1705</v>
      </c>
      <c r="D159" s="163" t="s">
        <v>21</v>
      </c>
      <c r="E159" s="163" t="s">
        <v>1891</v>
      </c>
      <c r="F159" s="162" t="s">
        <v>1706</v>
      </c>
      <c r="G159" s="164" t="s">
        <v>1678</v>
      </c>
      <c r="H159" s="164" t="s">
        <v>1679</v>
      </c>
      <c r="I159" s="165" t="s">
        <v>1907</v>
      </c>
      <c r="J159" s="166">
        <f>+$N$3</f>
        <v>2019</v>
      </c>
      <c r="K159" s="164" t="s">
        <v>1924</v>
      </c>
      <c r="L159" s="165" t="s">
        <v>1925</v>
      </c>
      <c r="M159" s="162" t="s">
        <v>1707</v>
      </c>
      <c r="N159" s="162" t="s">
        <v>1708</v>
      </c>
      <c r="O159" s="162" t="s">
        <v>1709</v>
      </c>
      <c r="P159" s="162" t="s">
        <v>1710</v>
      </c>
      <c r="Q159" s="162" t="s">
        <v>1711</v>
      </c>
      <c r="R159" s="167">
        <f t="shared" ref="R159" si="389">SUM(R160:R166)</f>
        <v>0</v>
      </c>
      <c r="S159" s="168">
        <f t="shared" ref="S159" si="390">SUM(S160:S166)</f>
        <v>0</v>
      </c>
      <c r="T159" s="169">
        <f t="shared" ref="T159" si="391">SUM(T160:T166)</f>
        <v>0</v>
      </c>
      <c r="U159" s="170">
        <f t="shared" ref="U159" si="392">SUM(U160:U166)</f>
        <v>0</v>
      </c>
      <c r="V159" s="169">
        <f t="shared" ref="V159" si="393">SUM(V160:V166)</f>
        <v>0</v>
      </c>
      <c r="W159" s="170">
        <f t="shared" ref="W159" si="394">SUM(W160:W166)</f>
        <v>0</v>
      </c>
      <c r="X159" s="169">
        <f t="shared" ref="X159" si="395">SUM(X160:X166)</f>
        <v>0</v>
      </c>
      <c r="Y159" s="170">
        <f t="shared" ref="Y159" si="396">SUM(Y160:Y166)</f>
        <v>0</v>
      </c>
      <c r="Z159" s="169">
        <f t="shared" ref="Z159" si="397">SUM(Z160:Z166)</f>
        <v>0</v>
      </c>
      <c r="AA159" s="170">
        <f t="shared" ref="AA159" si="398">SUM(AA160:AA166)</f>
        <v>0</v>
      </c>
      <c r="AB159" s="169">
        <f t="shared" ref="AB159" si="399">SUM(AB160:AB166)</f>
        <v>0</v>
      </c>
      <c r="AC159" s="170">
        <f t="shared" ref="AC159" si="400">SUM(AC160:AC166)</f>
        <v>0</v>
      </c>
      <c r="AD159" s="169">
        <f t="shared" ref="AD159" si="401">SUM(AD160:AD166)</f>
        <v>0</v>
      </c>
      <c r="AE159" s="170">
        <f t="shared" ref="AE159" si="402">SUM(AE160:AE166)</f>
        <v>0</v>
      </c>
      <c r="AF159" s="169">
        <f t="shared" ref="AF159" si="403">SUM(AF160:AF166)</f>
        <v>0</v>
      </c>
      <c r="AG159" s="171">
        <f t="shared" ref="AG159" si="404">SUM(AG160:AG166)</f>
        <v>0</v>
      </c>
      <c r="AH159" s="854"/>
      <c r="AI159" s="854"/>
      <c r="AJ159" s="172">
        <f t="shared" ref="AJ159" si="405">SUM(AJ160:AJ166)</f>
        <v>0</v>
      </c>
      <c r="AK159" s="173">
        <f t="shared" ref="AK159" si="406">SUM(AK160:AK166)</f>
        <v>0</v>
      </c>
      <c r="AL159" s="41">
        <f t="shared" ref="AL159" si="407">SUM(AL160:AL166)</f>
        <v>0</v>
      </c>
      <c r="AM159" s="42">
        <f t="shared" ref="AM159" si="408">SUM(AM160:AM166)</f>
        <v>0</v>
      </c>
      <c r="AN159" s="42">
        <f t="shared" ref="AN159" si="409">SUM(AN160:AN166)</f>
        <v>0</v>
      </c>
      <c r="AO159" s="42">
        <f t="shared" ref="AO159" si="410">SUM(AO160:AO166)</f>
        <v>0</v>
      </c>
      <c r="AP159" s="42">
        <f t="shared" ref="AP159" si="411">SUM(AP160:AP166)</f>
        <v>0</v>
      </c>
      <c r="AQ159" s="42">
        <f t="shared" ref="AQ159" si="412">SUM(AQ160:AQ166)</f>
        <v>0</v>
      </c>
      <c r="AR159" s="43">
        <f t="shared" ref="AR159" si="413">SUM(AR160:AR166)</f>
        <v>0</v>
      </c>
      <c r="AS159" s="104">
        <f t="shared" ref="AS159" si="414">SUM(AS160:AS166)</f>
        <v>0</v>
      </c>
      <c r="AT159" s="42">
        <f t="shared" ref="AT159" si="415">SUM(AT160:AT166)</f>
        <v>0</v>
      </c>
      <c r="AU159" s="43">
        <f t="shared" ref="AU159" si="416">SUM(AU160:AU166)</f>
        <v>0</v>
      </c>
      <c r="AV159" s="104">
        <f t="shared" ref="AV159" si="417">SUM(AV160:AV166)</f>
        <v>0</v>
      </c>
      <c r="AW159" s="42">
        <f t="shared" ref="AW159" si="418">SUM(AW160:AW166)</f>
        <v>0</v>
      </c>
      <c r="AX159" s="42">
        <f t="shared" ref="AX159" si="419">SUM(AX160:AX166)</f>
        <v>0</v>
      </c>
      <c r="AY159" s="42">
        <f t="shared" ref="AY159" si="420">SUM(AY160:AY166)</f>
        <v>0</v>
      </c>
      <c r="AZ159" s="105">
        <f t="shared" ref="AZ159" si="421">SUM(AZ160:AZ166)</f>
        <v>0</v>
      </c>
      <c r="BA159" s="44" t="s">
        <v>1684</v>
      </c>
      <c r="BB159" s="44" t="s">
        <v>1685</v>
      </c>
      <c r="BC159" s="45" t="s">
        <v>1686</v>
      </c>
    </row>
    <row r="160" spans="1:55" ht="17.25" hidden="1" customHeight="1" x14ac:dyDescent="0.2">
      <c r="A160" s="898"/>
      <c r="B160" s="900" t="str">
        <f>VLOOKUP($D$9,'PROYECTOS REGISTRADOS'!$A$2:$D$82,4,0)</f>
        <v>Mejoramiento de la atención integral de la Gestión del Riesgo de Desastres Tocancipá, Cundinamarca, Centro Oriente</v>
      </c>
      <c r="C160" s="903" t="str">
        <f>VLOOKUP($D$9,'PROYECTOS REGISTRADOS'!$A$2:$D$82,3,0)</f>
        <v>2016-25817-0055</v>
      </c>
      <c r="D160" s="906"/>
      <c r="E160" s="909" t="str">
        <f>IF(D160=0,"0-0",(VLOOKUP(D160,'CONSOLIDADO PLAN DESARROLLO'!$EL$9:$ET$304,2,0)))</f>
        <v>0-0</v>
      </c>
      <c r="F160" s="912" t="str">
        <f>IF(D160=0,"0-0",(VLOOKUP(D160,'CONSOLIDADO PLAN DESARROLLO'!$EL$9:$ET$304,3,0)))</f>
        <v>0-0</v>
      </c>
      <c r="G160" s="915" t="str">
        <f>IF(D160=0,"0-0",(VLOOKUP(D160,'CONSOLIDADO PLAN DESARROLLO'!$EL$9:$ET$304,4,0)))</f>
        <v>0-0</v>
      </c>
      <c r="H160" s="918" t="str">
        <f>IF(D160=0,"0-0",(VLOOKUP(D160,'CONSOLIDADO PLAN DESARROLLO'!$EL$9:$ET$304,5,0)))</f>
        <v>0-0</v>
      </c>
      <c r="I160" s="921" t="str">
        <f>IF(D160=0,"0-0",(VLOOKUP(D160,'CONSOLIDADO PLAN DESARROLLO'!$EL$9:$ET$304,$R$3,0)))</f>
        <v>0-0</v>
      </c>
      <c r="J160" s="922"/>
      <c r="K160" s="933"/>
      <c r="L160" s="936"/>
      <c r="M160" s="174"/>
      <c r="N160" s="175"/>
      <c r="O160" s="176"/>
      <c r="P160" s="46"/>
      <c r="Q160" s="47"/>
      <c r="R160" s="939"/>
      <c r="S160" s="48"/>
      <c r="T160" s="927"/>
      <c r="U160" s="49"/>
      <c r="V160" s="927"/>
      <c r="W160" s="49"/>
      <c r="X160" s="927"/>
      <c r="Y160" s="49"/>
      <c r="Z160" s="927"/>
      <c r="AA160" s="49"/>
      <c r="AB160" s="927"/>
      <c r="AC160" s="49"/>
      <c r="AD160" s="927"/>
      <c r="AE160" s="49"/>
      <c r="AF160" s="927"/>
      <c r="AG160" s="50"/>
      <c r="AH160" s="855"/>
      <c r="AI160" s="855"/>
      <c r="AJ160" s="930">
        <f>+R160+T160+V160+X160+Z160+AB160+AD160+AF160</f>
        <v>0</v>
      </c>
      <c r="AK160" s="103">
        <f t="shared" ref="AK160:AK165" si="422">AC160+AE160+AG160+S160+U160+W160+Y160+AA160</f>
        <v>0</v>
      </c>
      <c r="AL160" s="51"/>
      <c r="AM160" s="52"/>
      <c r="AN160" s="52"/>
      <c r="AO160" s="52"/>
      <c r="AP160" s="52"/>
      <c r="AQ160" s="52"/>
      <c r="AR160" s="53">
        <f t="shared" ref="AR160:AR165" si="423">SUM(AL160:AQ160)</f>
        <v>0</v>
      </c>
      <c r="AS160" s="54"/>
      <c r="AT160" s="52"/>
      <c r="AU160" s="53">
        <f t="shared" ref="AU160:AU164" si="424">SUM(AS160:AT160)</f>
        <v>0</v>
      </c>
      <c r="AV160" s="54"/>
      <c r="AW160" s="52"/>
      <c r="AX160" s="52"/>
      <c r="AY160" s="52"/>
      <c r="AZ160" s="55"/>
      <c r="BA160" s="56"/>
      <c r="BB160" s="56"/>
      <c r="BC160" s="57"/>
    </row>
    <row r="161" spans="1:55" ht="17.25" hidden="1" customHeight="1" x14ac:dyDescent="0.2">
      <c r="A161" s="898"/>
      <c r="B161" s="900"/>
      <c r="C161" s="903"/>
      <c r="D161" s="906"/>
      <c r="E161" s="910"/>
      <c r="F161" s="912"/>
      <c r="G161" s="915"/>
      <c r="H161" s="918"/>
      <c r="I161" s="923"/>
      <c r="J161" s="924"/>
      <c r="K161" s="933"/>
      <c r="L161" s="937"/>
      <c r="M161" s="174"/>
      <c r="N161" s="175"/>
      <c r="O161" s="176"/>
      <c r="P161" s="46"/>
      <c r="Q161" s="47"/>
      <c r="R161" s="940"/>
      <c r="S161" s="48"/>
      <c r="T161" s="928"/>
      <c r="U161" s="49"/>
      <c r="V161" s="928"/>
      <c r="W161" s="49"/>
      <c r="X161" s="928"/>
      <c r="Y161" s="49"/>
      <c r="Z161" s="928"/>
      <c r="AA161" s="49"/>
      <c r="AB161" s="928"/>
      <c r="AC161" s="49"/>
      <c r="AD161" s="928"/>
      <c r="AE161" s="49"/>
      <c r="AF161" s="928"/>
      <c r="AG161" s="50"/>
      <c r="AH161" s="856"/>
      <c r="AI161" s="856"/>
      <c r="AJ161" s="931"/>
      <c r="AK161" s="103">
        <f t="shared" si="422"/>
        <v>0</v>
      </c>
      <c r="AL161" s="51"/>
      <c r="AM161" s="52"/>
      <c r="AN161" s="52"/>
      <c r="AO161" s="52"/>
      <c r="AP161" s="52"/>
      <c r="AQ161" s="52"/>
      <c r="AR161" s="53">
        <f t="shared" si="423"/>
        <v>0</v>
      </c>
      <c r="AS161" s="54"/>
      <c r="AT161" s="52"/>
      <c r="AU161" s="53">
        <f t="shared" si="424"/>
        <v>0</v>
      </c>
      <c r="AV161" s="54"/>
      <c r="AW161" s="52"/>
      <c r="AX161" s="52"/>
      <c r="AY161" s="52"/>
      <c r="AZ161" s="55"/>
      <c r="BA161" s="56"/>
      <c r="BB161" s="56"/>
      <c r="BC161" s="57"/>
    </row>
    <row r="162" spans="1:55" ht="17.25" hidden="1" customHeight="1" x14ac:dyDescent="0.2">
      <c r="A162" s="898"/>
      <c r="B162" s="900"/>
      <c r="C162" s="903"/>
      <c r="D162" s="906"/>
      <c r="E162" s="910"/>
      <c r="F162" s="912"/>
      <c r="G162" s="915"/>
      <c r="H162" s="918"/>
      <c r="I162" s="923"/>
      <c r="J162" s="924"/>
      <c r="K162" s="933"/>
      <c r="L162" s="937"/>
      <c r="M162" s="174"/>
      <c r="N162" s="175"/>
      <c r="O162" s="176"/>
      <c r="P162" s="46"/>
      <c r="Q162" s="47"/>
      <c r="R162" s="940"/>
      <c r="S162" s="48"/>
      <c r="T162" s="928"/>
      <c r="U162" s="49"/>
      <c r="V162" s="928"/>
      <c r="W162" s="49"/>
      <c r="X162" s="928"/>
      <c r="Y162" s="49"/>
      <c r="Z162" s="928"/>
      <c r="AA162" s="49"/>
      <c r="AB162" s="928"/>
      <c r="AC162" s="49"/>
      <c r="AD162" s="928"/>
      <c r="AE162" s="49"/>
      <c r="AF162" s="928"/>
      <c r="AG162" s="50"/>
      <c r="AH162" s="856"/>
      <c r="AI162" s="856"/>
      <c r="AJ162" s="931"/>
      <c r="AK162" s="103">
        <f t="shared" si="422"/>
        <v>0</v>
      </c>
      <c r="AL162" s="51"/>
      <c r="AM162" s="52"/>
      <c r="AN162" s="52"/>
      <c r="AO162" s="52"/>
      <c r="AP162" s="52"/>
      <c r="AQ162" s="52"/>
      <c r="AR162" s="53">
        <f t="shared" si="423"/>
        <v>0</v>
      </c>
      <c r="AS162" s="54"/>
      <c r="AT162" s="52"/>
      <c r="AU162" s="53">
        <f t="shared" si="424"/>
        <v>0</v>
      </c>
      <c r="AV162" s="54"/>
      <c r="AW162" s="52"/>
      <c r="AX162" s="52"/>
      <c r="AY162" s="52"/>
      <c r="AZ162" s="55"/>
      <c r="BA162" s="56"/>
      <c r="BB162" s="56"/>
      <c r="BC162" s="57"/>
    </row>
    <row r="163" spans="1:55" ht="17.25" hidden="1" customHeight="1" x14ac:dyDescent="0.2">
      <c r="A163" s="898"/>
      <c r="B163" s="900"/>
      <c r="C163" s="903"/>
      <c r="D163" s="906"/>
      <c r="E163" s="910"/>
      <c r="F163" s="912"/>
      <c r="G163" s="915"/>
      <c r="H163" s="918"/>
      <c r="I163" s="923"/>
      <c r="J163" s="924"/>
      <c r="K163" s="933"/>
      <c r="L163" s="937"/>
      <c r="M163" s="174"/>
      <c r="N163" s="175"/>
      <c r="O163" s="176"/>
      <c r="P163" s="46"/>
      <c r="Q163" s="47"/>
      <c r="R163" s="940"/>
      <c r="S163" s="48"/>
      <c r="T163" s="928"/>
      <c r="U163" s="49"/>
      <c r="V163" s="928"/>
      <c r="W163" s="49"/>
      <c r="X163" s="928"/>
      <c r="Y163" s="49"/>
      <c r="Z163" s="928"/>
      <c r="AA163" s="49"/>
      <c r="AB163" s="928"/>
      <c r="AC163" s="49"/>
      <c r="AD163" s="928"/>
      <c r="AE163" s="49"/>
      <c r="AF163" s="928"/>
      <c r="AG163" s="50"/>
      <c r="AH163" s="856"/>
      <c r="AI163" s="856"/>
      <c r="AJ163" s="931"/>
      <c r="AK163" s="103">
        <f t="shared" si="422"/>
        <v>0</v>
      </c>
      <c r="AL163" s="51"/>
      <c r="AM163" s="52"/>
      <c r="AN163" s="52"/>
      <c r="AO163" s="52"/>
      <c r="AP163" s="52"/>
      <c r="AQ163" s="52"/>
      <c r="AR163" s="53">
        <f t="shared" si="423"/>
        <v>0</v>
      </c>
      <c r="AS163" s="54"/>
      <c r="AT163" s="52"/>
      <c r="AU163" s="53">
        <f t="shared" si="424"/>
        <v>0</v>
      </c>
      <c r="AV163" s="54"/>
      <c r="AW163" s="52"/>
      <c r="AX163" s="52"/>
      <c r="AY163" s="52"/>
      <c r="AZ163" s="55"/>
      <c r="BA163" s="56"/>
      <c r="BB163" s="56"/>
      <c r="BC163" s="57"/>
    </row>
    <row r="164" spans="1:55" ht="17.25" hidden="1" customHeight="1" x14ac:dyDescent="0.2">
      <c r="A164" s="898"/>
      <c r="B164" s="900"/>
      <c r="C164" s="903"/>
      <c r="D164" s="906"/>
      <c r="E164" s="910"/>
      <c r="F164" s="912"/>
      <c r="G164" s="915"/>
      <c r="H164" s="918"/>
      <c r="I164" s="923"/>
      <c r="J164" s="924"/>
      <c r="K164" s="933"/>
      <c r="L164" s="937"/>
      <c r="M164" s="174"/>
      <c r="N164" s="175"/>
      <c r="O164" s="176"/>
      <c r="P164" s="46"/>
      <c r="Q164" s="47"/>
      <c r="R164" s="940"/>
      <c r="S164" s="48"/>
      <c r="T164" s="928"/>
      <c r="U164" s="49"/>
      <c r="V164" s="928"/>
      <c r="W164" s="49"/>
      <c r="X164" s="928"/>
      <c r="Y164" s="49"/>
      <c r="Z164" s="928"/>
      <c r="AA164" s="49"/>
      <c r="AB164" s="928"/>
      <c r="AC164" s="49"/>
      <c r="AD164" s="928"/>
      <c r="AE164" s="49"/>
      <c r="AF164" s="928"/>
      <c r="AG164" s="50"/>
      <c r="AH164" s="856"/>
      <c r="AI164" s="856"/>
      <c r="AJ164" s="931"/>
      <c r="AK164" s="103">
        <f t="shared" si="422"/>
        <v>0</v>
      </c>
      <c r="AL164" s="51"/>
      <c r="AM164" s="52"/>
      <c r="AN164" s="52"/>
      <c r="AO164" s="52"/>
      <c r="AP164" s="52"/>
      <c r="AQ164" s="52"/>
      <c r="AR164" s="53">
        <f t="shared" si="423"/>
        <v>0</v>
      </c>
      <c r="AS164" s="54"/>
      <c r="AT164" s="52"/>
      <c r="AU164" s="53">
        <f t="shared" si="424"/>
        <v>0</v>
      </c>
      <c r="AV164" s="54"/>
      <c r="AW164" s="52"/>
      <c r="AX164" s="52"/>
      <c r="AY164" s="52"/>
      <c r="AZ164" s="55"/>
      <c r="BA164" s="56"/>
      <c r="BB164" s="56"/>
      <c r="BC164" s="57"/>
    </row>
    <row r="165" spans="1:55" ht="17.25" hidden="1" customHeight="1" x14ac:dyDescent="0.2">
      <c r="A165" s="898"/>
      <c r="B165" s="901"/>
      <c r="C165" s="904"/>
      <c r="D165" s="907"/>
      <c r="E165" s="910"/>
      <c r="F165" s="913"/>
      <c r="G165" s="916"/>
      <c r="H165" s="919"/>
      <c r="I165" s="923"/>
      <c r="J165" s="924"/>
      <c r="K165" s="934"/>
      <c r="L165" s="937"/>
      <c r="M165" s="177"/>
      <c r="N165" s="178"/>
      <c r="O165" s="179"/>
      <c r="P165" s="106"/>
      <c r="Q165" s="107"/>
      <c r="R165" s="940"/>
      <c r="S165" s="108"/>
      <c r="T165" s="928"/>
      <c r="U165" s="109"/>
      <c r="V165" s="928"/>
      <c r="W165" s="109"/>
      <c r="X165" s="928"/>
      <c r="Y165" s="109"/>
      <c r="Z165" s="928"/>
      <c r="AA165" s="109"/>
      <c r="AB165" s="928"/>
      <c r="AC165" s="109"/>
      <c r="AD165" s="928"/>
      <c r="AE165" s="109"/>
      <c r="AF165" s="928"/>
      <c r="AG165" s="110"/>
      <c r="AH165" s="856"/>
      <c r="AI165" s="856"/>
      <c r="AJ165" s="932"/>
      <c r="AK165" s="103">
        <f t="shared" si="422"/>
        <v>0</v>
      </c>
      <c r="AL165" s="111"/>
      <c r="AM165" s="112"/>
      <c r="AN165" s="112"/>
      <c r="AO165" s="112"/>
      <c r="AP165" s="112"/>
      <c r="AQ165" s="112"/>
      <c r="AR165" s="53">
        <f t="shared" si="423"/>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899"/>
      <c r="B166" s="902"/>
      <c r="C166" s="905"/>
      <c r="D166" s="908"/>
      <c r="E166" s="911"/>
      <c r="F166" s="914"/>
      <c r="G166" s="917"/>
      <c r="H166" s="920"/>
      <c r="I166" s="925"/>
      <c r="J166" s="926"/>
      <c r="K166" s="935"/>
      <c r="L166" s="938"/>
      <c r="M166" s="180"/>
      <c r="N166" s="181"/>
      <c r="O166" s="182"/>
      <c r="P166" s="117"/>
      <c r="Q166" s="117"/>
      <c r="R166" s="941"/>
      <c r="S166" s="183"/>
      <c r="T166" s="929"/>
      <c r="U166" s="184"/>
      <c r="V166" s="929"/>
      <c r="W166" s="184"/>
      <c r="X166" s="929"/>
      <c r="Y166" s="184"/>
      <c r="Z166" s="929"/>
      <c r="AA166" s="184"/>
      <c r="AB166" s="929"/>
      <c r="AC166" s="184"/>
      <c r="AD166" s="929"/>
      <c r="AE166" s="184"/>
      <c r="AF166" s="929"/>
      <c r="AG166" s="185"/>
      <c r="AH166" s="857"/>
      <c r="AI166" s="857"/>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942"/>
      <c r="J167" s="942"/>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897">
        <v>18</v>
      </c>
      <c r="B168" s="161" t="s">
        <v>1704</v>
      </c>
      <c r="C168" s="162" t="s">
        <v>1705</v>
      </c>
      <c r="D168" s="163" t="s">
        <v>21</v>
      </c>
      <c r="E168" s="163" t="s">
        <v>1891</v>
      </c>
      <c r="F168" s="162" t="s">
        <v>1706</v>
      </c>
      <c r="G168" s="164" t="s">
        <v>1678</v>
      </c>
      <c r="H168" s="164" t="s">
        <v>1679</v>
      </c>
      <c r="I168" s="165" t="s">
        <v>1907</v>
      </c>
      <c r="J168" s="166">
        <f>+$N$3</f>
        <v>2019</v>
      </c>
      <c r="K168" s="164" t="s">
        <v>1924</v>
      </c>
      <c r="L168" s="165" t="s">
        <v>1925</v>
      </c>
      <c r="M168" s="162" t="s">
        <v>1707</v>
      </c>
      <c r="N168" s="162" t="s">
        <v>1708</v>
      </c>
      <c r="O168" s="162" t="s">
        <v>1709</v>
      </c>
      <c r="P168" s="162" t="s">
        <v>1710</v>
      </c>
      <c r="Q168" s="162" t="s">
        <v>1711</v>
      </c>
      <c r="R168" s="167">
        <f t="shared" ref="R168" si="425">SUM(R169:R175)</f>
        <v>0</v>
      </c>
      <c r="S168" s="168">
        <f t="shared" ref="S168" si="426">SUM(S169:S175)</f>
        <v>0</v>
      </c>
      <c r="T168" s="169">
        <f t="shared" ref="T168" si="427">SUM(T169:T175)</f>
        <v>0</v>
      </c>
      <c r="U168" s="170">
        <f t="shared" ref="U168" si="428">SUM(U169:U175)</f>
        <v>0</v>
      </c>
      <c r="V168" s="169">
        <f t="shared" ref="V168" si="429">SUM(V169:V175)</f>
        <v>0</v>
      </c>
      <c r="W168" s="170">
        <f t="shared" ref="W168" si="430">SUM(W169:W175)</f>
        <v>0</v>
      </c>
      <c r="X168" s="169">
        <f t="shared" ref="X168" si="431">SUM(X169:X175)</f>
        <v>0</v>
      </c>
      <c r="Y168" s="170">
        <f t="shared" ref="Y168" si="432">SUM(Y169:Y175)</f>
        <v>0</v>
      </c>
      <c r="Z168" s="169">
        <f t="shared" ref="Z168" si="433">SUM(Z169:Z175)</f>
        <v>0</v>
      </c>
      <c r="AA168" s="170">
        <f t="shared" ref="AA168" si="434">SUM(AA169:AA175)</f>
        <v>0</v>
      </c>
      <c r="AB168" s="169">
        <f t="shared" ref="AB168" si="435">SUM(AB169:AB175)</f>
        <v>0</v>
      </c>
      <c r="AC168" s="170">
        <f t="shared" ref="AC168" si="436">SUM(AC169:AC175)</f>
        <v>0</v>
      </c>
      <c r="AD168" s="169">
        <f t="shared" ref="AD168" si="437">SUM(AD169:AD175)</f>
        <v>0</v>
      </c>
      <c r="AE168" s="170">
        <f t="shared" ref="AE168" si="438">SUM(AE169:AE175)</f>
        <v>0</v>
      </c>
      <c r="AF168" s="169">
        <f t="shared" ref="AF168" si="439">SUM(AF169:AF175)</f>
        <v>0</v>
      </c>
      <c r="AG168" s="171">
        <f t="shared" ref="AG168" si="440">SUM(AG169:AG175)</f>
        <v>0</v>
      </c>
      <c r="AH168" s="854"/>
      <c r="AI168" s="854"/>
      <c r="AJ168" s="172">
        <f t="shared" ref="AJ168" si="441">SUM(AJ169:AJ175)</f>
        <v>0</v>
      </c>
      <c r="AK168" s="173">
        <f t="shared" ref="AK168" si="442">SUM(AK169:AK175)</f>
        <v>0</v>
      </c>
      <c r="AL168" s="41">
        <f t="shared" ref="AL168" si="443">SUM(AL169:AL175)</f>
        <v>0</v>
      </c>
      <c r="AM168" s="42">
        <f t="shared" ref="AM168" si="444">SUM(AM169:AM175)</f>
        <v>0</v>
      </c>
      <c r="AN168" s="42">
        <f t="shared" ref="AN168" si="445">SUM(AN169:AN175)</f>
        <v>0</v>
      </c>
      <c r="AO168" s="42">
        <f t="shared" ref="AO168" si="446">SUM(AO169:AO175)</f>
        <v>0</v>
      </c>
      <c r="AP168" s="42">
        <f t="shared" ref="AP168" si="447">SUM(AP169:AP175)</f>
        <v>0</v>
      </c>
      <c r="AQ168" s="42">
        <f t="shared" ref="AQ168" si="448">SUM(AQ169:AQ175)</f>
        <v>0</v>
      </c>
      <c r="AR168" s="43">
        <f t="shared" ref="AR168" si="449">SUM(AR169:AR175)</f>
        <v>0</v>
      </c>
      <c r="AS168" s="104">
        <f t="shared" ref="AS168" si="450">SUM(AS169:AS175)</f>
        <v>0</v>
      </c>
      <c r="AT168" s="42">
        <f t="shared" ref="AT168" si="451">SUM(AT169:AT175)</f>
        <v>0</v>
      </c>
      <c r="AU168" s="43">
        <f t="shared" ref="AU168" si="452">SUM(AU169:AU175)</f>
        <v>0</v>
      </c>
      <c r="AV168" s="104">
        <f t="shared" ref="AV168" si="453">SUM(AV169:AV175)</f>
        <v>0</v>
      </c>
      <c r="AW168" s="42">
        <f t="shared" ref="AW168" si="454">SUM(AW169:AW175)</f>
        <v>0</v>
      </c>
      <c r="AX168" s="42">
        <f t="shared" ref="AX168" si="455">SUM(AX169:AX175)</f>
        <v>0</v>
      </c>
      <c r="AY168" s="42">
        <f t="shared" ref="AY168" si="456">SUM(AY169:AY175)</f>
        <v>0</v>
      </c>
      <c r="AZ168" s="105">
        <f t="shared" ref="AZ168" si="457">SUM(AZ169:AZ175)</f>
        <v>0</v>
      </c>
      <c r="BA168" s="44" t="s">
        <v>1684</v>
      </c>
      <c r="BB168" s="44" t="s">
        <v>1685</v>
      </c>
      <c r="BC168" s="45" t="s">
        <v>1686</v>
      </c>
    </row>
    <row r="169" spans="1:55" ht="17.25" hidden="1" customHeight="1" x14ac:dyDescent="0.2">
      <c r="A169" s="898"/>
      <c r="B169" s="900" t="str">
        <f>VLOOKUP($D$9,'PROYECTOS REGISTRADOS'!$A$2:$D$82,4,0)</f>
        <v>Mejoramiento de la atención integral de la Gestión del Riesgo de Desastres Tocancipá, Cundinamarca, Centro Oriente</v>
      </c>
      <c r="C169" s="903" t="str">
        <f>VLOOKUP($D$9,'PROYECTOS REGISTRADOS'!$A$2:$D$82,3,0)</f>
        <v>2016-25817-0055</v>
      </c>
      <c r="D169" s="906"/>
      <c r="E169" s="909" t="str">
        <f>IF(D169=0,"0-0",(VLOOKUP(D169,'CONSOLIDADO PLAN DESARROLLO'!$EL$9:$ET$304,2,0)))</f>
        <v>0-0</v>
      </c>
      <c r="F169" s="912" t="str">
        <f>IF(D169=0,"0-0",(VLOOKUP(D169,'CONSOLIDADO PLAN DESARROLLO'!$EL$9:$ET$304,3,0)))</f>
        <v>0-0</v>
      </c>
      <c r="G169" s="915" t="str">
        <f>IF(D169=0,"0-0",(VLOOKUP(D169,'CONSOLIDADO PLAN DESARROLLO'!$EL$9:$ET$304,4,0)))</f>
        <v>0-0</v>
      </c>
      <c r="H169" s="918" t="str">
        <f>IF(D169=0,"0-0",(VLOOKUP(D169,'CONSOLIDADO PLAN DESARROLLO'!$EL$9:$ET$304,5,0)))</f>
        <v>0-0</v>
      </c>
      <c r="I169" s="921" t="str">
        <f>IF(D169=0,"0-0",(VLOOKUP(D169,'CONSOLIDADO PLAN DESARROLLO'!$EL$9:$ET$304,$R$3,0)))</f>
        <v>0-0</v>
      </c>
      <c r="J169" s="922"/>
      <c r="K169" s="933"/>
      <c r="L169" s="936"/>
      <c r="M169" s="174"/>
      <c r="N169" s="175"/>
      <c r="O169" s="176"/>
      <c r="P169" s="46"/>
      <c r="Q169" s="47"/>
      <c r="R169" s="939"/>
      <c r="S169" s="48"/>
      <c r="T169" s="927"/>
      <c r="U169" s="49"/>
      <c r="V169" s="927"/>
      <c r="W169" s="49"/>
      <c r="X169" s="927"/>
      <c r="Y169" s="49"/>
      <c r="Z169" s="927"/>
      <c r="AA169" s="49"/>
      <c r="AB169" s="927"/>
      <c r="AC169" s="49"/>
      <c r="AD169" s="927"/>
      <c r="AE169" s="49"/>
      <c r="AF169" s="927"/>
      <c r="AG169" s="50"/>
      <c r="AH169" s="855"/>
      <c r="AI169" s="855"/>
      <c r="AJ169" s="930">
        <f>+R169+T169+V169+X169+Z169+AB169+AD169+AF169</f>
        <v>0</v>
      </c>
      <c r="AK169" s="103">
        <f t="shared" ref="AK169:AK174" si="458">AC169+AE169+AG169+S169+U169+W169+Y169+AA169</f>
        <v>0</v>
      </c>
      <c r="AL169" s="51"/>
      <c r="AM169" s="52"/>
      <c r="AN169" s="52"/>
      <c r="AO169" s="52"/>
      <c r="AP169" s="52"/>
      <c r="AQ169" s="52"/>
      <c r="AR169" s="53">
        <f t="shared" ref="AR169:AR174" si="459">SUM(AL169:AQ169)</f>
        <v>0</v>
      </c>
      <c r="AS169" s="54"/>
      <c r="AT169" s="52"/>
      <c r="AU169" s="53">
        <f t="shared" ref="AU169:AU173" si="460">SUM(AS169:AT169)</f>
        <v>0</v>
      </c>
      <c r="AV169" s="54"/>
      <c r="AW169" s="52"/>
      <c r="AX169" s="52"/>
      <c r="AY169" s="52"/>
      <c r="AZ169" s="55"/>
      <c r="BA169" s="56"/>
      <c r="BB169" s="56"/>
      <c r="BC169" s="57"/>
    </row>
    <row r="170" spans="1:55" ht="17.25" hidden="1" customHeight="1" x14ac:dyDescent="0.2">
      <c r="A170" s="898"/>
      <c r="B170" s="900"/>
      <c r="C170" s="903"/>
      <c r="D170" s="906"/>
      <c r="E170" s="910"/>
      <c r="F170" s="912"/>
      <c r="G170" s="915"/>
      <c r="H170" s="918"/>
      <c r="I170" s="923"/>
      <c r="J170" s="924"/>
      <c r="K170" s="933"/>
      <c r="L170" s="937"/>
      <c r="M170" s="174"/>
      <c r="N170" s="175"/>
      <c r="O170" s="176"/>
      <c r="P170" s="46"/>
      <c r="Q170" s="47"/>
      <c r="R170" s="940"/>
      <c r="S170" s="48"/>
      <c r="T170" s="928"/>
      <c r="U170" s="49"/>
      <c r="V170" s="928"/>
      <c r="W170" s="49"/>
      <c r="X170" s="928"/>
      <c r="Y170" s="49"/>
      <c r="Z170" s="928"/>
      <c r="AA170" s="49"/>
      <c r="AB170" s="928"/>
      <c r="AC170" s="49"/>
      <c r="AD170" s="928"/>
      <c r="AE170" s="49"/>
      <c r="AF170" s="928"/>
      <c r="AG170" s="50"/>
      <c r="AH170" s="856"/>
      <c r="AI170" s="856"/>
      <c r="AJ170" s="931"/>
      <c r="AK170" s="103">
        <f t="shared" si="458"/>
        <v>0</v>
      </c>
      <c r="AL170" s="51"/>
      <c r="AM170" s="52"/>
      <c r="AN170" s="52"/>
      <c r="AO170" s="52"/>
      <c r="AP170" s="52"/>
      <c r="AQ170" s="52"/>
      <c r="AR170" s="53">
        <f t="shared" si="459"/>
        <v>0</v>
      </c>
      <c r="AS170" s="54"/>
      <c r="AT170" s="52"/>
      <c r="AU170" s="53">
        <f t="shared" si="460"/>
        <v>0</v>
      </c>
      <c r="AV170" s="54"/>
      <c r="AW170" s="52"/>
      <c r="AX170" s="52"/>
      <c r="AY170" s="52"/>
      <c r="AZ170" s="55"/>
      <c r="BA170" s="56"/>
      <c r="BB170" s="56"/>
      <c r="BC170" s="57"/>
    </row>
    <row r="171" spans="1:55" ht="17.25" hidden="1" customHeight="1" x14ac:dyDescent="0.2">
      <c r="A171" s="898"/>
      <c r="B171" s="900"/>
      <c r="C171" s="903"/>
      <c r="D171" s="906"/>
      <c r="E171" s="910"/>
      <c r="F171" s="912"/>
      <c r="G171" s="915"/>
      <c r="H171" s="918"/>
      <c r="I171" s="923"/>
      <c r="J171" s="924"/>
      <c r="K171" s="933"/>
      <c r="L171" s="937"/>
      <c r="M171" s="174"/>
      <c r="N171" s="175"/>
      <c r="O171" s="176"/>
      <c r="P171" s="46"/>
      <c r="Q171" s="47"/>
      <c r="R171" s="940"/>
      <c r="S171" s="48"/>
      <c r="T171" s="928"/>
      <c r="U171" s="49"/>
      <c r="V171" s="928"/>
      <c r="W171" s="49"/>
      <c r="X171" s="928"/>
      <c r="Y171" s="49"/>
      <c r="Z171" s="928"/>
      <c r="AA171" s="49"/>
      <c r="AB171" s="928"/>
      <c r="AC171" s="49"/>
      <c r="AD171" s="928"/>
      <c r="AE171" s="49"/>
      <c r="AF171" s="928"/>
      <c r="AG171" s="50"/>
      <c r="AH171" s="856"/>
      <c r="AI171" s="856"/>
      <c r="AJ171" s="931"/>
      <c r="AK171" s="103">
        <f t="shared" si="458"/>
        <v>0</v>
      </c>
      <c r="AL171" s="51"/>
      <c r="AM171" s="52"/>
      <c r="AN171" s="52"/>
      <c r="AO171" s="52"/>
      <c r="AP171" s="52"/>
      <c r="AQ171" s="52"/>
      <c r="AR171" s="53">
        <f t="shared" si="459"/>
        <v>0</v>
      </c>
      <c r="AS171" s="54"/>
      <c r="AT171" s="52"/>
      <c r="AU171" s="53">
        <f t="shared" si="460"/>
        <v>0</v>
      </c>
      <c r="AV171" s="54"/>
      <c r="AW171" s="52"/>
      <c r="AX171" s="52"/>
      <c r="AY171" s="52"/>
      <c r="AZ171" s="55"/>
      <c r="BA171" s="56"/>
      <c r="BB171" s="56"/>
      <c r="BC171" s="57"/>
    </row>
    <row r="172" spans="1:55" ht="17.25" hidden="1" customHeight="1" x14ac:dyDescent="0.2">
      <c r="A172" s="898"/>
      <c r="B172" s="900"/>
      <c r="C172" s="903"/>
      <c r="D172" s="906"/>
      <c r="E172" s="910"/>
      <c r="F172" s="912"/>
      <c r="G172" s="915"/>
      <c r="H172" s="918"/>
      <c r="I172" s="923"/>
      <c r="J172" s="924"/>
      <c r="K172" s="933"/>
      <c r="L172" s="937"/>
      <c r="M172" s="174"/>
      <c r="N172" s="175"/>
      <c r="O172" s="176"/>
      <c r="P172" s="46"/>
      <c r="Q172" s="47"/>
      <c r="R172" s="940"/>
      <c r="S172" s="48"/>
      <c r="T172" s="928"/>
      <c r="U172" s="49"/>
      <c r="V172" s="928"/>
      <c r="W172" s="49"/>
      <c r="X172" s="928"/>
      <c r="Y172" s="49"/>
      <c r="Z172" s="928"/>
      <c r="AA172" s="49"/>
      <c r="AB172" s="928"/>
      <c r="AC172" s="49"/>
      <c r="AD172" s="928"/>
      <c r="AE172" s="49"/>
      <c r="AF172" s="928"/>
      <c r="AG172" s="50"/>
      <c r="AH172" s="856"/>
      <c r="AI172" s="856"/>
      <c r="AJ172" s="931"/>
      <c r="AK172" s="103">
        <f t="shared" si="458"/>
        <v>0</v>
      </c>
      <c r="AL172" s="51"/>
      <c r="AM172" s="52"/>
      <c r="AN172" s="52"/>
      <c r="AO172" s="52"/>
      <c r="AP172" s="52"/>
      <c r="AQ172" s="52"/>
      <c r="AR172" s="53">
        <f t="shared" si="459"/>
        <v>0</v>
      </c>
      <c r="AS172" s="54"/>
      <c r="AT172" s="52"/>
      <c r="AU172" s="53">
        <f t="shared" si="460"/>
        <v>0</v>
      </c>
      <c r="AV172" s="54"/>
      <c r="AW172" s="52"/>
      <c r="AX172" s="52"/>
      <c r="AY172" s="52"/>
      <c r="AZ172" s="55"/>
      <c r="BA172" s="56"/>
      <c r="BB172" s="56"/>
      <c r="BC172" s="57"/>
    </row>
    <row r="173" spans="1:55" ht="17.25" hidden="1" customHeight="1" x14ac:dyDescent="0.2">
      <c r="A173" s="898"/>
      <c r="B173" s="900"/>
      <c r="C173" s="903"/>
      <c r="D173" s="906"/>
      <c r="E173" s="910"/>
      <c r="F173" s="912"/>
      <c r="G173" s="915"/>
      <c r="H173" s="918"/>
      <c r="I173" s="923"/>
      <c r="J173" s="924"/>
      <c r="K173" s="933"/>
      <c r="L173" s="937"/>
      <c r="M173" s="174"/>
      <c r="N173" s="175"/>
      <c r="O173" s="176"/>
      <c r="P173" s="46"/>
      <c r="Q173" s="47"/>
      <c r="R173" s="940"/>
      <c r="S173" s="48"/>
      <c r="T173" s="928"/>
      <c r="U173" s="49"/>
      <c r="V173" s="928"/>
      <c r="W173" s="49"/>
      <c r="X173" s="928"/>
      <c r="Y173" s="49"/>
      <c r="Z173" s="928"/>
      <c r="AA173" s="49"/>
      <c r="AB173" s="928"/>
      <c r="AC173" s="49"/>
      <c r="AD173" s="928"/>
      <c r="AE173" s="49"/>
      <c r="AF173" s="928"/>
      <c r="AG173" s="50"/>
      <c r="AH173" s="856"/>
      <c r="AI173" s="856"/>
      <c r="AJ173" s="931"/>
      <c r="AK173" s="103">
        <f t="shared" si="458"/>
        <v>0</v>
      </c>
      <c r="AL173" s="51"/>
      <c r="AM173" s="52"/>
      <c r="AN173" s="52"/>
      <c r="AO173" s="52"/>
      <c r="AP173" s="52"/>
      <c r="AQ173" s="52"/>
      <c r="AR173" s="53">
        <f t="shared" si="459"/>
        <v>0</v>
      </c>
      <c r="AS173" s="54"/>
      <c r="AT173" s="52"/>
      <c r="AU173" s="53">
        <f t="shared" si="460"/>
        <v>0</v>
      </c>
      <c r="AV173" s="54"/>
      <c r="AW173" s="52"/>
      <c r="AX173" s="52"/>
      <c r="AY173" s="52"/>
      <c r="AZ173" s="55"/>
      <c r="BA173" s="56"/>
      <c r="BB173" s="56"/>
      <c r="BC173" s="57"/>
    </row>
    <row r="174" spans="1:55" ht="17.25" hidden="1" customHeight="1" x14ac:dyDescent="0.2">
      <c r="A174" s="898"/>
      <c r="B174" s="901"/>
      <c r="C174" s="904"/>
      <c r="D174" s="907"/>
      <c r="E174" s="910"/>
      <c r="F174" s="913"/>
      <c r="G174" s="916"/>
      <c r="H174" s="919"/>
      <c r="I174" s="923"/>
      <c r="J174" s="924"/>
      <c r="K174" s="934"/>
      <c r="L174" s="937"/>
      <c r="M174" s="177"/>
      <c r="N174" s="178"/>
      <c r="O174" s="179"/>
      <c r="P174" s="106"/>
      <c r="Q174" s="107"/>
      <c r="R174" s="940"/>
      <c r="S174" s="108"/>
      <c r="T174" s="928"/>
      <c r="U174" s="109"/>
      <c r="V174" s="928"/>
      <c r="W174" s="109"/>
      <c r="X174" s="928"/>
      <c r="Y174" s="109"/>
      <c r="Z174" s="928"/>
      <c r="AA174" s="109"/>
      <c r="AB174" s="928"/>
      <c r="AC174" s="109"/>
      <c r="AD174" s="928"/>
      <c r="AE174" s="109"/>
      <c r="AF174" s="928"/>
      <c r="AG174" s="110"/>
      <c r="AH174" s="856"/>
      <c r="AI174" s="856"/>
      <c r="AJ174" s="932"/>
      <c r="AK174" s="103">
        <f t="shared" si="458"/>
        <v>0</v>
      </c>
      <c r="AL174" s="111"/>
      <c r="AM174" s="112"/>
      <c r="AN174" s="112"/>
      <c r="AO174" s="112"/>
      <c r="AP174" s="112"/>
      <c r="AQ174" s="112"/>
      <c r="AR174" s="53">
        <f t="shared" si="459"/>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899"/>
      <c r="B175" s="902"/>
      <c r="C175" s="905"/>
      <c r="D175" s="908"/>
      <c r="E175" s="911"/>
      <c r="F175" s="914"/>
      <c r="G175" s="917"/>
      <c r="H175" s="920"/>
      <c r="I175" s="925"/>
      <c r="J175" s="926"/>
      <c r="K175" s="935"/>
      <c r="L175" s="938"/>
      <c r="M175" s="180"/>
      <c r="N175" s="181"/>
      <c r="O175" s="182"/>
      <c r="P175" s="117"/>
      <c r="Q175" s="117"/>
      <c r="R175" s="941"/>
      <c r="S175" s="183"/>
      <c r="T175" s="929"/>
      <c r="U175" s="184"/>
      <c r="V175" s="929"/>
      <c r="W175" s="184"/>
      <c r="X175" s="929"/>
      <c r="Y175" s="184"/>
      <c r="Z175" s="929"/>
      <c r="AA175" s="184"/>
      <c r="AB175" s="929"/>
      <c r="AC175" s="184"/>
      <c r="AD175" s="929"/>
      <c r="AE175" s="184"/>
      <c r="AF175" s="929"/>
      <c r="AG175" s="185"/>
      <c r="AH175" s="857"/>
      <c r="AI175" s="857"/>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942"/>
      <c r="J176" s="942"/>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897">
        <v>19</v>
      </c>
      <c r="B177" s="161" t="s">
        <v>1704</v>
      </c>
      <c r="C177" s="162" t="s">
        <v>1705</v>
      </c>
      <c r="D177" s="163" t="s">
        <v>21</v>
      </c>
      <c r="E177" s="163" t="s">
        <v>1891</v>
      </c>
      <c r="F177" s="162" t="s">
        <v>1706</v>
      </c>
      <c r="G177" s="164" t="s">
        <v>1678</v>
      </c>
      <c r="H177" s="164" t="s">
        <v>1679</v>
      </c>
      <c r="I177" s="165" t="s">
        <v>1907</v>
      </c>
      <c r="J177" s="166">
        <f>+$N$3</f>
        <v>2019</v>
      </c>
      <c r="K177" s="164" t="s">
        <v>1924</v>
      </c>
      <c r="L177" s="165" t="s">
        <v>1925</v>
      </c>
      <c r="M177" s="162" t="s">
        <v>1707</v>
      </c>
      <c r="N177" s="162" t="s">
        <v>1708</v>
      </c>
      <c r="O177" s="162" t="s">
        <v>1709</v>
      </c>
      <c r="P177" s="162" t="s">
        <v>1710</v>
      </c>
      <c r="Q177" s="162" t="s">
        <v>1711</v>
      </c>
      <c r="R177" s="167">
        <f t="shared" ref="R177" si="461">SUM(R178:R184)</f>
        <v>0</v>
      </c>
      <c r="S177" s="168">
        <f t="shared" ref="S177" si="462">SUM(S178:S184)</f>
        <v>0</v>
      </c>
      <c r="T177" s="169">
        <f t="shared" ref="T177" si="463">SUM(T178:T184)</f>
        <v>0</v>
      </c>
      <c r="U177" s="170">
        <f t="shared" ref="U177" si="464">SUM(U178:U184)</f>
        <v>0</v>
      </c>
      <c r="V177" s="169">
        <f t="shared" ref="V177" si="465">SUM(V178:V184)</f>
        <v>0</v>
      </c>
      <c r="W177" s="170">
        <f t="shared" ref="W177" si="466">SUM(W178:W184)</f>
        <v>0</v>
      </c>
      <c r="X177" s="169">
        <f t="shared" ref="X177" si="467">SUM(X178:X184)</f>
        <v>0</v>
      </c>
      <c r="Y177" s="170">
        <f t="shared" ref="Y177" si="468">SUM(Y178:Y184)</f>
        <v>0</v>
      </c>
      <c r="Z177" s="169">
        <f t="shared" ref="Z177" si="469">SUM(Z178:Z184)</f>
        <v>0</v>
      </c>
      <c r="AA177" s="170">
        <f t="shared" ref="AA177" si="470">SUM(AA178:AA184)</f>
        <v>0</v>
      </c>
      <c r="AB177" s="169">
        <f t="shared" ref="AB177" si="471">SUM(AB178:AB184)</f>
        <v>0</v>
      </c>
      <c r="AC177" s="170">
        <f t="shared" ref="AC177" si="472">SUM(AC178:AC184)</f>
        <v>0</v>
      </c>
      <c r="AD177" s="169">
        <f t="shared" ref="AD177" si="473">SUM(AD178:AD184)</f>
        <v>0</v>
      </c>
      <c r="AE177" s="170">
        <f t="shared" ref="AE177" si="474">SUM(AE178:AE184)</f>
        <v>0</v>
      </c>
      <c r="AF177" s="169">
        <f t="shared" ref="AF177" si="475">SUM(AF178:AF184)</f>
        <v>0</v>
      </c>
      <c r="AG177" s="171">
        <f t="shared" ref="AG177" si="476">SUM(AG178:AG184)</f>
        <v>0</v>
      </c>
      <c r="AH177" s="854"/>
      <c r="AI177" s="854"/>
      <c r="AJ177" s="172">
        <f t="shared" ref="AJ177" si="477">SUM(AJ178:AJ184)</f>
        <v>0</v>
      </c>
      <c r="AK177" s="173">
        <f t="shared" ref="AK177" si="478">SUM(AK178:AK184)</f>
        <v>0</v>
      </c>
      <c r="AL177" s="41">
        <f t="shared" ref="AL177" si="479">SUM(AL178:AL184)</f>
        <v>0</v>
      </c>
      <c r="AM177" s="42">
        <f t="shared" ref="AM177" si="480">SUM(AM178:AM184)</f>
        <v>0</v>
      </c>
      <c r="AN177" s="42">
        <f t="shared" ref="AN177" si="481">SUM(AN178:AN184)</f>
        <v>0</v>
      </c>
      <c r="AO177" s="42">
        <f t="shared" ref="AO177" si="482">SUM(AO178:AO184)</f>
        <v>0</v>
      </c>
      <c r="AP177" s="42">
        <f t="shared" ref="AP177" si="483">SUM(AP178:AP184)</f>
        <v>0</v>
      </c>
      <c r="AQ177" s="42">
        <f t="shared" ref="AQ177" si="484">SUM(AQ178:AQ184)</f>
        <v>0</v>
      </c>
      <c r="AR177" s="43">
        <f t="shared" ref="AR177" si="485">SUM(AR178:AR184)</f>
        <v>0</v>
      </c>
      <c r="AS177" s="104">
        <f t="shared" ref="AS177" si="486">SUM(AS178:AS184)</f>
        <v>0</v>
      </c>
      <c r="AT177" s="42">
        <f t="shared" ref="AT177" si="487">SUM(AT178:AT184)</f>
        <v>0</v>
      </c>
      <c r="AU177" s="43">
        <f t="shared" ref="AU177" si="488">SUM(AU178:AU184)</f>
        <v>0</v>
      </c>
      <c r="AV177" s="104">
        <f t="shared" ref="AV177" si="489">SUM(AV178:AV184)</f>
        <v>0</v>
      </c>
      <c r="AW177" s="42">
        <f t="shared" ref="AW177" si="490">SUM(AW178:AW184)</f>
        <v>0</v>
      </c>
      <c r="AX177" s="42">
        <f t="shared" ref="AX177" si="491">SUM(AX178:AX184)</f>
        <v>0</v>
      </c>
      <c r="AY177" s="42">
        <f t="shared" ref="AY177" si="492">SUM(AY178:AY184)</f>
        <v>0</v>
      </c>
      <c r="AZ177" s="105">
        <f t="shared" ref="AZ177" si="493">SUM(AZ178:AZ184)</f>
        <v>0</v>
      </c>
      <c r="BA177" s="44" t="s">
        <v>1684</v>
      </c>
      <c r="BB177" s="44" t="s">
        <v>1685</v>
      </c>
      <c r="BC177" s="45" t="s">
        <v>1686</v>
      </c>
    </row>
    <row r="178" spans="1:55" ht="17.25" hidden="1" customHeight="1" x14ac:dyDescent="0.2">
      <c r="A178" s="898"/>
      <c r="B178" s="900" t="str">
        <f>VLOOKUP($D$9,'PROYECTOS REGISTRADOS'!$A$2:$D$82,4,0)</f>
        <v>Mejoramiento de la atención integral de la Gestión del Riesgo de Desastres Tocancipá, Cundinamarca, Centro Oriente</v>
      </c>
      <c r="C178" s="903" t="str">
        <f>VLOOKUP($D$9,'PROYECTOS REGISTRADOS'!$A$2:$D$82,3,0)</f>
        <v>2016-25817-0055</v>
      </c>
      <c r="D178" s="906"/>
      <c r="E178" s="909" t="str">
        <f>IF(D178=0,"0-0",(VLOOKUP(D178,'CONSOLIDADO PLAN DESARROLLO'!$EL$9:$ET$304,2,0)))</f>
        <v>0-0</v>
      </c>
      <c r="F178" s="912" t="str">
        <f>IF(D178=0,"0-0",(VLOOKUP(D178,'CONSOLIDADO PLAN DESARROLLO'!$EL$9:$ET$304,3,0)))</f>
        <v>0-0</v>
      </c>
      <c r="G178" s="915" t="str">
        <f>IF(D178=0,"0-0",(VLOOKUP(D178,'CONSOLIDADO PLAN DESARROLLO'!$EL$9:$ET$304,4,0)))</f>
        <v>0-0</v>
      </c>
      <c r="H178" s="918" t="str">
        <f>IF(D178=0,"0-0",(VLOOKUP(D178,'CONSOLIDADO PLAN DESARROLLO'!$EL$9:$ET$304,5,0)))</f>
        <v>0-0</v>
      </c>
      <c r="I178" s="921" t="str">
        <f>IF(D178=0,"0-0",(VLOOKUP(D178,'CONSOLIDADO PLAN DESARROLLO'!$EL$9:$ET$304,$R$3,0)))</f>
        <v>0-0</v>
      </c>
      <c r="J178" s="922"/>
      <c r="K178" s="933"/>
      <c r="L178" s="936"/>
      <c r="M178" s="174"/>
      <c r="N178" s="175"/>
      <c r="O178" s="176"/>
      <c r="P178" s="46"/>
      <c r="Q178" s="47"/>
      <c r="R178" s="939"/>
      <c r="S178" s="48"/>
      <c r="T178" s="927"/>
      <c r="U178" s="49"/>
      <c r="V178" s="927"/>
      <c r="W178" s="49"/>
      <c r="X178" s="927"/>
      <c r="Y178" s="49"/>
      <c r="Z178" s="927"/>
      <c r="AA178" s="49"/>
      <c r="AB178" s="927"/>
      <c r="AC178" s="49"/>
      <c r="AD178" s="927"/>
      <c r="AE178" s="49"/>
      <c r="AF178" s="927"/>
      <c r="AG178" s="50"/>
      <c r="AH178" s="855"/>
      <c r="AI178" s="855"/>
      <c r="AJ178" s="930">
        <f>+R178+T178+V178+X178+Z178+AB178+AD178+AF178</f>
        <v>0</v>
      </c>
      <c r="AK178" s="103">
        <f t="shared" ref="AK178:AK183" si="494">AC178+AE178+AG178+S178+U178+W178+Y178+AA178</f>
        <v>0</v>
      </c>
      <c r="AL178" s="51"/>
      <c r="AM178" s="52"/>
      <c r="AN178" s="52"/>
      <c r="AO178" s="52"/>
      <c r="AP178" s="52"/>
      <c r="AQ178" s="52"/>
      <c r="AR178" s="53">
        <f t="shared" ref="AR178:AR183" si="495">SUM(AL178:AQ178)</f>
        <v>0</v>
      </c>
      <c r="AS178" s="54"/>
      <c r="AT178" s="52"/>
      <c r="AU178" s="53">
        <f t="shared" ref="AU178:AU182" si="496">SUM(AS178:AT178)</f>
        <v>0</v>
      </c>
      <c r="AV178" s="54"/>
      <c r="AW178" s="52"/>
      <c r="AX178" s="52"/>
      <c r="AY178" s="52"/>
      <c r="AZ178" s="55"/>
      <c r="BA178" s="56"/>
      <c r="BB178" s="56"/>
      <c r="BC178" s="57"/>
    </row>
    <row r="179" spans="1:55" ht="17.25" hidden="1" customHeight="1" x14ac:dyDescent="0.2">
      <c r="A179" s="898"/>
      <c r="B179" s="900"/>
      <c r="C179" s="903"/>
      <c r="D179" s="906"/>
      <c r="E179" s="910"/>
      <c r="F179" s="912"/>
      <c r="G179" s="915"/>
      <c r="H179" s="918"/>
      <c r="I179" s="923"/>
      <c r="J179" s="924"/>
      <c r="K179" s="933"/>
      <c r="L179" s="937"/>
      <c r="M179" s="174"/>
      <c r="N179" s="175"/>
      <c r="O179" s="176"/>
      <c r="P179" s="46"/>
      <c r="Q179" s="47"/>
      <c r="R179" s="940"/>
      <c r="S179" s="48"/>
      <c r="T179" s="928"/>
      <c r="U179" s="49"/>
      <c r="V179" s="928"/>
      <c r="W179" s="49"/>
      <c r="X179" s="928"/>
      <c r="Y179" s="49"/>
      <c r="Z179" s="928"/>
      <c r="AA179" s="49"/>
      <c r="AB179" s="928"/>
      <c r="AC179" s="49"/>
      <c r="AD179" s="928"/>
      <c r="AE179" s="49"/>
      <c r="AF179" s="928"/>
      <c r="AG179" s="50"/>
      <c r="AH179" s="856"/>
      <c r="AI179" s="856"/>
      <c r="AJ179" s="931"/>
      <c r="AK179" s="103">
        <f t="shared" si="494"/>
        <v>0</v>
      </c>
      <c r="AL179" s="51"/>
      <c r="AM179" s="52"/>
      <c r="AN179" s="52"/>
      <c r="AO179" s="52"/>
      <c r="AP179" s="52"/>
      <c r="AQ179" s="52"/>
      <c r="AR179" s="53">
        <f t="shared" si="495"/>
        <v>0</v>
      </c>
      <c r="AS179" s="54"/>
      <c r="AT179" s="52"/>
      <c r="AU179" s="53">
        <f t="shared" si="496"/>
        <v>0</v>
      </c>
      <c r="AV179" s="54"/>
      <c r="AW179" s="52"/>
      <c r="AX179" s="52"/>
      <c r="AY179" s="52"/>
      <c r="AZ179" s="55"/>
      <c r="BA179" s="56"/>
      <c r="BB179" s="56"/>
      <c r="BC179" s="57"/>
    </row>
    <row r="180" spans="1:55" ht="17.25" hidden="1" customHeight="1" x14ac:dyDescent="0.2">
      <c r="A180" s="898"/>
      <c r="B180" s="900"/>
      <c r="C180" s="903"/>
      <c r="D180" s="906"/>
      <c r="E180" s="910"/>
      <c r="F180" s="912"/>
      <c r="G180" s="915"/>
      <c r="H180" s="918"/>
      <c r="I180" s="923"/>
      <c r="J180" s="924"/>
      <c r="K180" s="933"/>
      <c r="L180" s="937"/>
      <c r="M180" s="174"/>
      <c r="N180" s="175"/>
      <c r="O180" s="176"/>
      <c r="P180" s="46"/>
      <c r="Q180" s="47"/>
      <c r="R180" s="940"/>
      <c r="S180" s="48"/>
      <c r="T180" s="928"/>
      <c r="U180" s="49"/>
      <c r="V180" s="928"/>
      <c r="W180" s="49"/>
      <c r="X180" s="928"/>
      <c r="Y180" s="49"/>
      <c r="Z180" s="928"/>
      <c r="AA180" s="49"/>
      <c r="AB180" s="928"/>
      <c r="AC180" s="49"/>
      <c r="AD180" s="928"/>
      <c r="AE180" s="49"/>
      <c r="AF180" s="928"/>
      <c r="AG180" s="50"/>
      <c r="AH180" s="856"/>
      <c r="AI180" s="856"/>
      <c r="AJ180" s="931"/>
      <c r="AK180" s="103">
        <f t="shared" si="494"/>
        <v>0</v>
      </c>
      <c r="AL180" s="51"/>
      <c r="AM180" s="52"/>
      <c r="AN180" s="52"/>
      <c r="AO180" s="52"/>
      <c r="AP180" s="52"/>
      <c r="AQ180" s="52"/>
      <c r="AR180" s="53">
        <f t="shared" si="495"/>
        <v>0</v>
      </c>
      <c r="AS180" s="54"/>
      <c r="AT180" s="52"/>
      <c r="AU180" s="53">
        <f t="shared" si="496"/>
        <v>0</v>
      </c>
      <c r="AV180" s="54"/>
      <c r="AW180" s="52"/>
      <c r="AX180" s="52"/>
      <c r="AY180" s="52"/>
      <c r="AZ180" s="55"/>
      <c r="BA180" s="56"/>
      <c r="BB180" s="56"/>
      <c r="BC180" s="57"/>
    </row>
    <row r="181" spans="1:55" ht="17.25" hidden="1" customHeight="1" x14ac:dyDescent="0.2">
      <c r="A181" s="898"/>
      <c r="B181" s="900"/>
      <c r="C181" s="903"/>
      <c r="D181" s="906"/>
      <c r="E181" s="910"/>
      <c r="F181" s="912"/>
      <c r="G181" s="915"/>
      <c r="H181" s="918"/>
      <c r="I181" s="923"/>
      <c r="J181" s="924"/>
      <c r="K181" s="933"/>
      <c r="L181" s="937"/>
      <c r="M181" s="174"/>
      <c r="N181" s="175"/>
      <c r="O181" s="176"/>
      <c r="P181" s="46"/>
      <c r="Q181" s="47"/>
      <c r="R181" s="940"/>
      <c r="S181" s="48"/>
      <c r="T181" s="928"/>
      <c r="U181" s="49"/>
      <c r="V181" s="928"/>
      <c r="W181" s="49"/>
      <c r="X181" s="928"/>
      <c r="Y181" s="49"/>
      <c r="Z181" s="928"/>
      <c r="AA181" s="49"/>
      <c r="AB181" s="928"/>
      <c r="AC181" s="49"/>
      <c r="AD181" s="928"/>
      <c r="AE181" s="49"/>
      <c r="AF181" s="928"/>
      <c r="AG181" s="50"/>
      <c r="AH181" s="856"/>
      <c r="AI181" s="856"/>
      <c r="AJ181" s="931"/>
      <c r="AK181" s="103">
        <f t="shared" si="494"/>
        <v>0</v>
      </c>
      <c r="AL181" s="51"/>
      <c r="AM181" s="52"/>
      <c r="AN181" s="52"/>
      <c r="AO181" s="52"/>
      <c r="AP181" s="52"/>
      <c r="AQ181" s="52"/>
      <c r="AR181" s="53">
        <f t="shared" si="495"/>
        <v>0</v>
      </c>
      <c r="AS181" s="54"/>
      <c r="AT181" s="52"/>
      <c r="AU181" s="53">
        <f t="shared" si="496"/>
        <v>0</v>
      </c>
      <c r="AV181" s="54"/>
      <c r="AW181" s="52"/>
      <c r="AX181" s="52"/>
      <c r="AY181" s="52"/>
      <c r="AZ181" s="55"/>
      <c r="BA181" s="56"/>
      <c r="BB181" s="56"/>
      <c r="BC181" s="57"/>
    </row>
    <row r="182" spans="1:55" ht="17.25" hidden="1" customHeight="1" x14ac:dyDescent="0.2">
      <c r="A182" s="898"/>
      <c r="B182" s="900"/>
      <c r="C182" s="903"/>
      <c r="D182" s="906"/>
      <c r="E182" s="910"/>
      <c r="F182" s="912"/>
      <c r="G182" s="915"/>
      <c r="H182" s="918"/>
      <c r="I182" s="923"/>
      <c r="J182" s="924"/>
      <c r="K182" s="933"/>
      <c r="L182" s="937"/>
      <c r="M182" s="174"/>
      <c r="N182" s="175"/>
      <c r="O182" s="176"/>
      <c r="P182" s="46"/>
      <c r="Q182" s="47"/>
      <c r="R182" s="940"/>
      <c r="S182" s="48"/>
      <c r="T182" s="928"/>
      <c r="U182" s="49"/>
      <c r="V182" s="928"/>
      <c r="W182" s="49"/>
      <c r="X182" s="928"/>
      <c r="Y182" s="49"/>
      <c r="Z182" s="928"/>
      <c r="AA182" s="49"/>
      <c r="AB182" s="928"/>
      <c r="AC182" s="49"/>
      <c r="AD182" s="928"/>
      <c r="AE182" s="49"/>
      <c r="AF182" s="928"/>
      <c r="AG182" s="50"/>
      <c r="AH182" s="856"/>
      <c r="AI182" s="856"/>
      <c r="AJ182" s="931"/>
      <c r="AK182" s="103">
        <f t="shared" si="494"/>
        <v>0</v>
      </c>
      <c r="AL182" s="51"/>
      <c r="AM182" s="52"/>
      <c r="AN182" s="52"/>
      <c r="AO182" s="52"/>
      <c r="AP182" s="52"/>
      <c r="AQ182" s="52"/>
      <c r="AR182" s="53">
        <f t="shared" si="495"/>
        <v>0</v>
      </c>
      <c r="AS182" s="54"/>
      <c r="AT182" s="52"/>
      <c r="AU182" s="53">
        <f t="shared" si="496"/>
        <v>0</v>
      </c>
      <c r="AV182" s="54"/>
      <c r="AW182" s="52"/>
      <c r="AX182" s="52"/>
      <c r="AY182" s="52"/>
      <c r="AZ182" s="55"/>
      <c r="BA182" s="56"/>
      <c r="BB182" s="56"/>
      <c r="BC182" s="57"/>
    </row>
    <row r="183" spans="1:55" ht="17.25" hidden="1" customHeight="1" x14ac:dyDescent="0.2">
      <c r="A183" s="898"/>
      <c r="B183" s="901"/>
      <c r="C183" s="904"/>
      <c r="D183" s="907"/>
      <c r="E183" s="910"/>
      <c r="F183" s="913"/>
      <c r="G183" s="916"/>
      <c r="H183" s="919"/>
      <c r="I183" s="923"/>
      <c r="J183" s="924"/>
      <c r="K183" s="934"/>
      <c r="L183" s="937"/>
      <c r="M183" s="177"/>
      <c r="N183" s="178"/>
      <c r="O183" s="179"/>
      <c r="P183" s="106"/>
      <c r="Q183" s="107"/>
      <c r="R183" s="940"/>
      <c r="S183" s="108"/>
      <c r="T183" s="928"/>
      <c r="U183" s="109"/>
      <c r="V183" s="928"/>
      <c r="W183" s="109"/>
      <c r="X183" s="928"/>
      <c r="Y183" s="109"/>
      <c r="Z183" s="928"/>
      <c r="AA183" s="109"/>
      <c r="AB183" s="928"/>
      <c r="AC183" s="109"/>
      <c r="AD183" s="928"/>
      <c r="AE183" s="109"/>
      <c r="AF183" s="928"/>
      <c r="AG183" s="110"/>
      <c r="AH183" s="856"/>
      <c r="AI183" s="856"/>
      <c r="AJ183" s="932"/>
      <c r="AK183" s="103">
        <f t="shared" si="494"/>
        <v>0</v>
      </c>
      <c r="AL183" s="111"/>
      <c r="AM183" s="112"/>
      <c r="AN183" s="112"/>
      <c r="AO183" s="112"/>
      <c r="AP183" s="112"/>
      <c r="AQ183" s="112"/>
      <c r="AR183" s="53">
        <f t="shared" si="495"/>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899"/>
      <c r="B184" s="902"/>
      <c r="C184" s="905"/>
      <c r="D184" s="908"/>
      <c r="E184" s="911"/>
      <c r="F184" s="914"/>
      <c r="G184" s="917"/>
      <c r="H184" s="920"/>
      <c r="I184" s="925"/>
      <c r="J184" s="926"/>
      <c r="K184" s="935"/>
      <c r="L184" s="938"/>
      <c r="M184" s="180"/>
      <c r="N184" s="181"/>
      <c r="O184" s="182"/>
      <c r="P184" s="117"/>
      <c r="Q184" s="117"/>
      <c r="R184" s="941"/>
      <c r="S184" s="183"/>
      <c r="T184" s="929"/>
      <c r="U184" s="184"/>
      <c r="V184" s="929"/>
      <c r="W184" s="184"/>
      <c r="X184" s="929"/>
      <c r="Y184" s="184"/>
      <c r="Z184" s="929"/>
      <c r="AA184" s="184"/>
      <c r="AB184" s="929"/>
      <c r="AC184" s="184"/>
      <c r="AD184" s="929"/>
      <c r="AE184" s="184"/>
      <c r="AF184" s="929"/>
      <c r="AG184" s="185"/>
      <c r="AH184" s="857"/>
      <c r="AI184" s="857"/>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942"/>
      <c r="J185" s="942"/>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897">
        <v>20</v>
      </c>
      <c r="B186" s="161" t="s">
        <v>1704</v>
      </c>
      <c r="C186" s="162" t="s">
        <v>1705</v>
      </c>
      <c r="D186" s="163" t="s">
        <v>21</v>
      </c>
      <c r="E186" s="163" t="s">
        <v>1891</v>
      </c>
      <c r="F186" s="162" t="s">
        <v>1706</v>
      </c>
      <c r="G186" s="164" t="s">
        <v>1678</v>
      </c>
      <c r="H186" s="164" t="s">
        <v>1679</v>
      </c>
      <c r="I186" s="165" t="s">
        <v>1907</v>
      </c>
      <c r="J186" s="166">
        <f>+$N$3</f>
        <v>2019</v>
      </c>
      <c r="K186" s="164" t="s">
        <v>1924</v>
      </c>
      <c r="L186" s="165" t="s">
        <v>1925</v>
      </c>
      <c r="M186" s="162" t="s">
        <v>1707</v>
      </c>
      <c r="N186" s="162" t="s">
        <v>1708</v>
      </c>
      <c r="O186" s="162" t="s">
        <v>1709</v>
      </c>
      <c r="P186" s="162" t="s">
        <v>1710</v>
      </c>
      <c r="Q186" s="162" t="s">
        <v>1711</v>
      </c>
      <c r="R186" s="167">
        <f t="shared" ref="R186" si="497">SUM(R187:R193)</f>
        <v>0</v>
      </c>
      <c r="S186" s="168">
        <f t="shared" ref="S186" si="498">SUM(S187:S193)</f>
        <v>0</v>
      </c>
      <c r="T186" s="169">
        <f t="shared" ref="T186" si="499">SUM(T187:T193)</f>
        <v>0</v>
      </c>
      <c r="U186" s="170">
        <f t="shared" ref="U186" si="500">SUM(U187:U193)</f>
        <v>0</v>
      </c>
      <c r="V186" s="169">
        <f t="shared" ref="V186" si="501">SUM(V187:V193)</f>
        <v>0</v>
      </c>
      <c r="W186" s="170">
        <f t="shared" ref="W186" si="502">SUM(W187:W193)</f>
        <v>0</v>
      </c>
      <c r="X186" s="169">
        <f t="shared" ref="X186" si="503">SUM(X187:X193)</f>
        <v>0</v>
      </c>
      <c r="Y186" s="170">
        <f t="shared" ref="Y186" si="504">SUM(Y187:Y193)</f>
        <v>0</v>
      </c>
      <c r="Z186" s="169">
        <f t="shared" ref="Z186" si="505">SUM(Z187:Z193)</f>
        <v>0</v>
      </c>
      <c r="AA186" s="170">
        <f t="shared" ref="AA186" si="506">SUM(AA187:AA193)</f>
        <v>0</v>
      </c>
      <c r="AB186" s="169">
        <f t="shared" ref="AB186" si="507">SUM(AB187:AB193)</f>
        <v>0</v>
      </c>
      <c r="AC186" s="170">
        <f t="shared" ref="AC186" si="508">SUM(AC187:AC193)</f>
        <v>0</v>
      </c>
      <c r="AD186" s="169">
        <f t="shared" ref="AD186" si="509">SUM(AD187:AD193)</f>
        <v>0</v>
      </c>
      <c r="AE186" s="170">
        <f t="shared" ref="AE186" si="510">SUM(AE187:AE193)</f>
        <v>0</v>
      </c>
      <c r="AF186" s="169">
        <f t="shared" ref="AF186" si="511">SUM(AF187:AF193)</f>
        <v>0</v>
      </c>
      <c r="AG186" s="171">
        <f t="shared" ref="AG186" si="512">SUM(AG187:AG193)</f>
        <v>0</v>
      </c>
      <c r="AH186" s="854"/>
      <c r="AI186" s="854"/>
      <c r="AJ186" s="172">
        <f t="shared" ref="AJ186" si="513">SUM(AJ187:AJ193)</f>
        <v>0</v>
      </c>
      <c r="AK186" s="173">
        <f t="shared" ref="AK186" si="514">SUM(AK187:AK193)</f>
        <v>0</v>
      </c>
      <c r="AL186" s="41">
        <f t="shared" ref="AL186" si="515">SUM(AL187:AL193)</f>
        <v>0</v>
      </c>
      <c r="AM186" s="42">
        <f t="shared" ref="AM186" si="516">SUM(AM187:AM193)</f>
        <v>0</v>
      </c>
      <c r="AN186" s="42">
        <f t="shared" ref="AN186" si="517">SUM(AN187:AN193)</f>
        <v>0</v>
      </c>
      <c r="AO186" s="42">
        <f t="shared" ref="AO186" si="518">SUM(AO187:AO193)</f>
        <v>0</v>
      </c>
      <c r="AP186" s="42">
        <f t="shared" ref="AP186" si="519">SUM(AP187:AP193)</f>
        <v>0</v>
      </c>
      <c r="AQ186" s="42">
        <f t="shared" ref="AQ186" si="520">SUM(AQ187:AQ193)</f>
        <v>0</v>
      </c>
      <c r="AR186" s="43">
        <f t="shared" ref="AR186" si="521">SUM(AR187:AR193)</f>
        <v>0</v>
      </c>
      <c r="AS186" s="104">
        <f t="shared" ref="AS186" si="522">SUM(AS187:AS193)</f>
        <v>0</v>
      </c>
      <c r="AT186" s="42">
        <f t="shared" ref="AT186" si="523">SUM(AT187:AT193)</f>
        <v>0</v>
      </c>
      <c r="AU186" s="43">
        <f t="shared" ref="AU186" si="524">SUM(AU187:AU193)</f>
        <v>0</v>
      </c>
      <c r="AV186" s="104">
        <f t="shared" ref="AV186" si="525">SUM(AV187:AV193)</f>
        <v>0</v>
      </c>
      <c r="AW186" s="42">
        <f t="shared" ref="AW186" si="526">SUM(AW187:AW193)</f>
        <v>0</v>
      </c>
      <c r="AX186" s="42">
        <f t="shared" ref="AX186" si="527">SUM(AX187:AX193)</f>
        <v>0</v>
      </c>
      <c r="AY186" s="42">
        <f t="shared" ref="AY186" si="528">SUM(AY187:AY193)</f>
        <v>0</v>
      </c>
      <c r="AZ186" s="105">
        <f t="shared" ref="AZ186" si="529">SUM(AZ187:AZ193)</f>
        <v>0</v>
      </c>
      <c r="BA186" s="44" t="s">
        <v>1684</v>
      </c>
      <c r="BB186" s="44" t="s">
        <v>1685</v>
      </c>
      <c r="BC186" s="45" t="s">
        <v>1686</v>
      </c>
    </row>
    <row r="187" spans="1:55" ht="17.25" hidden="1" customHeight="1" x14ac:dyDescent="0.2">
      <c r="A187" s="898"/>
      <c r="B187" s="900" t="str">
        <f>VLOOKUP($D$9,'PROYECTOS REGISTRADOS'!$A$2:$D$82,4,0)</f>
        <v>Mejoramiento de la atención integral de la Gestión del Riesgo de Desastres Tocancipá, Cundinamarca, Centro Oriente</v>
      </c>
      <c r="C187" s="903" t="str">
        <f>VLOOKUP($D$9,'PROYECTOS REGISTRADOS'!$A$2:$D$82,3,0)</f>
        <v>2016-25817-0055</v>
      </c>
      <c r="D187" s="906"/>
      <c r="E187" s="909" t="str">
        <f>IF(D187=0,"0-0",(VLOOKUP(D187,'CONSOLIDADO PLAN DESARROLLO'!$EL$9:$ET$304,2,0)))</f>
        <v>0-0</v>
      </c>
      <c r="F187" s="912" t="str">
        <f>IF(D187=0,"0-0",(VLOOKUP(D187,'CONSOLIDADO PLAN DESARROLLO'!$EL$9:$ET$304,3,0)))</f>
        <v>0-0</v>
      </c>
      <c r="G187" s="915" t="str">
        <f>IF(D187=0,"0-0",(VLOOKUP(D187,'CONSOLIDADO PLAN DESARROLLO'!$EL$9:$ET$304,4,0)))</f>
        <v>0-0</v>
      </c>
      <c r="H187" s="918" t="str">
        <f>IF(D187=0,"0-0",(VLOOKUP(D187,'CONSOLIDADO PLAN DESARROLLO'!$EL$9:$ET$304,5,0)))</f>
        <v>0-0</v>
      </c>
      <c r="I187" s="921" t="str">
        <f>IF(D187=0,"0-0",(VLOOKUP(D187,'CONSOLIDADO PLAN DESARROLLO'!$EL$9:$ET$304,$R$3,0)))</f>
        <v>0-0</v>
      </c>
      <c r="J187" s="922"/>
      <c r="K187" s="933"/>
      <c r="L187" s="936"/>
      <c r="M187" s="174"/>
      <c r="N187" s="175"/>
      <c r="O187" s="176"/>
      <c r="P187" s="46"/>
      <c r="Q187" s="47"/>
      <c r="R187" s="939"/>
      <c r="S187" s="48"/>
      <c r="T187" s="927"/>
      <c r="U187" s="49"/>
      <c r="V187" s="927"/>
      <c r="W187" s="49"/>
      <c r="X187" s="927"/>
      <c r="Y187" s="49"/>
      <c r="Z187" s="927"/>
      <c r="AA187" s="49"/>
      <c r="AB187" s="927"/>
      <c r="AC187" s="49"/>
      <c r="AD187" s="927"/>
      <c r="AE187" s="49"/>
      <c r="AF187" s="927"/>
      <c r="AG187" s="50"/>
      <c r="AH187" s="855"/>
      <c r="AI187" s="855"/>
      <c r="AJ187" s="930">
        <f>+R187+T187+V187+X187+Z187+AB187+AD187+AF187</f>
        <v>0</v>
      </c>
      <c r="AK187" s="103">
        <f t="shared" ref="AK187:AK192" si="530">AC187+AE187+AG187+S187+U187+W187+Y187+AA187</f>
        <v>0</v>
      </c>
      <c r="AL187" s="51"/>
      <c r="AM187" s="52"/>
      <c r="AN187" s="52"/>
      <c r="AO187" s="52"/>
      <c r="AP187" s="52"/>
      <c r="AQ187" s="52"/>
      <c r="AR187" s="53">
        <f t="shared" ref="AR187:AR192" si="531">SUM(AL187:AQ187)</f>
        <v>0</v>
      </c>
      <c r="AS187" s="54"/>
      <c r="AT187" s="52"/>
      <c r="AU187" s="53">
        <f t="shared" ref="AU187:AU191" si="532">SUM(AS187:AT187)</f>
        <v>0</v>
      </c>
      <c r="AV187" s="54"/>
      <c r="AW187" s="52"/>
      <c r="AX187" s="52"/>
      <c r="AY187" s="52"/>
      <c r="AZ187" s="55"/>
      <c r="BA187" s="56"/>
      <c r="BB187" s="56"/>
      <c r="BC187" s="57"/>
    </row>
    <row r="188" spans="1:55" ht="17.25" hidden="1" customHeight="1" x14ac:dyDescent="0.2">
      <c r="A188" s="898"/>
      <c r="B188" s="900"/>
      <c r="C188" s="903"/>
      <c r="D188" s="906"/>
      <c r="E188" s="910"/>
      <c r="F188" s="912"/>
      <c r="G188" s="915"/>
      <c r="H188" s="918"/>
      <c r="I188" s="923"/>
      <c r="J188" s="924"/>
      <c r="K188" s="933"/>
      <c r="L188" s="937"/>
      <c r="M188" s="174"/>
      <c r="N188" s="175"/>
      <c r="O188" s="176"/>
      <c r="P188" s="46"/>
      <c r="Q188" s="47"/>
      <c r="R188" s="940"/>
      <c r="S188" s="48"/>
      <c r="T188" s="928"/>
      <c r="U188" s="49"/>
      <c r="V188" s="928"/>
      <c r="W188" s="49"/>
      <c r="X188" s="928"/>
      <c r="Y188" s="49"/>
      <c r="Z188" s="928"/>
      <c r="AA188" s="49"/>
      <c r="AB188" s="928"/>
      <c r="AC188" s="49"/>
      <c r="AD188" s="928"/>
      <c r="AE188" s="49"/>
      <c r="AF188" s="928"/>
      <c r="AG188" s="50"/>
      <c r="AH188" s="856"/>
      <c r="AI188" s="856"/>
      <c r="AJ188" s="931"/>
      <c r="AK188" s="103">
        <f t="shared" si="530"/>
        <v>0</v>
      </c>
      <c r="AL188" s="51"/>
      <c r="AM188" s="52"/>
      <c r="AN188" s="52"/>
      <c r="AO188" s="52"/>
      <c r="AP188" s="52"/>
      <c r="AQ188" s="52"/>
      <c r="AR188" s="53">
        <f t="shared" si="531"/>
        <v>0</v>
      </c>
      <c r="AS188" s="54"/>
      <c r="AT188" s="52"/>
      <c r="AU188" s="53">
        <f t="shared" si="532"/>
        <v>0</v>
      </c>
      <c r="AV188" s="54"/>
      <c r="AW188" s="52"/>
      <c r="AX188" s="52"/>
      <c r="AY188" s="52"/>
      <c r="AZ188" s="55"/>
      <c r="BA188" s="56"/>
      <c r="BB188" s="56"/>
      <c r="BC188" s="57"/>
    </row>
    <row r="189" spans="1:55" ht="17.25" hidden="1" customHeight="1" x14ac:dyDescent="0.2">
      <c r="A189" s="898"/>
      <c r="B189" s="900"/>
      <c r="C189" s="903"/>
      <c r="D189" s="906"/>
      <c r="E189" s="910"/>
      <c r="F189" s="912"/>
      <c r="G189" s="915"/>
      <c r="H189" s="918"/>
      <c r="I189" s="923"/>
      <c r="J189" s="924"/>
      <c r="K189" s="933"/>
      <c r="L189" s="937"/>
      <c r="M189" s="174"/>
      <c r="N189" s="175"/>
      <c r="O189" s="176"/>
      <c r="P189" s="46"/>
      <c r="Q189" s="47"/>
      <c r="R189" s="940"/>
      <c r="S189" s="48"/>
      <c r="T189" s="928"/>
      <c r="U189" s="49"/>
      <c r="V189" s="928"/>
      <c r="W189" s="49"/>
      <c r="X189" s="928"/>
      <c r="Y189" s="49"/>
      <c r="Z189" s="928"/>
      <c r="AA189" s="49"/>
      <c r="AB189" s="928"/>
      <c r="AC189" s="49"/>
      <c r="AD189" s="928"/>
      <c r="AE189" s="49"/>
      <c r="AF189" s="928"/>
      <c r="AG189" s="50"/>
      <c r="AH189" s="856"/>
      <c r="AI189" s="856"/>
      <c r="AJ189" s="931"/>
      <c r="AK189" s="103">
        <f t="shared" si="530"/>
        <v>0</v>
      </c>
      <c r="AL189" s="51"/>
      <c r="AM189" s="52"/>
      <c r="AN189" s="52"/>
      <c r="AO189" s="52"/>
      <c r="AP189" s="52"/>
      <c r="AQ189" s="52"/>
      <c r="AR189" s="53">
        <f t="shared" si="531"/>
        <v>0</v>
      </c>
      <c r="AS189" s="54"/>
      <c r="AT189" s="52"/>
      <c r="AU189" s="53">
        <f t="shared" si="532"/>
        <v>0</v>
      </c>
      <c r="AV189" s="54"/>
      <c r="AW189" s="52"/>
      <c r="AX189" s="52"/>
      <c r="AY189" s="52"/>
      <c r="AZ189" s="55"/>
      <c r="BA189" s="56"/>
      <c r="BB189" s="56"/>
      <c r="BC189" s="57"/>
    </row>
    <row r="190" spans="1:55" ht="17.25" hidden="1" customHeight="1" x14ac:dyDescent="0.2">
      <c r="A190" s="898"/>
      <c r="B190" s="900"/>
      <c r="C190" s="903"/>
      <c r="D190" s="906"/>
      <c r="E190" s="910"/>
      <c r="F190" s="912"/>
      <c r="G190" s="915"/>
      <c r="H190" s="918"/>
      <c r="I190" s="923"/>
      <c r="J190" s="924"/>
      <c r="K190" s="933"/>
      <c r="L190" s="937"/>
      <c r="M190" s="174"/>
      <c r="N190" s="175"/>
      <c r="O190" s="176"/>
      <c r="P190" s="46"/>
      <c r="Q190" s="47"/>
      <c r="R190" s="940"/>
      <c r="S190" s="48"/>
      <c r="T190" s="928"/>
      <c r="U190" s="49"/>
      <c r="V190" s="928"/>
      <c r="W190" s="49"/>
      <c r="X190" s="928"/>
      <c r="Y190" s="49"/>
      <c r="Z190" s="928"/>
      <c r="AA190" s="49"/>
      <c r="AB190" s="928"/>
      <c r="AC190" s="49"/>
      <c r="AD190" s="928"/>
      <c r="AE190" s="49"/>
      <c r="AF190" s="928"/>
      <c r="AG190" s="50"/>
      <c r="AH190" s="856"/>
      <c r="AI190" s="856"/>
      <c r="AJ190" s="931"/>
      <c r="AK190" s="103">
        <f t="shared" si="530"/>
        <v>0</v>
      </c>
      <c r="AL190" s="51"/>
      <c r="AM190" s="52"/>
      <c r="AN190" s="52"/>
      <c r="AO190" s="52"/>
      <c r="AP190" s="52"/>
      <c r="AQ190" s="52"/>
      <c r="AR190" s="53">
        <f t="shared" si="531"/>
        <v>0</v>
      </c>
      <c r="AS190" s="54"/>
      <c r="AT190" s="52"/>
      <c r="AU190" s="53">
        <f t="shared" si="532"/>
        <v>0</v>
      </c>
      <c r="AV190" s="54"/>
      <c r="AW190" s="52"/>
      <c r="AX190" s="52"/>
      <c r="AY190" s="52"/>
      <c r="AZ190" s="55"/>
      <c r="BA190" s="56"/>
      <c r="BB190" s="56"/>
      <c r="BC190" s="57"/>
    </row>
    <row r="191" spans="1:55" ht="17.25" hidden="1" customHeight="1" x14ac:dyDescent="0.2">
      <c r="A191" s="898"/>
      <c r="B191" s="900"/>
      <c r="C191" s="903"/>
      <c r="D191" s="906"/>
      <c r="E191" s="910"/>
      <c r="F191" s="912"/>
      <c r="G191" s="915"/>
      <c r="H191" s="918"/>
      <c r="I191" s="923"/>
      <c r="J191" s="924"/>
      <c r="K191" s="933"/>
      <c r="L191" s="937"/>
      <c r="M191" s="174"/>
      <c r="N191" s="175"/>
      <c r="O191" s="176"/>
      <c r="P191" s="46"/>
      <c r="Q191" s="47"/>
      <c r="R191" s="940"/>
      <c r="S191" s="48"/>
      <c r="T191" s="928"/>
      <c r="U191" s="49"/>
      <c r="V191" s="928"/>
      <c r="W191" s="49"/>
      <c r="X191" s="928"/>
      <c r="Y191" s="49"/>
      <c r="Z191" s="928"/>
      <c r="AA191" s="49"/>
      <c r="AB191" s="928"/>
      <c r="AC191" s="49"/>
      <c r="AD191" s="928"/>
      <c r="AE191" s="49"/>
      <c r="AF191" s="928"/>
      <c r="AG191" s="50"/>
      <c r="AH191" s="856"/>
      <c r="AI191" s="856"/>
      <c r="AJ191" s="931"/>
      <c r="AK191" s="103">
        <f t="shared" si="530"/>
        <v>0</v>
      </c>
      <c r="AL191" s="51"/>
      <c r="AM191" s="52"/>
      <c r="AN191" s="52"/>
      <c r="AO191" s="52"/>
      <c r="AP191" s="52"/>
      <c r="AQ191" s="52"/>
      <c r="AR191" s="53">
        <f t="shared" si="531"/>
        <v>0</v>
      </c>
      <c r="AS191" s="54"/>
      <c r="AT191" s="52"/>
      <c r="AU191" s="53">
        <f t="shared" si="532"/>
        <v>0</v>
      </c>
      <c r="AV191" s="54"/>
      <c r="AW191" s="52"/>
      <c r="AX191" s="52"/>
      <c r="AY191" s="52"/>
      <c r="AZ191" s="55"/>
      <c r="BA191" s="56"/>
      <c r="BB191" s="56"/>
      <c r="BC191" s="57"/>
    </row>
    <row r="192" spans="1:55" ht="17.25" hidden="1" customHeight="1" x14ac:dyDescent="0.2">
      <c r="A192" s="898"/>
      <c r="B192" s="901"/>
      <c r="C192" s="904"/>
      <c r="D192" s="907"/>
      <c r="E192" s="910"/>
      <c r="F192" s="913"/>
      <c r="G192" s="916"/>
      <c r="H192" s="919"/>
      <c r="I192" s="923"/>
      <c r="J192" s="924"/>
      <c r="K192" s="934"/>
      <c r="L192" s="937"/>
      <c r="M192" s="177"/>
      <c r="N192" s="178"/>
      <c r="O192" s="179"/>
      <c r="P192" s="106"/>
      <c r="Q192" s="107"/>
      <c r="R192" s="940"/>
      <c r="S192" s="108"/>
      <c r="T192" s="928"/>
      <c r="U192" s="109"/>
      <c r="V192" s="928"/>
      <c r="W192" s="109"/>
      <c r="X192" s="928"/>
      <c r="Y192" s="109"/>
      <c r="Z192" s="928"/>
      <c r="AA192" s="109"/>
      <c r="AB192" s="928"/>
      <c r="AC192" s="109"/>
      <c r="AD192" s="928"/>
      <c r="AE192" s="109"/>
      <c r="AF192" s="928"/>
      <c r="AG192" s="110"/>
      <c r="AH192" s="856"/>
      <c r="AI192" s="856"/>
      <c r="AJ192" s="932"/>
      <c r="AK192" s="103">
        <f t="shared" si="530"/>
        <v>0</v>
      </c>
      <c r="AL192" s="111"/>
      <c r="AM192" s="112"/>
      <c r="AN192" s="112"/>
      <c r="AO192" s="112"/>
      <c r="AP192" s="112"/>
      <c r="AQ192" s="112"/>
      <c r="AR192" s="53">
        <f t="shared" si="531"/>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899"/>
      <c r="B193" s="902"/>
      <c r="C193" s="905"/>
      <c r="D193" s="908"/>
      <c r="E193" s="911"/>
      <c r="F193" s="914"/>
      <c r="G193" s="917"/>
      <c r="H193" s="920"/>
      <c r="I193" s="925"/>
      <c r="J193" s="926"/>
      <c r="K193" s="935"/>
      <c r="L193" s="938"/>
      <c r="M193" s="180"/>
      <c r="N193" s="181"/>
      <c r="O193" s="182"/>
      <c r="P193" s="117"/>
      <c r="Q193" s="117"/>
      <c r="R193" s="941"/>
      <c r="S193" s="183"/>
      <c r="T193" s="929"/>
      <c r="U193" s="184"/>
      <c r="V193" s="929"/>
      <c r="W193" s="184"/>
      <c r="X193" s="929"/>
      <c r="Y193" s="184"/>
      <c r="Z193" s="929"/>
      <c r="AA193" s="184"/>
      <c r="AB193" s="929"/>
      <c r="AC193" s="184"/>
      <c r="AD193" s="929"/>
      <c r="AE193" s="184"/>
      <c r="AF193" s="929"/>
      <c r="AG193" s="185"/>
      <c r="AH193" s="857"/>
      <c r="AI193" s="857"/>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942"/>
      <c r="J194" s="942"/>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897">
        <v>21</v>
      </c>
      <c r="B195" s="161" t="s">
        <v>1704</v>
      </c>
      <c r="C195" s="162" t="s">
        <v>1705</v>
      </c>
      <c r="D195" s="163" t="s">
        <v>21</v>
      </c>
      <c r="E195" s="163" t="s">
        <v>1891</v>
      </c>
      <c r="F195" s="162" t="s">
        <v>1706</v>
      </c>
      <c r="G195" s="164" t="s">
        <v>1678</v>
      </c>
      <c r="H195" s="164" t="s">
        <v>1679</v>
      </c>
      <c r="I195" s="165" t="s">
        <v>1907</v>
      </c>
      <c r="J195" s="166">
        <f>+$N$3</f>
        <v>2019</v>
      </c>
      <c r="K195" s="164" t="s">
        <v>1924</v>
      </c>
      <c r="L195" s="165" t="s">
        <v>1925</v>
      </c>
      <c r="M195" s="162" t="s">
        <v>1707</v>
      </c>
      <c r="N195" s="162" t="s">
        <v>1708</v>
      </c>
      <c r="O195" s="162" t="s">
        <v>1709</v>
      </c>
      <c r="P195" s="162" t="s">
        <v>1710</v>
      </c>
      <c r="Q195" s="162" t="s">
        <v>1711</v>
      </c>
      <c r="R195" s="167">
        <f t="shared" ref="R195" si="533">SUM(R196:R202)</f>
        <v>0</v>
      </c>
      <c r="S195" s="168">
        <f t="shared" ref="S195" si="534">SUM(S196:S202)</f>
        <v>0</v>
      </c>
      <c r="T195" s="169">
        <f t="shared" ref="T195" si="535">SUM(T196:T202)</f>
        <v>0</v>
      </c>
      <c r="U195" s="170">
        <f t="shared" ref="U195" si="536">SUM(U196:U202)</f>
        <v>0</v>
      </c>
      <c r="V195" s="169">
        <f t="shared" ref="V195" si="537">SUM(V196:V202)</f>
        <v>0</v>
      </c>
      <c r="W195" s="170">
        <f t="shared" ref="W195" si="538">SUM(W196:W202)</f>
        <v>0</v>
      </c>
      <c r="X195" s="169">
        <f t="shared" ref="X195" si="539">SUM(X196:X202)</f>
        <v>0</v>
      </c>
      <c r="Y195" s="170">
        <f t="shared" ref="Y195" si="540">SUM(Y196:Y202)</f>
        <v>0</v>
      </c>
      <c r="Z195" s="169">
        <f t="shared" ref="Z195" si="541">SUM(Z196:Z202)</f>
        <v>0</v>
      </c>
      <c r="AA195" s="170">
        <f t="shared" ref="AA195" si="542">SUM(AA196:AA202)</f>
        <v>0</v>
      </c>
      <c r="AB195" s="169">
        <f t="shared" ref="AB195" si="543">SUM(AB196:AB202)</f>
        <v>0</v>
      </c>
      <c r="AC195" s="170">
        <f t="shared" ref="AC195" si="544">SUM(AC196:AC202)</f>
        <v>0</v>
      </c>
      <c r="AD195" s="169">
        <f t="shared" ref="AD195" si="545">SUM(AD196:AD202)</f>
        <v>0</v>
      </c>
      <c r="AE195" s="170">
        <f t="shared" ref="AE195" si="546">SUM(AE196:AE202)</f>
        <v>0</v>
      </c>
      <c r="AF195" s="169">
        <f t="shared" ref="AF195" si="547">SUM(AF196:AF202)</f>
        <v>0</v>
      </c>
      <c r="AG195" s="171">
        <f t="shared" ref="AG195" si="548">SUM(AG196:AG202)</f>
        <v>0</v>
      </c>
      <c r="AH195" s="854"/>
      <c r="AI195" s="854"/>
      <c r="AJ195" s="172">
        <f t="shared" ref="AJ195" si="549">SUM(AJ196:AJ202)</f>
        <v>0</v>
      </c>
      <c r="AK195" s="173">
        <f t="shared" ref="AK195" si="550">SUM(AK196:AK202)</f>
        <v>0</v>
      </c>
      <c r="AL195" s="41">
        <f t="shared" ref="AL195" si="551">SUM(AL196:AL202)</f>
        <v>0</v>
      </c>
      <c r="AM195" s="42">
        <f t="shared" ref="AM195" si="552">SUM(AM196:AM202)</f>
        <v>0</v>
      </c>
      <c r="AN195" s="42">
        <f t="shared" ref="AN195" si="553">SUM(AN196:AN202)</f>
        <v>0</v>
      </c>
      <c r="AO195" s="42">
        <f t="shared" ref="AO195" si="554">SUM(AO196:AO202)</f>
        <v>0</v>
      </c>
      <c r="AP195" s="42">
        <f t="shared" ref="AP195" si="555">SUM(AP196:AP202)</f>
        <v>0</v>
      </c>
      <c r="AQ195" s="42">
        <f t="shared" ref="AQ195" si="556">SUM(AQ196:AQ202)</f>
        <v>0</v>
      </c>
      <c r="AR195" s="43">
        <f t="shared" ref="AR195" si="557">SUM(AR196:AR202)</f>
        <v>0</v>
      </c>
      <c r="AS195" s="104">
        <f t="shared" ref="AS195" si="558">SUM(AS196:AS202)</f>
        <v>0</v>
      </c>
      <c r="AT195" s="42">
        <f t="shared" ref="AT195" si="559">SUM(AT196:AT202)</f>
        <v>0</v>
      </c>
      <c r="AU195" s="43">
        <f t="shared" ref="AU195" si="560">SUM(AU196:AU202)</f>
        <v>0</v>
      </c>
      <c r="AV195" s="104">
        <f t="shared" ref="AV195" si="561">SUM(AV196:AV202)</f>
        <v>0</v>
      </c>
      <c r="AW195" s="42">
        <f t="shared" ref="AW195" si="562">SUM(AW196:AW202)</f>
        <v>0</v>
      </c>
      <c r="AX195" s="42">
        <f t="shared" ref="AX195" si="563">SUM(AX196:AX202)</f>
        <v>0</v>
      </c>
      <c r="AY195" s="42">
        <f t="shared" ref="AY195" si="564">SUM(AY196:AY202)</f>
        <v>0</v>
      </c>
      <c r="AZ195" s="105">
        <f t="shared" ref="AZ195" si="565">SUM(AZ196:AZ202)</f>
        <v>0</v>
      </c>
      <c r="BA195" s="44" t="s">
        <v>1684</v>
      </c>
      <c r="BB195" s="44" t="s">
        <v>1685</v>
      </c>
      <c r="BC195" s="45" t="s">
        <v>1686</v>
      </c>
    </row>
    <row r="196" spans="1:55" ht="17.25" hidden="1" customHeight="1" x14ac:dyDescent="0.2">
      <c r="A196" s="898"/>
      <c r="B196" s="900" t="str">
        <f>VLOOKUP($D$9,'PROYECTOS REGISTRADOS'!$A$2:$D$82,4,0)</f>
        <v>Mejoramiento de la atención integral de la Gestión del Riesgo de Desastres Tocancipá, Cundinamarca, Centro Oriente</v>
      </c>
      <c r="C196" s="903" t="str">
        <f>VLOOKUP($D$9,'PROYECTOS REGISTRADOS'!$A$2:$D$82,3,0)</f>
        <v>2016-25817-0055</v>
      </c>
      <c r="D196" s="906"/>
      <c r="E196" s="909" t="str">
        <f>IF(D196=0,"0-0",(VLOOKUP(D196,'CONSOLIDADO PLAN DESARROLLO'!$EL$9:$ET$304,2,0)))</f>
        <v>0-0</v>
      </c>
      <c r="F196" s="912" t="str">
        <f>IF(D196=0,"0-0",(VLOOKUP(D196,'CONSOLIDADO PLAN DESARROLLO'!$EL$9:$ET$304,3,0)))</f>
        <v>0-0</v>
      </c>
      <c r="G196" s="915" t="str">
        <f>IF(D196=0,"0-0",(VLOOKUP(D196,'CONSOLIDADO PLAN DESARROLLO'!$EL$9:$ET$304,4,0)))</f>
        <v>0-0</v>
      </c>
      <c r="H196" s="918" t="str">
        <f>IF(D196=0,"0-0",(VLOOKUP(D196,'CONSOLIDADO PLAN DESARROLLO'!$EL$9:$ET$304,5,0)))</f>
        <v>0-0</v>
      </c>
      <c r="I196" s="921" t="str">
        <f>IF(D196=0,"0-0",(VLOOKUP(D196,'CONSOLIDADO PLAN DESARROLLO'!$EL$9:$ET$304,$R$3,0)))</f>
        <v>0-0</v>
      </c>
      <c r="J196" s="922"/>
      <c r="K196" s="933"/>
      <c r="L196" s="936"/>
      <c r="M196" s="174"/>
      <c r="N196" s="175"/>
      <c r="O196" s="176"/>
      <c r="P196" s="46"/>
      <c r="Q196" s="47"/>
      <c r="R196" s="939"/>
      <c r="S196" s="48"/>
      <c r="T196" s="927"/>
      <c r="U196" s="49"/>
      <c r="V196" s="927"/>
      <c r="W196" s="49"/>
      <c r="X196" s="927"/>
      <c r="Y196" s="49"/>
      <c r="Z196" s="927"/>
      <c r="AA196" s="49"/>
      <c r="AB196" s="927"/>
      <c r="AC196" s="49"/>
      <c r="AD196" s="927"/>
      <c r="AE196" s="49"/>
      <c r="AF196" s="927"/>
      <c r="AG196" s="50"/>
      <c r="AH196" s="855"/>
      <c r="AI196" s="855"/>
      <c r="AJ196" s="930">
        <f>+R196+T196+V196+X196+Z196+AB196+AD196+AF196</f>
        <v>0</v>
      </c>
      <c r="AK196" s="103">
        <f t="shared" ref="AK196:AK201" si="566">AC196+AE196+AG196+S196+U196+W196+Y196+AA196</f>
        <v>0</v>
      </c>
      <c r="AL196" s="51"/>
      <c r="AM196" s="52"/>
      <c r="AN196" s="52"/>
      <c r="AO196" s="52"/>
      <c r="AP196" s="52"/>
      <c r="AQ196" s="52"/>
      <c r="AR196" s="53">
        <f t="shared" ref="AR196:AR201" si="567">SUM(AL196:AQ196)</f>
        <v>0</v>
      </c>
      <c r="AS196" s="54"/>
      <c r="AT196" s="52"/>
      <c r="AU196" s="53">
        <f t="shared" ref="AU196:AU200" si="568">SUM(AS196:AT196)</f>
        <v>0</v>
      </c>
      <c r="AV196" s="54"/>
      <c r="AW196" s="52"/>
      <c r="AX196" s="52"/>
      <c r="AY196" s="52"/>
      <c r="AZ196" s="55"/>
      <c r="BA196" s="56"/>
      <c r="BB196" s="56"/>
      <c r="BC196" s="57"/>
    </row>
    <row r="197" spans="1:55" ht="17.25" hidden="1" customHeight="1" x14ac:dyDescent="0.2">
      <c r="A197" s="898"/>
      <c r="B197" s="900"/>
      <c r="C197" s="903"/>
      <c r="D197" s="906"/>
      <c r="E197" s="910"/>
      <c r="F197" s="912"/>
      <c r="G197" s="915"/>
      <c r="H197" s="918"/>
      <c r="I197" s="923"/>
      <c r="J197" s="924"/>
      <c r="K197" s="933"/>
      <c r="L197" s="937"/>
      <c r="M197" s="174"/>
      <c r="N197" s="175"/>
      <c r="O197" s="176"/>
      <c r="P197" s="46"/>
      <c r="Q197" s="47"/>
      <c r="R197" s="940"/>
      <c r="S197" s="48"/>
      <c r="T197" s="928"/>
      <c r="U197" s="49"/>
      <c r="V197" s="928"/>
      <c r="W197" s="49"/>
      <c r="X197" s="928"/>
      <c r="Y197" s="49"/>
      <c r="Z197" s="928"/>
      <c r="AA197" s="49"/>
      <c r="AB197" s="928"/>
      <c r="AC197" s="49"/>
      <c r="AD197" s="928"/>
      <c r="AE197" s="49"/>
      <c r="AF197" s="928"/>
      <c r="AG197" s="50"/>
      <c r="AH197" s="856"/>
      <c r="AI197" s="856"/>
      <c r="AJ197" s="931"/>
      <c r="AK197" s="103">
        <f t="shared" si="566"/>
        <v>0</v>
      </c>
      <c r="AL197" s="51"/>
      <c r="AM197" s="52"/>
      <c r="AN197" s="52"/>
      <c r="AO197" s="52"/>
      <c r="AP197" s="52"/>
      <c r="AQ197" s="52"/>
      <c r="AR197" s="53">
        <f t="shared" si="567"/>
        <v>0</v>
      </c>
      <c r="AS197" s="54"/>
      <c r="AT197" s="52"/>
      <c r="AU197" s="53">
        <f t="shared" si="568"/>
        <v>0</v>
      </c>
      <c r="AV197" s="54"/>
      <c r="AW197" s="52"/>
      <c r="AX197" s="52"/>
      <c r="AY197" s="52"/>
      <c r="AZ197" s="55"/>
      <c r="BA197" s="56"/>
      <c r="BB197" s="56"/>
      <c r="BC197" s="57"/>
    </row>
    <row r="198" spans="1:55" ht="17.25" hidden="1" customHeight="1" x14ac:dyDescent="0.2">
      <c r="A198" s="898"/>
      <c r="B198" s="900"/>
      <c r="C198" s="903"/>
      <c r="D198" s="906"/>
      <c r="E198" s="910"/>
      <c r="F198" s="912"/>
      <c r="G198" s="915"/>
      <c r="H198" s="918"/>
      <c r="I198" s="923"/>
      <c r="J198" s="924"/>
      <c r="K198" s="933"/>
      <c r="L198" s="937"/>
      <c r="M198" s="174"/>
      <c r="N198" s="175"/>
      <c r="O198" s="176"/>
      <c r="P198" s="46"/>
      <c r="Q198" s="47"/>
      <c r="R198" s="940"/>
      <c r="S198" s="48"/>
      <c r="T198" s="928"/>
      <c r="U198" s="49"/>
      <c r="V198" s="928"/>
      <c r="W198" s="49"/>
      <c r="X198" s="928"/>
      <c r="Y198" s="49"/>
      <c r="Z198" s="928"/>
      <c r="AA198" s="49"/>
      <c r="AB198" s="928"/>
      <c r="AC198" s="49"/>
      <c r="AD198" s="928"/>
      <c r="AE198" s="49"/>
      <c r="AF198" s="928"/>
      <c r="AG198" s="50"/>
      <c r="AH198" s="856"/>
      <c r="AI198" s="856"/>
      <c r="AJ198" s="931"/>
      <c r="AK198" s="103">
        <f t="shared" si="566"/>
        <v>0</v>
      </c>
      <c r="AL198" s="51"/>
      <c r="AM198" s="52"/>
      <c r="AN198" s="52"/>
      <c r="AO198" s="52"/>
      <c r="AP198" s="52"/>
      <c r="AQ198" s="52"/>
      <c r="AR198" s="53">
        <f t="shared" si="567"/>
        <v>0</v>
      </c>
      <c r="AS198" s="54"/>
      <c r="AT198" s="52"/>
      <c r="AU198" s="53">
        <f t="shared" si="568"/>
        <v>0</v>
      </c>
      <c r="AV198" s="54"/>
      <c r="AW198" s="52"/>
      <c r="AX198" s="52"/>
      <c r="AY198" s="52"/>
      <c r="AZ198" s="55"/>
      <c r="BA198" s="56"/>
      <c r="BB198" s="56"/>
      <c r="BC198" s="57"/>
    </row>
    <row r="199" spans="1:55" ht="17.25" hidden="1" customHeight="1" x14ac:dyDescent="0.2">
      <c r="A199" s="898"/>
      <c r="B199" s="900"/>
      <c r="C199" s="903"/>
      <c r="D199" s="906"/>
      <c r="E199" s="910"/>
      <c r="F199" s="912"/>
      <c r="G199" s="915"/>
      <c r="H199" s="918"/>
      <c r="I199" s="923"/>
      <c r="J199" s="924"/>
      <c r="K199" s="933"/>
      <c r="L199" s="937"/>
      <c r="M199" s="174"/>
      <c r="N199" s="175"/>
      <c r="O199" s="176"/>
      <c r="P199" s="46"/>
      <c r="Q199" s="47"/>
      <c r="R199" s="940"/>
      <c r="S199" s="48"/>
      <c r="T199" s="928"/>
      <c r="U199" s="49"/>
      <c r="V199" s="928"/>
      <c r="W199" s="49"/>
      <c r="X199" s="928"/>
      <c r="Y199" s="49"/>
      <c r="Z199" s="928"/>
      <c r="AA199" s="49"/>
      <c r="AB199" s="928"/>
      <c r="AC199" s="49"/>
      <c r="AD199" s="928"/>
      <c r="AE199" s="49"/>
      <c r="AF199" s="928"/>
      <c r="AG199" s="50"/>
      <c r="AH199" s="856"/>
      <c r="AI199" s="856"/>
      <c r="AJ199" s="931"/>
      <c r="AK199" s="103">
        <f t="shared" si="566"/>
        <v>0</v>
      </c>
      <c r="AL199" s="51"/>
      <c r="AM199" s="52"/>
      <c r="AN199" s="52"/>
      <c r="AO199" s="52"/>
      <c r="AP199" s="52"/>
      <c r="AQ199" s="52"/>
      <c r="AR199" s="53">
        <f t="shared" si="567"/>
        <v>0</v>
      </c>
      <c r="AS199" s="54"/>
      <c r="AT199" s="52"/>
      <c r="AU199" s="53">
        <f t="shared" si="568"/>
        <v>0</v>
      </c>
      <c r="AV199" s="54"/>
      <c r="AW199" s="52"/>
      <c r="AX199" s="52"/>
      <c r="AY199" s="52"/>
      <c r="AZ199" s="55"/>
      <c r="BA199" s="56"/>
      <c r="BB199" s="56"/>
      <c r="BC199" s="57"/>
    </row>
    <row r="200" spans="1:55" ht="17.25" hidden="1" customHeight="1" x14ac:dyDescent="0.2">
      <c r="A200" s="898"/>
      <c r="B200" s="900"/>
      <c r="C200" s="903"/>
      <c r="D200" s="906"/>
      <c r="E200" s="910"/>
      <c r="F200" s="912"/>
      <c r="G200" s="915"/>
      <c r="H200" s="918"/>
      <c r="I200" s="923"/>
      <c r="J200" s="924"/>
      <c r="K200" s="933"/>
      <c r="L200" s="937"/>
      <c r="M200" s="174"/>
      <c r="N200" s="175"/>
      <c r="O200" s="176"/>
      <c r="P200" s="46"/>
      <c r="Q200" s="47"/>
      <c r="R200" s="940"/>
      <c r="S200" s="48"/>
      <c r="T200" s="928"/>
      <c r="U200" s="49"/>
      <c r="V200" s="928"/>
      <c r="W200" s="49"/>
      <c r="X200" s="928"/>
      <c r="Y200" s="49"/>
      <c r="Z200" s="928"/>
      <c r="AA200" s="49"/>
      <c r="AB200" s="928"/>
      <c r="AC200" s="49"/>
      <c r="AD200" s="928"/>
      <c r="AE200" s="49"/>
      <c r="AF200" s="928"/>
      <c r="AG200" s="50"/>
      <c r="AH200" s="856"/>
      <c r="AI200" s="856"/>
      <c r="AJ200" s="931"/>
      <c r="AK200" s="103">
        <f t="shared" si="566"/>
        <v>0</v>
      </c>
      <c r="AL200" s="51"/>
      <c r="AM200" s="52"/>
      <c r="AN200" s="52"/>
      <c r="AO200" s="52"/>
      <c r="AP200" s="52"/>
      <c r="AQ200" s="52"/>
      <c r="AR200" s="53">
        <f t="shared" si="567"/>
        <v>0</v>
      </c>
      <c r="AS200" s="54"/>
      <c r="AT200" s="52"/>
      <c r="AU200" s="53">
        <f t="shared" si="568"/>
        <v>0</v>
      </c>
      <c r="AV200" s="54"/>
      <c r="AW200" s="52"/>
      <c r="AX200" s="52"/>
      <c r="AY200" s="52"/>
      <c r="AZ200" s="55"/>
      <c r="BA200" s="56"/>
      <c r="BB200" s="56"/>
      <c r="BC200" s="57"/>
    </row>
    <row r="201" spans="1:55" ht="17.25" hidden="1" customHeight="1" x14ac:dyDescent="0.2">
      <c r="A201" s="898"/>
      <c r="B201" s="901"/>
      <c r="C201" s="904"/>
      <c r="D201" s="907"/>
      <c r="E201" s="910"/>
      <c r="F201" s="913"/>
      <c r="G201" s="916"/>
      <c r="H201" s="919"/>
      <c r="I201" s="923"/>
      <c r="J201" s="924"/>
      <c r="K201" s="934"/>
      <c r="L201" s="937"/>
      <c r="M201" s="177"/>
      <c r="N201" s="178"/>
      <c r="O201" s="179"/>
      <c r="P201" s="106"/>
      <c r="Q201" s="107"/>
      <c r="R201" s="940"/>
      <c r="S201" s="108"/>
      <c r="T201" s="928"/>
      <c r="U201" s="109"/>
      <c r="V201" s="928"/>
      <c r="W201" s="109"/>
      <c r="X201" s="928"/>
      <c r="Y201" s="109"/>
      <c r="Z201" s="928"/>
      <c r="AA201" s="109"/>
      <c r="AB201" s="928"/>
      <c r="AC201" s="109"/>
      <c r="AD201" s="928"/>
      <c r="AE201" s="109"/>
      <c r="AF201" s="928"/>
      <c r="AG201" s="110"/>
      <c r="AH201" s="856"/>
      <c r="AI201" s="856"/>
      <c r="AJ201" s="932"/>
      <c r="AK201" s="103">
        <f t="shared" si="566"/>
        <v>0</v>
      </c>
      <c r="AL201" s="111"/>
      <c r="AM201" s="112"/>
      <c r="AN201" s="112"/>
      <c r="AO201" s="112"/>
      <c r="AP201" s="112"/>
      <c r="AQ201" s="112"/>
      <c r="AR201" s="53">
        <f t="shared" si="567"/>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899"/>
      <c r="B202" s="902"/>
      <c r="C202" s="905"/>
      <c r="D202" s="908"/>
      <c r="E202" s="911"/>
      <c r="F202" s="914"/>
      <c r="G202" s="917"/>
      <c r="H202" s="920"/>
      <c r="I202" s="925"/>
      <c r="J202" s="926"/>
      <c r="K202" s="935"/>
      <c r="L202" s="938"/>
      <c r="M202" s="180"/>
      <c r="N202" s="181"/>
      <c r="O202" s="182"/>
      <c r="P202" s="117"/>
      <c r="Q202" s="117"/>
      <c r="R202" s="941"/>
      <c r="S202" s="183"/>
      <c r="T202" s="929"/>
      <c r="U202" s="184"/>
      <c r="V202" s="929"/>
      <c r="W202" s="184"/>
      <c r="X202" s="929"/>
      <c r="Y202" s="184"/>
      <c r="Z202" s="929"/>
      <c r="AA202" s="184"/>
      <c r="AB202" s="929"/>
      <c r="AC202" s="184"/>
      <c r="AD202" s="929"/>
      <c r="AE202" s="184"/>
      <c r="AF202" s="929"/>
      <c r="AG202" s="185"/>
      <c r="AH202" s="857"/>
      <c r="AI202" s="857"/>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942"/>
      <c r="J203" s="942"/>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55"/>
      <c r="C205" s="957" t="s">
        <v>1669</v>
      </c>
      <c r="D205" s="958"/>
      <c r="E205" s="958"/>
      <c r="F205" s="958"/>
      <c r="G205" s="958"/>
      <c r="H205" s="958"/>
      <c r="I205" s="958"/>
      <c r="J205" s="958"/>
    </row>
    <row r="206" spans="1:55" x14ac:dyDescent="0.2">
      <c r="B206" s="956"/>
      <c r="C206" s="957"/>
      <c r="D206" s="958"/>
      <c r="E206" s="958"/>
      <c r="F206" s="958"/>
      <c r="G206" s="958"/>
      <c r="H206" s="958"/>
      <c r="I206" s="958"/>
      <c r="J206" s="958"/>
    </row>
    <row r="312" spans="14:15" x14ac:dyDescent="0.2">
      <c r="N312" s="121" t="s">
        <v>1905</v>
      </c>
      <c r="O312" s="121" t="s">
        <v>1906</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ZVkudBWv/GzEazDGLJg4qOMCTZRhpsoYKotpq6B0cYd9tl01NxRhvaJXYC28YuTmV2s4wd11S9Nl678kGiP2Jg==" saltValue="PnlxtTSG5QxMkmdOOQ3ggA==" spinCount="100000" sheet="1" objects="1" scenarios="1"/>
  <mergeCells count="494">
    <mergeCell ref="AH22:AH28"/>
    <mergeCell ref="AH31:AH40"/>
    <mergeCell ref="AH43:AH49"/>
    <mergeCell ref="AH52:AH58"/>
    <mergeCell ref="AH61:AH67"/>
    <mergeCell ref="AJ13:AJ18"/>
    <mergeCell ref="R13:R19"/>
    <mergeCell ref="T13:T19"/>
    <mergeCell ref="V13:V19"/>
    <mergeCell ref="X13:X19"/>
    <mergeCell ref="Z13:Z19"/>
    <mergeCell ref="AB13:AB19"/>
    <mergeCell ref="AD13:AD19"/>
    <mergeCell ref="AF13:AF19"/>
    <mergeCell ref="AH13:AH19"/>
    <mergeCell ref="R31:R40"/>
    <mergeCell ref="T31:T40"/>
    <mergeCell ref="V31:V40"/>
    <mergeCell ref="X31:X40"/>
    <mergeCell ref="Z31:Z40"/>
    <mergeCell ref="AB31:AB40"/>
    <mergeCell ref="AD31:AD40"/>
    <mergeCell ref="AF31:AF40"/>
    <mergeCell ref="AJ31:AJ3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40"/>
    <mergeCell ref="B31:B40"/>
    <mergeCell ref="C31:C40"/>
    <mergeCell ref="D31:D40"/>
    <mergeCell ref="E31:E40"/>
    <mergeCell ref="F31:F40"/>
    <mergeCell ref="H13:H19"/>
    <mergeCell ref="I13:J19"/>
    <mergeCell ref="K13:K19"/>
    <mergeCell ref="K22:K28"/>
    <mergeCell ref="L13:L19"/>
    <mergeCell ref="I20:J20"/>
    <mergeCell ref="G13:G19"/>
    <mergeCell ref="G31:G40"/>
    <mergeCell ref="H31:H40"/>
    <mergeCell ref="I31:J40"/>
    <mergeCell ref="K31:K40"/>
    <mergeCell ref="L31:L40"/>
    <mergeCell ref="L22:L28"/>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R43:R49"/>
    <mergeCell ref="T43:T49"/>
    <mergeCell ref="V43:V49"/>
    <mergeCell ref="X43:X49"/>
    <mergeCell ref="Z43:Z49"/>
    <mergeCell ref="AB43:AB49"/>
    <mergeCell ref="AD43:AD49"/>
    <mergeCell ref="AF43:AF49"/>
    <mergeCell ref="AJ43:AJ48"/>
    <mergeCell ref="R52:R58"/>
    <mergeCell ref="T52:T58"/>
    <mergeCell ref="V52:V58"/>
    <mergeCell ref="X52:X58"/>
    <mergeCell ref="Z52:Z58"/>
    <mergeCell ref="AB52:AB58"/>
    <mergeCell ref="AD52:AD58"/>
    <mergeCell ref="AF52:AF58"/>
    <mergeCell ref="AJ52:AJ57"/>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AF115:AF121"/>
    <mergeCell ref="AJ115:AJ120"/>
    <mergeCell ref="K115:K121"/>
    <mergeCell ref="L115:L121"/>
    <mergeCell ref="R115:R121"/>
    <mergeCell ref="T115:T121"/>
    <mergeCell ref="V115:V121"/>
    <mergeCell ref="X115:X121"/>
    <mergeCell ref="Z115:Z121"/>
    <mergeCell ref="AB115:AB121"/>
    <mergeCell ref="AD115:AD121"/>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F22:AF28"/>
    <mergeCell ref="AJ22:AJ27"/>
    <mergeCell ref="I29:J29"/>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R22:R28"/>
    <mergeCell ref="T22:T28"/>
    <mergeCell ref="V22:V28"/>
    <mergeCell ref="X22:X28"/>
    <mergeCell ref="Z22:Z28"/>
    <mergeCell ref="AB22:AB28"/>
    <mergeCell ref="AD22:AD28"/>
    <mergeCell ref="I203:J203"/>
    <mergeCell ref="A21:A28"/>
    <mergeCell ref="B22:B28"/>
    <mergeCell ref="C22:C28"/>
    <mergeCell ref="D22:D28"/>
    <mergeCell ref="E22:E28"/>
    <mergeCell ref="F22:F28"/>
    <mergeCell ref="G22:G28"/>
    <mergeCell ref="H22:H28"/>
    <mergeCell ref="I22:J28"/>
    <mergeCell ref="I176:J176"/>
    <mergeCell ref="I167:J167"/>
    <mergeCell ref="I140:J140"/>
    <mergeCell ref="I122:J122"/>
    <mergeCell ref="I104:J104"/>
    <mergeCell ref="I95:J95"/>
    <mergeCell ref="I41:J41"/>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B97:B103"/>
    <mergeCell ref="C97:C103"/>
    <mergeCell ref="D97:D103"/>
    <mergeCell ref="E97:E103"/>
    <mergeCell ref="F97:F103"/>
    <mergeCell ref="G97:G103"/>
    <mergeCell ref="H97:H103"/>
    <mergeCell ref="I97:J103"/>
    <mergeCell ref="AF79:AF85"/>
    <mergeCell ref="AD97:AD103"/>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F196:F202"/>
    <mergeCell ref="G196:G202"/>
    <mergeCell ref="H196:H202"/>
    <mergeCell ref="I196:J202"/>
    <mergeCell ref="E187:E193"/>
    <mergeCell ref="F187:F193"/>
    <mergeCell ref="G187:G193"/>
    <mergeCell ref="H187:H193"/>
    <mergeCell ref="I187:J193"/>
    <mergeCell ref="A186:A193"/>
    <mergeCell ref="B187:B193"/>
    <mergeCell ref="C187:C193"/>
    <mergeCell ref="D187:D193"/>
    <mergeCell ref="A195:A202"/>
    <mergeCell ref="B196:B202"/>
    <mergeCell ref="C196:C202"/>
    <mergeCell ref="D196:D202"/>
    <mergeCell ref="E196:E202"/>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196:D202 D22:D28 D43:D49 D52:D58 D61:D67 D70:D76 D79:D85 D88:D94 D97:D103 D106:D112 D115:D121 D124:D130 D133:D139 D142:D148 D151:D157 D160:D166 D169:D175 D178:D184 D187:D193 D31:D40" xr:uid="{00000000-0002-0000-0000-000002000000}">
      <formula1>INDIRECT($D$9)</formula1>
    </dataValidation>
    <dataValidation type="list" allowBlank="1" showInputMessage="1" showErrorMessage="1" sqref="N3:P3" xr:uid="{FDDF0C2D-F593-480B-A0E5-8189BEA13B4E}">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JC196:JC202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JC31:JC40 SY31:SY40 ACU31:ACU40 AMQ31:AMQ40 AWM31:AWM40 BGI31:BGI40 BQE31:BQE40 CAA31:CAA40 CJW31:CJW40 CTS31:CTS40 DDO31:DDO40 DNK31:DNK40 DXG31:DXG40 EHC31:EHC40 EQY31:EQY40 FAU31:FAU40 FKQ31:FKQ40 FUM31:FUM40 GEI31:GEI40 GOE31:GOE40 GYA31:GYA40 HHW31:HHW40 HRS31:HRS40 IBO31:IBO40 ILK31:ILK40 IVG31:IVG40 JFC31:JFC40 JOY31:JOY40 JYU31:JYU40 KIQ31:KIQ40 KSM31:KSM40 LCI31:LCI40 LME31:LME40 LWA31:LWA40 MFW31:MFW40 MPS31:MPS40 MZO31:MZO40 NJK31:NJK40 NTG31:NTG40 ODC31:ODC40 OMY31:OMY40 OWU31:OWU40 PGQ31:PGQ40 PQM31:PQM40 QAI31:QAI40 QKE31:QKE40 QUA31:QUA40 RDW31:RDW40 RNS31:RNS40 RXO31:RXO40 SHK31:SHK40 SRG31:SRG40 TBC31:TBC40 TKY31:TKY40 TUU31:TUU40 UEQ31:UEQ40 UOM31:UOM40 UYI31:UYI40 VIE31:VIE40 VSA31:VSA40 WBW31:WBW40 WLS31:WLS40 WVO31:WVO40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7" t="s">
        <v>0</v>
      </c>
      <c r="C1" s="1057"/>
      <c r="D1" s="1057"/>
      <c r="E1" s="1057"/>
      <c r="F1" s="1057"/>
      <c r="G1" s="1057"/>
      <c r="H1" s="1057"/>
      <c r="I1" s="1057"/>
      <c r="J1" s="1057"/>
      <c r="K1" s="1057"/>
      <c r="L1" s="1057"/>
      <c r="M1" s="1057"/>
      <c r="N1" s="1057"/>
      <c r="O1" s="1057"/>
      <c r="P1" s="1057"/>
      <c r="Q1" s="1057"/>
      <c r="R1" s="1057"/>
      <c r="S1" s="1057"/>
      <c r="T1" s="1057"/>
      <c r="U1" s="105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8" t="s">
        <v>3</v>
      </c>
      <c r="B4" s="1058"/>
      <c r="C4" s="1058"/>
      <c r="D4" s="1058"/>
      <c r="E4" s="1058"/>
      <c r="F4" s="1058"/>
      <c r="G4" s="1058"/>
      <c r="H4" s="1058"/>
      <c r="I4" s="1058"/>
      <c r="J4" s="1058"/>
      <c r="K4" s="1058"/>
      <c r="L4" s="1058"/>
      <c r="M4" s="1058"/>
      <c r="N4" s="1058"/>
      <c r="O4" s="1058"/>
      <c r="P4" s="1058"/>
      <c r="Q4" s="1058"/>
      <c r="R4" s="1058"/>
      <c r="S4" s="1058"/>
      <c r="T4" s="1058"/>
      <c r="U4" s="1058"/>
      <c r="V4" s="1058"/>
      <c r="W4" s="1058"/>
      <c r="X4" s="1058"/>
      <c r="Y4" s="1058"/>
      <c r="Z4" s="1058"/>
      <c r="AA4" s="1058"/>
      <c r="AB4" s="1058"/>
      <c r="AC4" s="1058"/>
      <c r="AD4" s="1058"/>
      <c r="AE4" s="1058"/>
      <c r="AF4" s="1058"/>
      <c r="AG4" s="1058"/>
      <c r="AH4" s="1058"/>
      <c r="AI4" s="1058"/>
      <c r="AJ4" s="1058"/>
      <c r="AK4" s="1058"/>
      <c r="AL4" s="1058"/>
      <c r="AM4" s="1058"/>
      <c r="AN4" s="1058"/>
      <c r="AO4" s="1058"/>
      <c r="AP4" s="1058"/>
      <c r="AQ4" s="1058"/>
      <c r="AR4" s="1058"/>
      <c r="AS4" s="1058"/>
      <c r="AT4" s="1058"/>
      <c r="AU4" s="1058"/>
      <c r="AV4" s="1058"/>
      <c r="AW4" s="1058"/>
      <c r="AX4" s="1058"/>
      <c r="AY4" s="1058"/>
      <c r="AZ4" s="1058"/>
      <c r="BA4" s="1058"/>
      <c r="BB4" s="1058"/>
      <c r="BC4" s="1058"/>
      <c r="BD4" s="1058"/>
    </row>
    <row r="5" spans="1:150" s="205" customFormat="1" ht="72.75" customHeight="1" thickBot="1" x14ac:dyDescent="0.3">
      <c r="A5" s="1058" t="s">
        <v>4</v>
      </c>
      <c r="B5" s="1058"/>
      <c r="C5" s="1058"/>
      <c r="D5" s="1058"/>
      <c r="E5" s="1058"/>
      <c r="F5" s="1058"/>
      <c r="G5" s="1058"/>
      <c r="H5" s="1058"/>
      <c r="I5" s="1058"/>
      <c r="J5" s="1058"/>
      <c r="K5" s="1058"/>
      <c r="L5" s="1058"/>
      <c r="M5" s="1058"/>
      <c r="N5" s="1058"/>
      <c r="O5" s="1058"/>
      <c r="P5" s="1058"/>
      <c r="Q5" s="1058"/>
      <c r="R5" s="1058"/>
      <c r="S5" s="1058"/>
      <c r="T5" s="1058"/>
      <c r="U5" s="1058"/>
      <c r="V5" s="1058"/>
      <c r="W5" s="1058"/>
      <c r="X5" s="1058"/>
      <c r="Y5" s="1058"/>
      <c r="Z5" s="1058"/>
      <c r="AA5" s="1058"/>
      <c r="AB5" s="1058"/>
      <c r="AC5" s="1058"/>
      <c r="AD5" s="1058"/>
      <c r="AE5" s="1058"/>
      <c r="AF5" s="1058"/>
      <c r="AG5" s="1058"/>
      <c r="AH5" s="1058"/>
      <c r="AI5" s="1058"/>
      <c r="AJ5" s="1058"/>
      <c r="AK5" s="1058"/>
      <c r="AL5" s="1058"/>
      <c r="AM5" s="1058"/>
      <c r="AN5" s="1058"/>
      <c r="AO5" s="1058"/>
      <c r="AP5" s="1058"/>
      <c r="AQ5" s="1058"/>
      <c r="AR5" s="1058"/>
      <c r="AS5" s="1058"/>
      <c r="AT5" s="1058"/>
      <c r="AU5" s="1058"/>
      <c r="AV5" s="1058"/>
      <c r="AW5" s="1058"/>
      <c r="AX5" s="1058"/>
      <c r="AY5" s="1058"/>
      <c r="AZ5" s="1058"/>
      <c r="BA5" s="1058"/>
      <c r="BB5" s="1058"/>
      <c r="BC5" s="1058"/>
      <c r="BD5" s="1058"/>
    </row>
    <row r="6" spans="1:150" s="205" customFormat="1" ht="27" customHeight="1" thickBot="1" x14ac:dyDescent="0.3">
      <c r="A6" s="1051" t="s">
        <v>5</v>
      </c>
      <c r="B6" s="1059" t="s">
        <v>6</v>
      </c>
      <c r="C6" s="1059" t="s">
        <v>7</v>
      </c>
      <c r="D6" s="1051" t="s">
        <v>8</v>
      </c>
      <c r="E6" s="1051" t="s">
        <v>9</v>
      </c>
      <c r="F6" s="1051" t="s">
        <v>10</v>
      </c>
      <c r="G6" s="1048" t="s">
        <v>11</v>
      </c>
      <c r="H6" s="1048" t="s">
        <v>12</v>
      </c>
      <c r="I6" s="1065" t="s">
        <v>13</v>
      </c>
      <c r="J6" s="1048" t="s">
        <v>14</v>
      </c>
      <c r="K6" s="1048" t="s">
        <v>15</v>
      </c>
      <c r="L6" s="1048" t="s">
        <v>16</v>
      </c>
      <c r="M6" s="1048" t="s">
        <v>17</v>
      </c>
      <c r="N6" s="1042" t="s">
        <v>18</v>
      </c>
      <c r="O6" s="1048" t="s">
        <v>19</v>
      </c>
      <c r="P6" s="1051" t="s">
        <v>20</v>
      </c>
      <c r="Q6" s="1051" t="s">
        <v>21</v>
      </c>
      <c r="R6" s="1048" t="s">
        <v>22</v>
      </c>
      <c r="S6" s="1062" t="s">
        <v>23</v>
      </c>
      <c r="T6" s="1042" t="s">
        <v>24</v>
      </c>
      <c r="U6" s="1045" t="s">
        <v>25</v>
      </c>
      <c r="V6" s="1048" t="s">
        <v>26</v>
      </c>
      <c r="W6" s="1048" t="s">
        <v>27</v>
      </c>
      <c r="X6" s="1034" t="s">
        <v>28</v>
      </c>
      <c r="Y6" s="1048" t="s">
        <v>29</v>
      </c>
      <c r="Z6" s="1034" t="s">
        <v>30</v>
      </c>
      <c r="AA6" s="1037" t="s">
        <v>31</v>
      </c>
      <c r="AB6" s="1037"/>
      <c r="AC6" s="1037"/>
      <c r="AD6" s="1037"/>
      <c r="AE6" s="1037"/>
      <c r="AF6" s="1037"/>
      <c r="AG6" s="1037"/>
      <c r="AH6" s="1037"/>
      <c r="AI6" s="1037"/>
      <c r="AJ6" s="1037"/>
      <c r="AK6" s="1037"/>
      <c r="AL6" s="1037"/>
      <c r="AM6" s="1037"/>
      <c r="AN6" s="1037"/>
      <c r="AO6" s="1037"/>
      <c r="AP6" s="1037"/>
      <c r="AQ6" s="1037"/>
      <c r="AR6" s="1037"/>
      <c r="AS6" s="1037"/>
      <c r="AT6" s="1037"/>
      <c r="AU6" s="1037"/>
      <c r="AV6" s="1037"/>
      <c r="AW6" s="1037"/>
      <c r="AX6" s="1037"/>
      <c r="AY6" s="1037"/>
      <c r="AZ6" s="1037"/>
      <c r="BA6" s="1037"/>
      <c r="BB6" s="1038"/>
      <c r="BC6" s="1039" t="s">
        <v>32</v>
      </c>
      <c r="BD6" s="104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52"/>
      <c r="B7" s="1060"/>
      <c r="C7" s="1060"/>
      <c r="D7" s="1060"/>
      <c r="E7" s="1052"/>
      <c r="F7" s="1052"/>
      <c r="G7" s="1049"/>
      <c r="H7" s="1049"/>
      <c r="I7" s="1066"/>
      <c r="J7" s="1049"/>
      <c r="K7" s="1049"/>
      <c r="L7" s="1049"/>
      <c r="M7" s="1049"/>
      <c r="N7" s="1043"/>
      <c r="O7" s="1049"/>
      <c r="P7" s="1052"/>
      <c r="Q7" s="1052"/>
      <c r="R7" s="1049"/>
      <c r="S7" s="1063"/>
      <c r="T7" s="1043"/>
      <c r="U7" s="1046"/>
      <c r="V7" s="1049"/>
      <c r="W7" s="1049"/>
      <c r="X7" s="1035"/>
      <c r="Y7" s="1049"/>
      <c r="Z7" s="1035"/>
      <c r="AA7" s="1054">
        <v>2016</v>
      </c>
      <c r="AB7" s="1054"/>
      <c r="AC7" s="1054"/>
      <c r="AD7" s="1054"/>
      <c r="AE7" s="1054"/>
      <c r="AF7" s="1054"/>
      <c r="AG7" s="1055"/>
      <c r="AH7" s="1056">
        <v>2017</v>
      </c>
      <c r="AI7" s="1054"/>
      <c r="AJ7" s="1054"/>
      <c r="AK7" s="1054"/>
      <c r="AL7" s="1054"/>
      <c r="AM7" s="1054"/>
      <c r="AN7" s="1055"/>
      <c r="AO7" s="1056">
        <v>2018</v>
      </c>
      <c r="AP7" s="1054"/>
      <c r="AQ7" s="1054"/>
      <c r="AR7" s="1054"/>
      <c r="AS7" s="1054"/>
      <c r="AT7" s="1054"/>
      <c r="AU7" s="1055"/>
      <c r="AV7" s="1056">
        <v>2019</v>
      </c>
      <c r="AW7" s="1054"/>
      <c r="AX7" s="1054"/>
      <c r="AY7" s="1054"/>
      <c r="AZ7" s="1054"/>
      <c r="BA7" s="1054"/>
      <c r="BB7" s="1055"/>
      <c r="BC7" s="1040"/>
      <c r="BD7" s="104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53"/>
      <c r="B8" s="1061"/>
      <c r="C8" s="1061"/>
      <c r="D8" s="1061"/>
      <c r="E8" s="1053"/>
      <c r="F8" s="1053"/>
      <c r="G8" s="1050"/>
      <c r="H8" s="1050"/>
      <c r="I8" s="1067"/>
      <c r="J8" s="1050"/>
      <c r="K8" s="1050"/>
      <c r="L8" s="1050"/>
      <c r="M8" s="1050"/>
      <c r="N8" s="1044"/>
      <c r="O8" s="1050"/>
      <c r="P8" s="1053"/>
      <c r="Q8" s="1053"/>
      <c r="R8" s="1050"/>
      <c r="S8" s="1064"/>
      <c r="T8" s="1044"/>
      <c r="U8" s="1047"/>
      <c r="V8" s="1049"/>
      <c r="W8" s="1050"/>
      <c r="X8" s="1036"/>
      <c r="Y8" s="1050"/>
      <c r="Z8" s="103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1"/>
      <c r="BD8" s="105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1946</v>
      </c>
      <c r="ER8" s="818" t="s">
        <v>1947</v>
      </c>
      <c r="ES8" s="818" t="s">
        <v>1948</v>
      </c>
      <c r="ET8" s="820" t="s">
        <v>1949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1892</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1893</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31"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32"/>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32"/>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3"/>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31"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32"/>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32"/>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32"/>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3"/>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1894</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1895</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1896</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1897</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1898</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1899</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1900</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1901</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1902</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1903</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1904</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3gKIHez8qoxIxuoXUx906jU+JCkY5qtjZx/ABw/gwiIHNmBMgAcdokgG1XmQlQQKpgW+uRy5orZnAfF0hArXJg==" saltValue="XQlAGltxnC1pwXaobKLTw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8" t="s">
        <v>1715</v>
      </c>
      <c r="B3" s="869" t="s">
        <v>1716</v>
      </c>
      <c r="C3" s="870" t="s">
        <v>1717</v>
      </c>
      <c r="E3" s="211" t="str">
        <f>+CONCATENATE(C3," - ",B3)</f>
        <v>WALFRANDO ADOLFO FORERO BEJARANO - ALCALDE MUNICPAL</v>
      </c>
    </row>
    <row r="4" spans="1:5" ht="30" x14ac:dyDescent="0.25">
      <c r="A4" s="868" t="s">
        <v>1718</v>
      </c>
      <c r="B4" s="869" t="s">
        <v>1719</v>
      </c>
      <c r="C4" s="870" t="s">
        <v>1720</v>
      </c>
      <c r="E4" s="211" t="str">
        <f t="shared" ref="E4:E44" si="0">+CONCATENATE(C4," - ",B4)</f>
        <v>MARLA PATRICIA BARBOSA PALLARES - JEFE OFICINA JURÍDICA Y DE CONTRATACIÓN</v>
      </c>
    </row>
    <row r="5" spans="1:5" ht="30" x14ac:dyDescent="0.25">
      <c r="A5" s="868" t="s">
        <v>1721</v>
      </c>
      <c r="B5" s="869" t="s">
        <v>1722</v>
      </c>
      <c r="C5" s="870" t="s">
        <v>1723</v>
      </c>
      <c r="E5" s="211" t="str">
        <f t="shared" si="0"/>
        <v>LILIANA FERNANDA LÓPEZ RIVEROS - JEFE DE CONTROL INTERNO</v>
      </c>
    </row>
    <row r="6" spans="1:5" ht="30" x14ac:dyDescent="0.25">
      <c r="A6" s="868" t="s">
        <v>1724</v>
      </c>
      <c r="B6" s="869" t="s">
        <v>1725</v>
      </c>
      <c r="C6" s="870" t="s">
        <v>1967</v>
      </c>
      <c r="E6" s="211" t="str">
        <f t="shared" si="0"/>
        <v>SANDRA JINETH QUEVEDO GARZON - SECRETARIO DE GOBIERNO</v>
      </c>
    </row>
    <row r="7" spans="1:5" ht="42.75" x14ac:dyDescent="0.25">
      <c r="A7" s="868" t="s">
        <v>1726</v>
      </c>
      <c r="B7" s="869" t="s">
        <v>1727</v>
      </c>
      <c r="C7" s="870" t="s">
        <v>1728</v>
      </c>
      <c r="E7" s="211" t="str">
        <f t="shared" si="0"/>
        <v>MARTHA LUCÍA FARIAS VILLARRAGA - SECRETARIA DE DESARROLLO ADMINISTRATIVO</v>
      </c>
    </row>
    <row r="8" spans="1:5" ht="42.75" x14ac:dyDescent="0.25">
      <c r="A8" s="868" t="s">
        <v>1916</v>
      </c>
      <c r="B8" s="869" t="s">
        <v>1915</v>
      </c>
      <c r="C8" s="870" t="s">
        <v>1729</v>
      </c>
      <c r="E8" s="211" t="str">
        <f t="shared" si="0"/>
        <v>LUZ EMILCE MAMBUSCAY LÓPEZ - SECRETARIA DESARROLLO ECONÓMICO</v>
      </c>
    </row>
    <row r="9" spans="1:5" ht="42.75" x14ac:dyDescent="0.25">
      <c r="A9" s="868" t="s">
        <v>1730</v>
      </c>
      <c r="B9" s="869" t="s">
        <v>1731</v>
      </c>
      <c r="C9" s="870" t="s">
        <v>1732</v>
      </c>
      <c r="E9" s="211" t="str">
        <f t="shared" si="0"/>
        <v>LINETH MAGALY VÁSQUEZ ROCHA - SECRETARIA DE DESARROLLO E INTEGRACIÓN SOCIAL</v>
      </c>
    </row>
    <row r="10" spans="1:5" ht="30" x14ac:dyDescent="0.25">
      <c r="A10" s="868" t="s">
        <v>1733</v>
      </c>
      <c r="B10" s="869" t="s">
        <v>1914</v>
      </c>
      <c r="C10" s="870" t="s">
        <v>1913</v>
      </c>
      <c r="E10" s="211" t="str">
        <f t="shared" si="0"/>
        <v>CARLOS JULIÁN NAVAS MARTÍNEZ - SECRETARIO DEL AMBIENTE</v>
      </c>
    </row>
    <row r="11" spans="1:5" ht="30" x14ac:dyDescent="0.25">
      <c r="A11" s="868" t="s">
        <v>1734</v>
      </c>
      <c r="B11" s="869" t="s">
        <v>1735</v>
      </c>
      <c r="C11" s="870" t="s">
        <v>1736</v>
      </c>
      <c r="E11" s="211" t="str">
        <f t="shared" si="0"/>
        <v>CÉSAR ORLANDO CHAPETÓN MARTÍNEZ  - SECRETARIO DE PLANEACIÓN</v>
      </c>
    </row>
    <row r="12" spans="1:5" x14ac:dyDescent="0.25">
      <c r="A12" s="868" t="s">
        <v>1737</v>
      </c>
      <c r="B12" s="869" t="s">
        <v>1738</v>
      </c>
      <c r="C12" s="870" t="s">
        <v>1739</v>
      </c>
      <c r="E12" s="211" t="str">
        <f t="shared" si="0"/>
        <v>WILMAN CONTRERAS MATEUS - SECRETARIO DE SALUD</v>
      </c>
    </row>
    <row r="13" spans="1:5" ht="30" x14ac:dyDescent="0.25">
      <c r="A13" s="871" t="s">
        <v>1740</v>
      </c>
      <c r="B13" s="869" t="s">
        <v>1741</v>
      </c>
      <c r="C13" s="870" t="s">
        <v>1742</v>
      </c>
      <c r="E13" s="211" t="str">
        <f t="shared" si="0"/>
        <v>SANDRA PATRICIA GARAVITO MORENO - SECRETARIA DE EDUCACIÓN</v>
      </c>
    </row>
    <row r="14" spans="1:5" ht="30" x14ac:dyDescent="0.25">
      <c r="A14" s="868" t="s">
        <v>1743</v>
      </c>
      <c r="B14" s="869" t="s">
        <v>1744</v>
      </c>
      <c r="C14" s="870" t="s">
        <v>1745</v>
      </c>
      <c r="E14" s="211" t="str">
        <f t="shared" si="0"/>
        <v>RAFAEL ANTONIO RIVERA GÓMEZ - SECRETARIO DE INFRAESTRUCTURA</v>
      </c>
    </row>
    <row r="15" spans="1:5" ht="30" x14ac:dyDescent="0.25">
      <c r="A15" s="868" t="s">
        <v>1746</v>
      </c>
      <c r="B15" s="869" t="s">
        <v>1747</v>
      </c>
      <c r="C15" s="870" t="s">
        <v>1748</v>
      </c>
      <c r="E15" s="211" t="str">
        <f t="shared" si="0"/>
        <v>MIGUEL ALEJANDRO RICO SUAREZ - SECRETARIO DE HACIENDA</v>
      </c>
    </row>
    <row r="16" spans="1:5" ht="42.75" x14ac:dyDescent="0.25">
      <c r="A16" s="868" t="s">
        <v>1749</v>
      </c>
      <c r="B16" s="869" t="s">
        <v>1750</v>
      </c>
      <c r="C16" s="870" t="s">
        <v>1751</v>
      </c>
      <c r="E16" s="211" t="str">
        <f t="shared" si="0"/>
        <v>JOHNNY FERNEY PÉREZ QUINCHE - SECRETARIO DE CULTURA Y PATRIMONIO</v>
      </c>
    </row>
    <row r="17" spans="1:5" ht="30" x14ac:dyDescent="0.25">
      <c r="A17" s="868" t="s">
        <v>1752</v>
      </c>
      <c r="B17" s="869" t="s">
        <v>1753</v>
      </c>
      <c r="C17" s="870" t="s">
        <v>1754</v>
      </c>
      <c r="E17" s="211" t="str">
        <f t="shared" si="0"/>
        <v>ANGELA PATRICIA NAVARRO LÓPEZ - JEFE DE COMUNICACIONES</v>
      </c>
    </row>
    <row r="18" spans="1:5" ht="57" x14ac:dyDescent="0.25">
      <c r="A18" s="868" t="s">
        <v>1755</v>
      </c>
      <c r="B18" s="869" t="s">
        <v>1756</v>
      </c>
      <c r="C18" s="870" t="s">
        <v>1757</v>
      </c>
      <c r="E18" s="211" t="str">
        <f t="shared" si="0"/>
        <v>HENRY HERNAN PRIETO VALBUENA - DIRECTOR EJECUTIVO INSTITUTO DE RECREACIÓN Y DEPORTE</v>
      </c>
    </row>
    <row r="19" spans="1:5" ht="30" x14ac:dyDescent="0.25">
      <c r="A19" s="868" t="s">
        <v>1758</v>
      </c>
      <c r="B19" s="869" t="s">
        <v>1759</v>
      </c>
      <c r="C19" s="870" t="s">
        <v>1760</v>
      </c>
      <c r="E19" s="211" t="str">
        <f t="shared" si="0"/>
        <v xml:space="preserve">FRANCISCO ALIRIO RODRÍGUEZ SANTOS - GERENTE EMPRESA DE SERVICIOS PÚBLICOS </v>
      </c>
    </row>
    <row r="20" spans="1:5" ht="15.75" x14ac:dyDescent="0.25">
      <c r="A20" s="872"/>
      <c r="B20" s="873"/>
      <c r="C20" s="874"/>
      <c r="E20" s="211" t="str">
        <f t="shared" si="0"/>
        <v xml:space="preserve"> - </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sqref="A1: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8" t="s">
        <v>1962</v>
      </c>
      <c r="B1" s="1068"/>
      <c r="C1" s="1068"/>
      <c r="D1" s="1068"/>
      <c r="E1" s="1068"/>
      <c r="F1" s="1068"/>
      <c r="G1" s="1068"/>
      <c r="H1" s="1068"/>
      <c r="I1" s="1068"/>
      <c r="J1" s="1068"/>
      <c r="K1" s="1068"/>
      <c r="L1" s="1068"/>
      <c r="M1" s="1068"/>
      <c r="N1" s="1068"/>
      <c r="O1" s="1068"/>
      <c r="P1" s="1068"/>
    </row>
    <row r="2" spans="1:18" s="68" customFormat="1" ht="48" customHeight="1" x14ac:dyDescent="0.2">
      <c r="A2" s="67" t="s">
        <v>1764</v>
      </c>
      <c r="B2" s="1069" t="s">
        <v>1765</v>
      </c>
      <c r="C2" s="1070"/>
      <c r="D2" s="1070"/>
      <c r="E2" s="1070"/>
      <c r="F2" s="1070"/>
      <c r="G2" s="1070"/>
      <c r="H2" s="1071"/>
      <c r="I2" s="1069" t="s">
        <v>1766</v>
      </c>
      <c r="J2" s="1070"/>
      <c r="K2" s="1071"/>
      <c r="L2" s="1072" t="s">
        <v>1767</v>
      </c>
      <c r="M2" s="1072"/>
      <c r="N2" s="1072"/>
      <c r="O2" s="1072"/>
      <c r="P2" s="1073"/>
    </row>
    <row r="3" spans="1:18" ht="51" x14ac:dyDescent="0.2">
      <c r="A3" s="69" t="s">
        <v>1768</v>
      </c>
      <c r="B3" s="70" t="s">
        <v>1769</v>
      </c>
      <c r="C3" s="71" t="s">
        <v>1770</v>
      </c>
      <c r="D3" s="71" t="s">
        <v>1919</v>
      </c>
      <c r="E3" s="71" t="s">
        <v>1918</v>
      </c>
      <c r="F3" s="71" t="s">
        <v>1920</v>
      </c>
      <c r="G3" s="71" t="s">
        <v>1921</v>
      </c>
      <c r="H3" s="1074" t="s">
        <v>1693</v>
      </c>
      <c r="I3" s="70" t="s">
        <v>1771</v>
      </c>
      <c r="J3" s="71" t="s">
        <v>1772</v>
      </c>
      <c r="K3" s="1074"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74"/>
      <c r="I4" s="75" t="s">
        <v>1694</v>
      </c>
      <c r="J4" s="76" t="s">
        <v>1695</v>
      </c>
      <c r="K4" s="1074"/>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81" t="s">
        <v>1963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E4.P_B.MR1-TOCANCIPA GESTIONA SUS RIESGOS</Descripci_x00f3_n>
  </documentManagement>
</p:properties>
</file>

<file path=customXml/itemProps1.xml><?xml version="1.0" encoding="utf-8"?>
<ds:datastoreItem xmlns:ds="http://schemas.openxmlformats.org/officeDocument/2006/customXml" ds:itemID="{9576FB7D-D336-42D4-8EE0-E1CC3C7ECBC9}"/>
</file>

<file path=customXml/itemProps2.xml><?xml version="1.0" encoding="utf-8"?>
<ds:datastoreItem xmlns:ds="http://schemas.openxmlformats.org/officeDocument/2006/customXml" ds:itemID="{50292736-5300-4AD4-9AF5-90128CB18B87}"/>
</file>

<file path=customXml/itemProps3.xml><?xml version="1.0" encoding="utf-8"?>
<ds:datastoreItem xmlns:ds="http://schemas.openxmlformats.org/officeDocument/2006/customXml" ds:itemID="{8A204ADB-3D71-4BA2-802C-DC0660CDD8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E4.P_B.MR1-TOCANCIPA GESTIONA SUS RIESGOS</dc:title>
  <dc:creator>FARID</dc:creator>
  <cp:lastModifiedBy>Adriana Mora</cp:lastModifiedBy>
  <dcterms:created xsi:type="dcterms:W3CDTF">2017-01-16T16:29:25Z</dcterms:created>
  <dcterms:modified xsi:type="dcterms:W3CDTF">2020-01-31T16:44:57Z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