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externalLinks/externalLink1.xml" ContentType="application/vnd.openxmlformats-officedocument.spreadsheetml.externalLink+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40" yWindow="30" windowWidth="20055" windowHeight="7680"/>
  </bookViews>
  <sheets>
    <sheet name="PLAN DE COMPRAS 2014" sheetId="1" r:id="rId1"/>
    <sheet name="Hoja2" sheetId="2" r:id="rId2"/>
    <sheet name="Hoja3" sheetId="3" r:id="rId3"/>
  </sheets>
  <externalReferences>
    <externalReference r:id="rId4"/>
  </externalReferences>
  <definedNames>
    <definedName name="_001_Recursos__Propios">'[1]FUENTES DE RECURSOS '!$E$2:$E$50</definedName>
  </definedNames>
  <calcPr calcId="145621"/>
</workbook>
</file>

<file path=xl/calcChain.xml><?xml version="1.0" encoding="utf-8"?>
<calcChain xmlns="http://schemas.openxmlformats.org/spreadsheetml/2006/main">
  <c r="H153" i="1" l="1"/>
  <c r="H157" i="1"/>
  <c r="H160" i="1"/>
  <c r="H161" i="1"/>
  <c r="H210" i="1"/>
  <c r="H213" i="1"/>
  <c r="H214" i="1"/>
  <c r="H237" i="1"/>
  <c r="H255" i="1"/>
  <c r="H258" i="1"/>
  <c r="H260" i="1"/>
  <c r="H264" i="1"/>
  <c r="H283" i="1"/>
  <c r="H290" i="1"/>
  <c r="H293" i="1"/>
  <c r="H294" i="1"/>
  <c r="H295" i="1"/>
  <c r="H296" i="1"/>
  <c r="H297" i="1"/>
  <c r="H301" i="1"/>
  <c r="H308" i="1"/>
  <c r="H313" i="1"/>
  <c r="H319" i="1"/>
  <c r="H323" i="1"/>
  <c r="H326" i="1"/>
  <c r="H329" i="1"/>
  <c r="H332" i="1"/>
  <c r="H349" i="1"/>
  <c r="H356" i="1"/>
  <c r="H359" i="1"/>
  <c r="H361" i="1"/>
  <c r="G155" i="1"/>
  <c r="G161" i="1"/>
  <c r="G185" i="1"/>
  <c r="G210" i="1"/>
  <c r="G394" i="1"/>
  <c r="G399" i="1"/>
  <c r="G410" i="1"/>
  <c r="H292" i="1" l="1"/>
  <c r="H410" i="1"/>
</calcChain>
</file>

<file path=xl/sharedStrings.xml><?xml version="1.0" encoding="utf-8"?>
<sst xmlns="http://schemas.openxmlformats.org/spreadsheetml/2006/main" count="2229" uniqueCount="531">
  <si>
    <t>CONSOLIDADO PLAN DE COMPRAS AÑO 2014</t>
  </si>
  <si>
    <t>Códigos UNSPSC</t>
  </si>
  <si>
    <t>Descripción</t>
  </si>
  <si>
    <t>Fecha estimada de inicio de proceso de selección</t>
  </si>
  <si>
    <t>Duración estimada del contrato</t>
  </si>
  <si>
    <t xml:space="preserve">Modalidad de selección </t>
  </si>
  <si>
    <t>Fuente de los recursos</t>
  </si>
  <si>
    <t>Valor total estimado</t>
  </si>
  <si>
    <t>Valor estimado en la vigencia actual</t>
  </si>
  <si>
    <t>¿Se requieren vigencias futuras?</t>
  </si>
  <si>
    <t>Estado de solicitud de vigencias futuras</t>
  </si>
  <si>
    <t>Datos de contacto del responsable</t>
  </si>
  <si>
    <t>PRESTACIÓN DE SERVICIOS DE RADIODIFUSIÓN PARA LAS EMISIONES RADIALES LOCALES INSTITUCIONALES DEL MUNICIPIO DE TOCANCIPÁ</t>
  </si>
  <si>
    <t>Contratación directa</t>
  </si>
  <si>
    <t>Propios</t>
  </si>
  <si>
    <t>no</t>
  </si>
  <si>
    <t>NA</t>
  </si>
  <si>
    <t>SUMINISTRO DE ESPACIO PARA EMISIONES TELEVISIVAS INSTITUCIONALES DEL MUNICIPIO DE TOCANCIPA</t>
  </si>
  <si>
    <t>SUMINISTRO DE IMPRESIÓN DE PERIÓDICO Y PIEZAS PUBLICITARIAS PARA LA DIVULGACIÓN DE LAS ACTIVIDADES, PROGRAMAS, EVENTOS Y PROYECTOS REALIZADOS POR LA ALCALDÍA DE TOCANCIPÁ</t>
  </si>
  <si>
    <t>Subasta</t>
  </si>
  <si>
    <t>SUMINISTRO DE UN ESPACIO PARA LA PUBLICACIÓN DE INFORMES DE CUMPLIMIENTO DE LAS METAS DEL PLAN DE DESARROLLO DE LA ALCALDÍA DE TOCANCIPÁ EN MEDIO IMPRESO DE CIRCULACIÓN DEPARTAMENTAL</t>
  </si>
  <si>
    <t>selección de mínima cuantía</t>
  </si>
  <si>
    <t>SUMINISTRO DE UN ESPACIO PARA LA PUBLICACIÓN DE INFORMES DE CUMPLIMIENTO DE LAS METAS DEL PLAN DE DESARROLLO DE LA ALCALDÍA DE TOCANCIPÁ EN MEDIO IMPRESO DE CIRCULACIÓN REGIONAL</t>
  </si>
  <si>
    <t>PRESTACIÓN DE SERVICIOS DE APOYO A LA GESTIÓN PARA EL REGISTRO FOTOGRÁFICO Y AUDIOVISUAL DE LAS ACTIVIDADES, EVENTOS Y PROGRAMAS DESARROLLADOS POR LA ADMINISTRACIÓN MUNICIPAL DE TOCANCIPÁ</t>
  </si>
  <si>
    <t>Gastos de Funcionamiento</t>
  </si>
  <si>
    <t>PRESTACIÓN DE SERVICIOS DE APOYO A LA GESTIÓN PARA LA REDACCIÓN DE BOLETINES DE PRENSA Y CUBRIMIENTO PERIODÍSTICO DE LAS ACTIVIDADES, EVENTOS Y PROGRAMAS DESARROLLADOS POR LA ADMINISTRACIÓN MUNICIPAL DE TOCANCIPÁ</t>
  </si>
  <si>
    <t>PRESTACIÓN DE SERVICIOS DE APOYO A LA GESTIÓN PARA LA DIAGRAMACION, DISEÑO DE PIEZAS COMUNICATIVAS REQUERIDAS POR EL ÁREA DE PRENSA DE LA ADMINISTRACIÓN MUNICIPAL DE TOCANCIPÁ</t>
  </si>
  <si>
    <t>PRESTACIÓN DE SERVICIOS PARA LA PRODUCCIÓN, GRABACIÓN Y EDICIÓN DE UNA PIEZA AUDIOVISUAL PARA INFORMAR A LA COMUNIDAD LOS RESULTADOS DE LA GESTIÓN MUNICIPAL EN LA RENDICIÓN DE CUENTAS DEL MUNICIPIO DE TOCANCIPÁ</t>
  </si>
  <si>
    <t>PRESTACIÓN DE SERVICIOS DE APOYO LOGÍSTICO PARA LA REALIZACIÓN DE MESAS COMUNITARIAS DE TRABAJO EN DIFERENTES SECTORES DEL MUNICIPIO PARA LA SOCIALIZACIÓN DEL AVANCE EN EL CUMPLIMIENTO DE LAS METAS DEL PLAN DE DESARROLLO DEL MUNICIPIO DE TOCANCIPÁ</t>
  </si>
  <si>
    <t>SUMINISTRO DE PUBLICIDAD DE AUDIO MOVIL AMPLIFICADA PARA LA DIFUSIÓN DE CONVOCATORIAS, INVITACIONES Y PROYECTOS DE LA ADMINISTRACIÓN MUNICIPAL DE TOCANCIPÁ</t>
  </si>
  <si>
    <t>SUMINISTRO DE ELEMENTOS Y ACCESORIOS DE PROTOCOLO PARA LOS ACTOS Y EVENTOS PROGRAMADOS POR LA ADMINISTRACIÓN MUNICIPAL DE TOCANCIPÁ</t>
  </si>
  <si>
    <t>SUMINISTRO DE DISPOSITIVOS DE ALMACENAMIENTO DIGITAL Y OTROS ACCESORIOS PARA EL REGSITRO Y ARCHIVO DE MATERIAL AUDIOVISUAL Y FOTOGRÁFICO DE LA ADMINISTRACIÓN MUNICIPAL DE TOCANCIPÁ</t>
  </si>
  <si>
    <t xml:space="preserve">PRESTACIÓN DE SERVICIOS PROFESIONALES DE ASESORIA INTEGRAL EN MATERIA FISCAL Y FINANCIERA PARA EL MUNICIPIO DE TOCANCIPA </t>
  </si>
  <si>
    <t>11 MESES</t>
  </si>
  <si>
    <t>DIRECTA</t>
  </si>
  <si>
    <t>PROPIOS</t>
  </si>
  <si>
    <t>NO</t>
  </si>
  <si>
    <t xml:space="preserve">PRESTACIÓN DE SERVICIOS PARA REPORTAR Y REALIZAR EL CARGUE DE INFORMACION DE ESTRATIFICACION CORRESPONDIENTE A LA VIGENCIA 2014 DEL MUNICIPIO DE TOCANCIPA AL SISTEMA UNICO DE INFORMACION SUI,  EN CUMPLIMIENTO A LAS CIRCULARES Y RESOLUCIONES DE LA SUPERINTENDENCIA DE SERVICIOS PUBLICOS DOMICILIARIOS, LA COMISION REGULADORA DE AGUA POTABLE Y SANEAMIENTO BASICO Y  DIRECTIVAS EMITIDAS POR LA PROCURADURIA GENERAL DE LA NACION Y DECRETOS 028 DE 2008 Y 1477 DE 2009 </t>
  </si>
  <si>
    <t xml:space="preserve">PRESTACIÓN DE SERVICIOS PROFESIONALES DE APOYO A LA GERENCIA FINANCIERA EN LA AUDITORIA Y FISCALIZACION DEL IMPUESTO DE INDUSTRIA Y COMERCIO, PARA LOS CONTRIBUYENTES QUE EJERCEN ACTIVIDADES COMERCIALES, INDUSTRIALES Y ECONOMICAS EN EL MUNICIPIO DE TOCANCIPA </t>
  </si>
  <si>
    <t xml:space="preserve">PRESTACIÓN DE SERVICIOS DE APOYO A PROCESOS DE FISCALIZACIÓN Y CUMPLIMIENTO DE ESTRATEGIAS DE RECUPERACIÓN DE CARTERA </t>
  </si>
  <si>
    <t>6 MESES</t>
  </si>
  <si>
    <t>PRESTACIÓN DE SERVICIOS  DE APOYO A LA GESTION PARA LA CONCILIACION DE INGRESOS CONTABILIDAD VS. PRESUPUESTO, DEPURACION DE CUENTAS DE BALANCE Y EFECTUAR LABORES DE APOYO EN LAS DIFERENTES ACTIVIDADES DE LA GERENCIA FINANCIERA</t>
  </si>
  <si>
    <t xml:space="preserve">PRESTACIÓN DE SERVICIOS PROFESIONALES DE APOYO AL PROCESO DE COBRO Y RECAUDO DE LA PARTICIPACIÓN DEL EFECTO PLUSVALIA </t>
  </si>
  <si>
    <t>PRESTACIÓN DE SERVICIOS PARA ORGANIZACIÓN Y ARCHIVO DE DOCUMENTACION DE GERENCIA FINANCIERA</t>
  </si>
  <si>
    <t xml:space="preserve">PRESTACIÓN DE SERVICIOS PROFESIONALES DE APOYO A PROCESOS DE COBRO Y RECAUDO DE CONTRIBUCIONES POR VALORIZACIÓN </t>
  </si>
  <si>
    <t>PROPIOS (VALORIZACION)</t>
  </si>
  <si>
    <t xml:space="preserve">PRESTACIÓN DE SERVICIOS PROFESIONALES DE APOYO A PROCESOS DE COBRO Y RECAUDO DE CONTRIBUCIONES POR VALORIZACION </t>
  </si>
  <si>
    <t>febrero 2014</t>
  </si>
  <si>
    <t>1 mes</t>
  </si>
  <si>
    <t>Mínima Cuantía</t>
  </si>
  <si>
    <t>Recursos Propios</t>
  </si>
  <si>
    <t>N/A</t>
  </si>
  <si>
    <t>12 meses</t>
  </si>
  <si>
    <t>enero 2014</t>
  </si>
  <si>
    <t>Contratación Directa</t>
  </si>
  <si>
    <t>Perspectiva estratégica</t>
  </si>
  <si>
    <t>Información de contacto</t>
  </si>
  <si>
    <t>Valor total del PAA</t>
  </si>
  <si>
    <t>Límite de contratación menor cuantía</t>
  </si>
  <si>
    <t>Límite de contratación mínima cuantía</t>
  </si>
  <si>
    <t>Fecha de última actualización del PAA</t>
  </si>
  <si>
    <t>Pago de servicios Publicos de las Instituciones E.</t>
  </si>
  <si>
    <t>Menor cuantia</t>
  </si>
  <si>
    <t>$341,000,000</t>
  </si>
  <si>
    <t>SI</t>
  </si>
  <si>
    <t>Pendiente</t>
  </si>
  <si>
    <t xml:space="preserve">Prestación Servicio de Aseo Instituciones Educativas </t>
  </si>
  <si>
    <t>$ 153,000,000,</t>
  </si>
  <si>
    <t xml:space="preserve">Pago Servicio de Vigilancia Instituciones Educativas </t>
  </si>
  <si>
    <t>Mayor cuantia</t>
  </si>
  <si>
    <t>$ 516,000,000</t>
  </si>
  <si>
    <t xml:space="preserve">Servicio de Transporte Escolar </t>
  </si>
  <si>
    <t>Servicio de Psicología y Trabajo Social</t>
  </si>
  <si>
    <t>Operación Centros de Desarrollo Tecnológico (TIC´S)</t>
  </si>
  <si>
    <t>$ 151,516,090</t>
  </si>
  <si>
    <t>Interconectividad</t>
  </si>
  <si>
    <t xml:space="preserve">Pago leasing financiero </t>
  </si>
  <si>
    <t>$ 360,000,000</t>
  </si>
  <si>
    <t>Numero de Modelos Pedagogicos Adoptados</t>
  </si>
  <si>
    <t>Transporte Escolar Alternativo Implementado</t>
  </si>
  <si>
    <t>Minima cuantia</t>
  </si>
  <si>
    <t>Usuarios Programa de Alfabetizacion Atendidos</t>
  </si>
  <si>
    <t>Jovenes Atendidos por el Sena</t>
  </si>
  <si>
    <t>Fondo Creado y Fortalecido</t>
  </si>
  <si>
    <t>Ferias Universitarias Realizadas</t>
  </si>
  <si>
    <t>Departamento de Sistemas Implementado</t>
  </si>
  <si>
    <t>Número de Talleres Mantenidos y Dotados</t>
  </si>
  <si>
    <t xml:space="preserve">Número de Estudiantes Participes del Fortalecimiento del Idioma Ingles </t>
  </si>
  <si>
    <t>Número de personas de la comunidad que participan en el programa de Mejoramiento del Ingles</t>
  </si>
  <si>
    <t>Poblacion Atendida Programa Extra Edad</t>
  </si>
  <si>
    <t>$ 500,000</t>
  </si>
  <si>
    <t>Documento Diagnostico de poblacion en extraedad  Desarrollado</t>
  </si>
  <si>
    <t>Número de Convenios de Articulacion con la Educacion Superior Firmados</t>
  </si>
  <si>
    <t>861118002 </t>
  </si>
  <si>
    <t>Número de Convenios Firmados con Instituciones  Educacion Tecnica, Tecnologica o Superior</t>
  </si>
  <si>
    <t>Numero de Estudiantes beneficiados con el convenio ICETEX</t>
  </si>
  <si>
    <t>Número de Sedes Educativas que aprovechan pedagogicamente las Tic´s</t>
  </si>
  <si>
    <t>Número de convenios para intercambios y transferencia de Tecnologia</t>
  </si>
  <si>
    <t>Plan de Incentivos Establecido</t>
  </si>
  <si>
    <t>Modalidad Tecnica Implementada</t>
  </si>
  <si>
    <t>Instituciones Educativas Dotadas con Materiales y Equipos Tecnicos y Tecnologicos</t>
  </si>
  <si>
    <t>Número de IED con Laboratorios de Fisica, Quimica y Biologia Mejoradas</t>
  </si>
  <si>
    <t>Instituciones Educativas con Proyectos PRAES</t>
  </si>
  <si>
    <t>Niños con necesidades Educativas Especiales Atendidos en el Sistemas Educativo</t>
  </si>
  <si>
    <t>Porcentaje de niños en Situacion de Desplazamiento Atendidos por el Sistema Educativo</t>
  </si>
  <si>
    <t>Suministro del servicio de vigilancia y seguridad privada con medio humano y arma de fuego en las modalidades de vigilancia fija para los bienes muebles e inmuebles de propiedad y a cargo y disposición del municipio de Tocancipá, convenio sena, instituciones educativas y apoyo en el monitoreo de cámaras de seguridad instaladas en el comando de la policía de Tocancipá.</t>
  </si>
  <si>
    <t>UN AÑO</t>
  </si>
  <si>
    <t>LICITACIÓN PÚBLICA</t>
  </si>
  <si>
    <t>RECURSOS PROPIOS</t>
  </si>
  <si>
    <t>151015005
151015006
15120000</t>
  </si>
  <si>
    <t>Suministro de combustible, aceites, 
lubricantes, filtros y servicios de despinchada 
para los vehículos automotores que se
encuentran en el comando de la Policia, 
así como aquellos que le preste seguridad 
y vigilancia al municipio de Tocancipá.</t>
  </si>
  <si>
    <t>SELECCIÓN ABREVIADA</t>
  </si>
  <si>
    <t>901015001
90101800</t>
  </si>
  <si>
    <t>Suministro de alimentación para las unidades de policía nacional y entes de seguridad que prestan apoyo y vigilancia en los diferentes eventos realizados en el municipio de Tocancipá.</t>
  </si>
  <si>
    <t>Servicio de mantenimiento preventivo y 
correctivo de los vehículos que se encuentran a cargo y disposición de las unidades que prestan seguridad al Municipio de Tocancipá</t>
  </si>
  <si>
    <t>DOS MESES</t>
  </si>
  <si>
    <t>SIETE MESES</t>
  </si>
  <si>
    <t xml:space="preserve">CONTRATACIÓN MÍNIMA CUANTIA </t>
  </si>
  <si>
    <t>Consultoria para elaboración e implementación de la Politica pública de seguridad y convivencia ciudadana en el municipio de Tocancipá</t>
  </si>
  <si>
    <t>CUATRO MESES</t>
  </si>
  <si>
    <t>CONCURSO DE MÉRITOS</t>
  </si>
  <si>
    <t>Adquisición de vehículo tipo panel para Estación de Policía de Tocancipá.</t>
  </si>
  <si>
    <t>451215001
45121600</t>
  </si>
  <si>
    <t>Adquisición y mantenimiento de cámaras de seguridad</t>
  </si>
  <si>
    <t>ONCE MESES</t>
  </si>
  <si>
    <t>Convenio celebrado entre el Instituto Nacional penitenciario y Carcelario INPEC y el municipio de Tocancipá</t>
  </si>
  <si>
    <t>SEIS MESES</t>
  </si>
  <si>
    <t>CONTRATACIÓN DIRECTA</t>
  </si>
  <si>
    <t xml:space="preserve">Adquisición de equipos de comunicación </t>
  </si>
  <si>
    <t>Contrato de Prestación de servicios para la implementación de estrategias que contribuyan al mejoramiento de la cultura ciudadana en el municipio de Tocancipá</t>
  </si>
  <si>
    <t>Contrato de Prestación de servicios para la creación e eimplementación de una (1) estrategia para la prevención del consumo de sustancias psicoactivas y atención en farmacodependencia en el municipio de Tocancipá.</t>
  </si>
  <si>
    <t>Prestación de servicios para la creación e implementación de una estrategia para la prevención de la violencia intrafamiliar, maltrato infantil e inasistencia alimentaria.</t>
  </si>
  <si>
    <t>TRES MESES</t>
  </si>
  <si>
    <t>Funcionamiento de hogares sustitutos y de paso</t>
  </si>
  <si>
    <t>PAGO UPC REGIMEN SUBSIDIADO</t>
  </si>
  <si>
    <t>ENERO DE 2014</t>
  </si>
  <si>
    <t>12 MESES</t>
  </si>
  <si>
    <t xml:space="preserve">CONTRATACION DIRECTA </t>
  </si>
  <si>
    <t xml:space="preserve">NO </t>
  </si>
  <si>
    <t xml:space="preserve">APOYO A LA GESTION DE LA ADMINISTRACION MUNICIPAL A TRAVES DE LA PRESTACION DE SERVICIOS PROFESIONALES PARA LA COORDINACION, EL MANEJO, EJECUCION Y CONTROL DEL AREA DE ASEGURAMIENTO, REGIMEN SUBSIDIADO EN SALUD. </t>
  </si>
  <si>
    <t>7 MESES</t>
  </si>
  <si>
    <t xml:space="preserve">PRESTACION DE SERVICIOS PROFESIONALES PARA LA AUDITORIA PARA EL CUMPLIMIENTO DEL SEGUIMIENTO Y CONTROL DE ASEGURAMIENTO DE LOS AFILIADOS DEL REGIMEN SUBSIDIADO Y EL ACCESO OPORTUNO Y DE CALIDAD AL PLAN DE BENEFICIOS PARA LA VIGENCIA 2014 EN EL MUNICIPIO DE TOCANCIPA </t>
  </si>
  <si>
    <t>MARZO DE 2014</t>
  </si>
  <si>
    <t xml:space="preserve">10 MESES </t>
  </si>
  <si>
    <t>PRESTACION DE SERVICIOS PARA EL MANTENIMIENTO, SOPORTE Y ACTUALIZACION DEL SOFTWARE DE SISMASTER EN EL MODULO DE ASEGURAMIENTO REGIMEN SUBSIDIADO</t>
  </si>
  <si>
    <t>10 MESES</t>
  </si>
  <si>
    <t>PRESTACION DE SERVICIOS DE APOYO LOGISTICO A BRIGADAS DE SALUD</t>
  </si>
  <si>
    <t>MAYO DE 2014</t>
  </si>
  <si>
    <t>07 MESES</t>
  </si>
  <si>
    <t xml:space="preserve">CONTRATO 10% DE LA MENOR CUANTIA </t>
  </si>
  <si>
    <t>1 Y 12</t>
  </si>
  <si>
    <t>TRES CONVENIOS POBLACION VULNERABLE EXTREMA (ADULTO MAYOR, DX PSIQUIATRICO INFANTIL, CONSUMO SPA)</t>
  </si>
  <si>
    <t>FEBRERO DE 2014</t>
  </si>
  <si>
    <t xml:space="preserve">CONTRATACION DIRECTA a través de CONVENIO DE ASOCIACIÓN </t>
  </si>
  <si>
    <t>1 Y 10</t>
  </si>
  <si>
    <t>PRESTACION DE SERVICIOS DE DOS PROFESIONALES SANEAMIENTO AMBIENTAL</t>
  </si>
  <si>
    <t>INSUMOS SANIDAD</t>
  </si>
  <si>
    <t>SEPTIEMBRE DE 2014</t>
  </si>
  <si>
    <t>1 MES</t>
  </si>
  <si>
    <t>PRESTACION DE SERVICIOS DE DOS DIGITADORAS PAIWEB, SISVAN, VRAF</t>
  </si>
  <si>
    <t>PRESTACION DE SERVICIOS DE TRES ENFERMERAS JEFES (2 SSR, 1 PAI/AIEPI)</t>
  </si>
  <si>
    <t>PRESTACION DE SERVICIOS DE UNA FISIOTERAPEUTA (DISCAPACIDAD Y EVS)</t>
  </si>
  <si>
    <t>PARQUE BIOSALUDABLE</t>
  </si>
  <si>
    <t>JUNIO DE 2014</t>
  </si>
  <si>
    <t>SELECCIÓN ABREVIADA DE MENOR CUANTIA</t>
  </si>
  <si>
    <t>PRESTACION DE SERVICIOS DE UN ODONTOLOGO (SALUD ORAL)</t>
  </si>
  <si>
    <t>1 y 12</t>
  </si>
  <si>
    <t>ADQUISICION DE UNIDAD MOVIL ODONTOLOGICA</t>
  </si>
  <si>
    <t>PRESTACION DE SERVICIOS DE UNA PSICOLOGA (SALUD MENTAL, PVCA)</t>
  </si>
  <si>
    <t>PRESTACION DE SERVICIOS DE UNA NUTRICIONISTA (VIGILANCIA NUTRICION)</t>
  </si>
  <si>
    <t>PRESTACION DE SERVICIOS DE TRES VACUNADORAS EXTRAMURALES (VACUNACION CASA A CASA)</t>
  </si>
  <si>
    <t>PRESTACION DE SERVICIOS DE OCHO AUXILIARES DE SALUD PUBLICA (VRAF)</t>
  </si>
  <si>
    <t>1, 10 Y 12</t>
  </si>
  <si>
    <t>HOSPITAL - APOYO Y COORDINACION JORNADAS DE VACUNACION (PAI)</t>
  </si>
  <si>
    <t>ABRIL DE 2014</t>
  </si>
  <si>
    <t>9 MESES</t>
  </si>
  <si>
    <t>PRESTACION DE SERVICIOS DE IMPRESIÓN PAPELERIA</t>
  </si>
  <si>
    <t>PRESTACION DE SERVICIOS PARA MONITOREOS DE VACUNACION (PAI)</t>
  </si>
  <si>
    <t>CONVENIO FUNDACION ALPINA (NUTRICION Y EVS, ECNT)</t>
  </si>
  <si>
    <t xml:space="preserve">PRESTACION DE SERVICIOS PARA EVENTOS DE APOYO PIC </t>
  </si>
  <si>
    <t>JULIO DE 2014</t>
  </si>
  <si>
    <t>PLAN DE SALUD MUNICIPAL IMPLEMENTADO / SUMINISTRO DE ELEMENTOS DE APOYO PEDAGOGICO A ACTIVIDADES PIC / SISTEMA DE INFORMACION</t>
  </si>
  <si>
    <t xml:space="preserve">PROGRAMA DE VACUNACION / PARQUES BIOSALUDABLES / AYUDAS TECNICAS / KITS ODONTOLOGICOS </t>
  </si>
  <si>
    <t>AGOSTO DE 2014</t>
  </si>
  <si>
    <t>PRESTACION DE SERVICIOS PARA CONTROL DE PLAGAS</t>
  </si>
  <si>
    <t>PRESTACION DE SERVICIOS MONITOREO DE AGUA Y ALIMENTOS</t>
  </si>
  <si>
    <t>PRESTACION DE SERVICIOS DE ESTERILIZACION Y PROGRAMA INTEGRAL DE CANINOS</t>
  </si>
  <si>
    <t>COSO MUNICIPAL / ESPECIES MAYORES</t>
  </si>
  <si>
    <t>Ordenación de las cuencas hidrográficas forestales</t>
  </si>
  <si>
    <t>4 meses</t>
  </si>
  <si>
    <t>selección abreviada concurso de meritos</t>
  </si>
  <si>
    <t>ICLD (Propios)</t>
  </si>
  <si>
    <t>Si</t>
  </si>
  <si>
    <t>No solicitada aun</t>
  </si>
  <si>
    <t>JORGE SARMIENTO TELLEZ
GERENTE DE MEDIO AMBIENTE
8574121 EXT. 134
jorge.sarmiento@tocancipa.gov.co</t>
  </si>
  <si>
    <t xml:space="preserve"> Servicios de conservación forestal</t>
  </si>
  <si>
    <t>Servicios de cartografía de los recursos hidráulicos</t>
  </si>
  <si>
    <t>Vehículos de motor</t>
  </si>
  <si>
    <t>15 dìas</t>
  </si>
  <si>
    <t>compra venta</t>
  </si>
  <si>
    <t>No</t>
  </si>
  <si>
    <t>Servicios de asesoramiento sobre economía ambiental</t>
  </si>
  <si>
    <t xml:space="preserve"> Servicios de asesorí­a ambiental</t>
  </si>
  <si>
    <t xml:space="preserve"> Recipientes y almacenamiento</t>
  </si>
  <si>
    <t>3 meses</t>
  </si>
  <si>
    <t>selección abreviada contrato de obra</t>
  </si>
  <si>
    <t>Materiales de arquitectura paisajística</t>
  </si>
  <si>
    <t xml:space="preserve"> Materiales de construcción de caminos y carrileras</t>
  </si>
  <si>
    <t>Equipos y materiales para construcciones temporales y apoyo al mantenimiento</t>
  </si>
  <si>
    <t>Instalaciones de plomería</t>
  </si>
  <si>
    <t>Puertas y ventanas y vidrio</t>
  </si>
  <si>
    <t xml:space="preserve"> Materiales para acabado de exteriores</t>
  </si>
  <si>
    <t>Productos de construcción estructurales</t>
  </si>
  <si>
    <t>Hormigón, cemento y yeso</t>
  </si>
  <si>
    <t>Componentes estructurales y formas básicas</t>
  </si>
  <si>
    <t>Servicios de administración del ecosistema terrestre</t>
  </si>
  <si>
    <t>Servicios de construcción de edificios agrícolas</t>
  </si>
  <si>
    <t xml:space="preserve"> Servicios de capacitación vocacional no científica</t>
  </si>
  <si>
    <t xml:space="preserve"> Gestión de eventos</t>
  </si>
  <si>
    <t xml:space="preserve"> Lámparas y bombillas y componentes para lámparas</t>
  </si>
  <si>
    <t xml:space="preserve"> Servicios de asesoría ambiental</t>
  </si>
  <si>
    <t xml:space="preserve">4 meses </t>
  </si>
  <si>
    <t>contratación directa</t>
  </si>
  <si>
    <t>6 meses</t>
  </si>
  <si>
    <t>Gestión de la calidad del agua</t>
  </si>
  <si>
    <t>Servicios de evaluación de la calidad del agua</t>
  </si>
  <si>
    <t xml:space="preserve"> Inspección de aguas subterráneas o superficiales</t>
  </si>
  <si>
    <t>Seguimiento, control y rehabilitación de la contaminación</t>
  </si>
  <si>
    <t>Contaminación del agua</t>
  </si>
  <si>
    <t>Software de manejo de proyectos</t>
  </si>
  <si>
    <t>10 meses</t>
  </si>
  <si>
    <t xml:space="preserve">Mantenimiento y soporte de hardware de computador </t>
  </si>
  <si>
    <t xml:space="preserve"> Subconjuntos para dispositivos electrónicos</t>
  </si>
  <si>
    <t>Equipo informático y accesorios</t>
  </si>
  <si>
    <t>Accesorios de oficina y escritorio</t>
  </si>
  <si>
    <t xml:space="preserve"> Papeles recubiertos</t>
  </si>
  <si>
    <t xml:space="preserve"> Papel de imprenta y papel de escribir</t>
  </si>
  <si>
    <t xml:space="preserve"> Publicaciones impresas</t>
  </si>
  <si>
    <t>Señalizaciones</t>
  </si>
  <si>
    <t xml:space="preserve"> Productos de corte de manualidades y arte</t>
  </si>
  <si>
    <t xml:space="preserve"> Juguetes y juegos</t>
  </si>
  <si>
    <t>Materiales didácticos profesionales y de desarrollo y accesorios y suministros</t>
  </si>
  <si>
    <t>Gestión de Eventos</t>
  </si>
  <si>
    <t xml:space="preserve"> Servicios de capacitación vocacional no - cientí­fica</t>
  </si>
  <si>
    <t xml:space="preserve"> Restaurantes y catering (servicios de comidas y bebidas)</t>
  </si>
  <si>
    <t>Servicios de organización o administración de ferias</t>
  </si>
  <si>
    <t>Servicios de entretenimiento</t>
  </si>
  <si>
    <t>Publicidad</t>
  </si>
  <si>
    <t xml:space="preserve"> Escritura y traducciones</t>
  </si>
  <si>
    <t>Diseño gráfico</t>
  </si>
  <si>
    <t>Servicios fotográficos</t>
  </si>
  <si>
    <t>Servicios de reproducción</t>
  </si>
  <si>
    <t>Artistas e intérpretes profesionales</t>
  </si>
  <si>
    <t>Facilitación de viajes</t>
  </si>
  <si>
    <t xml:space="preserve"> Parcelas de tierra</t>
  </si>
  <si>
    <t xml:space="preserve"> Desarrollo y vigilancia de recursos hidráulicos</t>
  </si>
  <si>
    <t>licitación pública</t>
  </si>
  <si>
    <t>ley 99/93</t>
  </si>
  <si>
    <t>C. NECESIDADES ADICIONALES</t>
  </si>
  <si>
    <t>Posibles códigos UNSPSC</t>
  </si>
  <si>
    <t xml:space="preserve"> Semillas y plántulas vegetales</t>
  </si>
  <si>
    <t xml:space="preserve"> Árboles y arbustos</t>
  </si>
  <si>
    <t>Plantas florales</t>
  </si>
  <si>
    <t xml:space="preserve"> Abonos orgánicos y nutrientes para plantas</t>
  </si>
  <si>
    <t>Plantas vivas de especies o variedades de flores bajas</t>
  </si>
  <si>
    <t>Protección del terreno y del suelo</t>
  </si>
  <si>
    <t>Servicios de personal temporal</t>
  </si>
  <si>
    <t>Preparación del terreno y del suelo</t>
  </si>
  <si>
    <t>Gestión del terreno y del suelo</t>
  </si>
  <si>
    <t>Fertilizantes y nutrientes para plantas y herbicidas</t>
  </si>
  <si>
    <t xml:space="preserve"> Productos para el control de plagas</t>
  </si>
  <si>
    <t>Equipo para invernadero</t>
  </si>
  <si>
    <t>Servicios legales</t>
  </si>
  <si>
    <t>SUMINISTRO DE PETREOS Y RECEBOS PARA MANTENIMIENTO VIAL</t>
  </si>
  <si>
    <t>SUBASTA</t>
  </si>
  <si>
    <t>Mantenimiento Rutinario de Vías ®</t>
  </si>
  <si>
    <t>001 Recursos  Propios</t>
  </si>
  <si>
    <t xml:space="preserve">Mantenimiento Rutinario de Vías( U) </t>
  </si>
  <si>
    <t>Camiones ligeros o vehí­culos utilitarios deportivos</t>
  </si>
  <si>
    <t>PENDIENTE</t>
  </si>
  <si>
    <t>UN MES</t>
  </si>
  <si>
    <t>COMPRAVENTA</t>
  </si>
  <si>
    <t xml:space="preserve">Adquisición de Equipos, Vehículos y Maquinaria Destinada a Malla Vial </t>
  </si>
  <si>
    <t>Camion de volteo con bastidor articulado, potencia en el volante de 240 HP, capacidad de 27.6 t (volqueta)</t>
  </si>
  <si>
    <t>UN  MES</t>
  </si>
  <si>
    <t>Camion de volteo con bastidor rigido, potencia en el volante de 316 HP, capacidad de 28 t (volqueta doble troque)</t>
  </si>
  <si>
    <t>Motoniveladora, potencia en el volante de 210-235 HP, peso en trabajo 20100 kg.</t>
  </si>
  <si>
    <t>Maquina para excavar, cargar y mover material, potencia en el volante de 98 HP, peso en trabajo 7178 kg, profundidad de excavacion 4.7 m.</t>
  </si>
  <si>
    <t>Minicargador, tipo de rodamiento sobre rueda, potencia en el volante 85 HP.</t>
  </si>
  <si>
    <t>Componentes de equipo pesado  - accesorios para retroexcavadora y minicargador.</t>
  </si>
  <si>
    <t>Equipo diverso para la construcción - equipos de compactación manual</t>
  </si>
  <si>
    <t>Equipo diverso para la construcción - tanque metálico 3000 lts con accesorios</t>
  </si>
  <si>
    <t>Servicios de control de calidad - contrato de laboratorio</t>
  </si>
  <si>
    <t>Equipo especializado para taller de mantenimiento y reparacion de vehiculos de motor - equipo de carretera para volquetas</t>
  </si>
  <si>
    <t xml:space="preserve"> Equipos de comunicación - radios </t>
  </si>
  <si>
    <t>Componentes y Suministros para Estructuras, Edificación, Construcción y Obras Civiles</t>
  </si>
  <si>
    <t>Mantenimiento y Adecuación de Restaurantes Escolares</t>
  </si>
  <si>
    <t xml:space="preserve">Mantenimiento de Escenarios Deportivos y Recreativos </t>
  </si>
  <si>
    <t xml:space="preserve">Construcción de zonas verdes, parques, plazas y plazoletas </t>
  </si>
  <si>
    <t>051 RP D.E. Plusvalía</t>
  </si>
  <si>
    <t>Servicios técnicos de apoyo</t>
  </si>
  <si>
    <t>operador motoniveladora</t>
  </si>
  <si>
    <t xml:space="preserve">Contratación de Personal de Apoyo para el Mantenimiento de Malla Vial </t>
  </si>
  <si>
    <t>operador vibrocompactador</t>
  </si>
  <si>
    <t>PRESTACION DE SERVICIOS DE APOYO A LA GESTION PARA LA REALIZACIÓN DE   MANTENIMIENTOS MENORES EN LAS VÍAS Y LOS BIENES E INMUEBLES DE PROPIEDAD O A CARGO DEL MUNICIPIO DE TOCANCIPA (2)</t>
  </si>
  <si>
    <t>Mantenimiento de Instituciones Educativas</t>
  </si>
  <si>
    <t>50 - Rendimientos Financieros</t>
  </si>
  <si>
    <t xml:space="preserve">Adecuación y Mantenimiento de Infraestructura Institucional </t>
  </si>
  <si>
    <t>mantenimiento infraestructura educativa</t>
  </si>
  <si>
    <t>LICITACION P.</t>
  </si>
  <si>
    <t xml:space="preserve">Mantenimiento de Instituciones Educativas </t>
  </si>
  <si>
    <t>011 SGP Educacion por Calidad Matrícula</t>
  </si>
  <si>
    <t>049 Rendimientos Financieros</t>
  </si>
  <si>
    <t>Construcción y mantenimiento malla vial urbana</t>
  </si>
  <si>
    <t>15 MESES</t>
  </si>
  <si>
    <t xml:space="preserve">Ampliación y Mejoramiento de la Malla Vial Urbana </t>
  </si>
  <si>
    <t>002 RP D.E. Sobretasa Gasolina</t>
  </si>
  <si>
    <t>Mantenimiento Periódico de Malla Vial Urbana</t>
  </si>
  <si>
    <t xml:space="preserve">Estudios y Diseños para Ampliación, Construcción y Mantenimiento de la Malla Vial </t>
  </si>
  <si>
    <t xml:space="preserve">Señalización de la Malla Vial </t>
  </si>
  <si>
    <t xml:space="preserve">Mantenimiento Rutinario de Vías </t>
  </si>
  <si>
    <t>Construcción y mantenimiento malla vial rural</t>
  </si>
  <si>
    <t xml:space="preserve">Ampliación y Mejoramiento de la Malla Vial Rural </t>
  </si>
  <si>
    <t>004 RP valorizacion</t>
  </si>
  <si>
    <t>Compra de predios de interés Público Municipal</t>
  </si>
  <si>
    <t xml:space="preserve">Construcción Escenarios Deportivos y Recreativos Urbanos </t>
  </si>
  <si>
    <t>036 RP D.E. Deportes Miguel Ibarra</t>
  </si>
  <si>
    <t>Construcción, mantenimiento y adecuación Infaestructura Cultural</t>
  </si>
  <si>
    <t>Construccion y mantenimiento de Escenarios deportivos y recreativos</t>
  </si>
  <si>
    <t>Mejoramiento espacio publico</t>
  </si>
  <si>
    <t>Estudios y diseños Preinversión ZONAS VERDES, PARQUES, PLAZAS Y PLAZOLETAS</t>
  </si>
  <si>
    <t xml:space="preserve">Mejoramiento de Fachadas </t>
  </si>
  <si>
    <t>mejoramiento zonas verdes plazas y parques</t>
  </si>
  <si>
    <t xml:space="preserve">Recuperación y Conservación de Parques </t>
  </si>
  <si>
    <t xml:space="preserve">Mejoramiento, Adecuación y Mantenimiento de Mobiliario del Espacio Público </t>
  </si>
  <si>
    <t>construccion zonas verdes plazas parques y plazoletas</t>
  </si>
  <si>
    <t>LICITACION</t>
  </si>
  <si>
    <t xml:space="preserve"> Estudios y Diseños para Construcción de Bibliotecas</t>
  </si>
  <si>
    <t xml:space="preserve">Construcción de Bibliotecas </t>
  </si>
  <si>
    <t>010 SGP Prop Gral libre Inversion</t>
  </si>
  <si>
    <t>052 Espectáculos Públicos</t>
  </si>
  <si>
    <t xml:space="preserve">Construcción Infraestructura para Adulto Mayor </t>
  </si>
  <si>
    <t xml:space="preserve">Estudios y diseños Preinversión para Infraestructura </t>
  </si>
  <si>
    <t>031 Recursos del Crédito Interno</t>
  </si>
  <si>
    <t>Mantenimiento y adecuación de infraestructura pública municipal</t>
  </si>
  <si>
    <t xml:space="preserve">Construcción Megaludoteca Municipal </t>
  </si>
  <si>
    <t xml:space="preserve">Construcción Jardínes Infantiles </t>
  </si>
  <si>
    <t xml:space="preserve">Adecuación y Mantenimiento de Infraestructura para Gestión Documental </t>
  </si>
  <si>
    <t>Servicio de construcción de líneas de alcantarillado</t>
  </si>
  <si>
    <t>CONVENIO</t>
  </si>
  <si>
    <t>Construcción, Mantenimiento y Adecuación Redes de Alcantarillado Urbano</t>
  </si>
  <si>
    <t>020 Recursos Ley 99/93 Gen Electrica</t>
  </si>
  <si>
    <t xml:space="preserve">Construcción, Mantenimiento y Adecuación Redes de Alcantarillado Rural </t>
  </si>
  <si>
    <t>014 SGP Agua Potable y San básico</t>
  </si>
  <si>
    <t>Construcción, Mantenimiento y Adecuación de Sistemas de Recolección Urbano</t>
  </si>
  <si>
    <t>Construcción, Mantenimiento y Adecuación de Sistemas de Recolección Rural</t>
  </si>
  <si>
    <t>Servicio de construcción de acueductos</t>
  </si>
  <si>
    <t xml:space="preserve">Ampliación de Redes de Acueducto Rural </t>
  </si>
  <si>
    <t>Compra de maquinaria para el transporte de aguas</t>
  </si>
  <si>
    <t>1 MESES</t>
  </si>
  <si>
    <t>Servicios eléctricos  -  alumbrado público</t>
  </si>
  <si>
    <t xml:space="preserve">Expansión del Servicio de Alumbrado Público </t>
  </si>
  <si>
    <t xml:space="preserve">Mantenimiento de Alumbrado Público </t>
  </si>
  <si>
    <t xml:space="preserve">Seguimiento al Servicio de Alumbrado Público </t>
  </si>
  <si>
    <t>CONCURSO MERITOS</t>
  </si>
  <si>
    <t>COMPRA DE CARRO COMPACTADOR DE BASURAS</t>
  </si>
  <si>
    <t>COMPRA DE MAQUINA BARREDORA</t>
  </si>
  <si>
    <t>Camara digital compacta aficionada, resolucion 5.3 MP, zoom digital 10x, zoom optico 5x</t>
  </si>
  <si>
    <t>Servicios de procesamiento de informacion (Hardware, software, redes y sus accesorios) y servicios de telecomunicacion relacionados  -computador portatil</t>
  </si>
  <si>
    <t>Proyector multimedia, resolucion mayor de 800 x 600, luminosidad mayor a 2300 ANSI Lumens, tipo XGA, conexion HDTV</t>
  </si>
  <si>
    <t>Servicios de procesamiento de informacion (Hardware, software, redes y sus accesorios) y servicios de telecomunicacion relacionados - equipos de computo</t>
  </si>
  <si>
    <t>software especializado - autocad y proyect para 8 equipos</t>
  </si>
  <si>
    <t>Maquinas Grabadoras Y Reproductoras De Sonidos Para Oficinas - grabadora digital</t>
  </si>
  <si>
    <t>ESCANER</t>
  </si>
  <si>
    <t>impresora laser color</t>
  </si>
  <si>
    <t>Otros equipos terminales de comunicaciones / faxes -Telefax</t>
  </si>
  <si>
    <t xml:space="preserve"> Herramientas de medicion generales. -  Estimador de distancia digital</t>
  </si>
  <si>
    <t>A. INFORMACIÓN GENERAL DE LA ENTIDAD</t>
  </si>
  <si>
    <t>Nombre</t>
  </si>
  <si>
    <t>Dirección</t>
  </si>
  <si>
    <t>Teléfono</t>
  </si>
  <si>
    <t>Página web</t>
  </si>
  <si>
    <t>ALCALDIA MUNICIPAL DE TOCANCIPA</t>
  </si>
  <si>
    <t>CALLE 11 No. 6-12</t>
  </si>
  <si>
    <t>857-4121</t>
  </si>
  <si>
    <t>www.tocancipa-cundinamarca.gov.co</t>
  </si>
  <si>
    <t>CARLOS FLECHAS CETINA ALMACENISTA GENERAL 
carlos.flechas@tocancipa.net
3102274447</t>
  </si>
  <si>
    <t>PRESTANCION DE SERVICIOS TECNICOS Y PROFECIONALES DE APOYO A LA GESTION DE LA GERENCIA DE PLANEACIÓN</t>
  </si>
  <si>
    <t>CONTRATACION DIRECTA</t>
  </si>
  <si>
    <t>COMPRA DE PREDIOS PARA LOS PROYECTOS VIALES COMTEMPLADOS EN EL PLAN DE DESARROLLO</t>
  </si>
  <si>
    <t>RECURSOS DE PLUSVALIA</t>
  </si>
  <si>
    <t>COMPRA DE PREDIOS  PARA LOS PROYECTOS VIALES CONTEMPLADOS EN EL PLAN DE DESARROLLO</t>
  </si>
  <si>
    <t>010 - SGP Prop Gral libre Inversion</t>
  </si>
  <si>
    <t>COMPRA DE PREDIOS PARA EL PROYECTO DE VIVIENDA CONTEMPLADO EN EL PLAN DE DESARROLLO</t>
  </si>
  <si>
    <t>AVALUO DE PREDIOS DE INTERES MUNICIPAL</t>
  </si>
  <si>
    <t>PRESTACION DE SERVICIOS PROFESIONALES DE ASESORIA EN EL PROCESO DE CESIONES, PLUSVALIA Y POT ADELANTADOS POR LA ADMINISTRACION MUNICIPAL.</t>
  </si>
  <si>
    <t>COMPRA DE PREDIO PARA OTROS PROYECTOS CONTEMPLADOS EN EL PLAN DEDESARROLLO.</t>
  </si>
  <si>
    <t>ACTUALIZACION DEL SISTEMA DE INFORMACION GEOGRAFICA INTEGRADO A TRAMITES SIGIT.</t>
  </si>
  <si>
    <t>Prestación de servicios de apoyo a la gestión realizada en la Gerencia de Gobierno.</t>
  </si>
  <si>
    <t>Prestación de servicios profesionales para apoyo en el desarrollo de actividades jurídicas, administrativas y operativas a cargo de la Gerencia de Gobierno</t>
  </si>
  <si>
    <t>Prestación de servicios profesionales como sustanciador en las comisarías de familia de la alcaldía municipal de Tocancipá.</t>
  </si>
  <si>
    <t>Prestación de servicios técnicos y de apoyo a la gestión realizada por la Gerencia de Gobierno – Inspecciones de Policía.</t>
  </si>
  <si>
    <t>Prestación de servicios de apoyo a la gestión en la Gerencia de Gobierno en las diferentes etapas de las elecciones para Congreso de la República, Parlamento Andino y Presidencia.</t>
  </si>
  <si>
    <t>Prestación de servicios de capacitación dirigida a los dignatarios de las Juntas de Acción Comunal (JAC) del municipio de Tocancipá.</t>
  </si>
  <si>
    <t>5 DÍAS</t>
  </si>
  <si>
    <t>Prestación del servicio público esencial que incluye prevención, capacitación, extinción y control de incendios y demás calamidades conexas y/o desastres presentados en el municipio de Tocancipá</t>
  </si>
  <si>
    <t>Arrendamiento de instalaciones para funcionamiento de algunas oficinas
Arrendamiento de instalaciones comerciales o industriales</t>
  </si>
  <si>
    <t>Directa</t>
  </si>
  <si>
    <t>Arrendamiento de un inmueble para el funcionamiento de la Gerencia de Desarrollo Económico
Arrendamiento de instalaciones comerciales o industriales</t>
  </si>
  <si>
    <t>Capacitaciones en cumplimiento Plan Anual de Capacitaciones
Capacitación Administrativa</t>
  </si>
  <si>
    <t>Selección Abreviada de menor cuantía</t>
  </si>
  <si>
    <t>90101500
90101600
90101700
90111500
90111600
90121500
90151500
90151600
90151700
91101500
94121800</t>
  </si>
  <si>
    <t>Servicios para implementación Plan Anual de Bienestar Social Laboral Estímulos e Incentivos:
Establecimientos para comer y beber
Servicios de banquetes y catering
Servicios de cafetería
Hoteles y moteles y pensiones
Facilidades para encuentros
Agentes de viajes
Atracciones turísticas
Shows viajeros
Parques de diversiones
Facilidades de spa y ejercicios y rejuvenecimiento
Clubes sociales</t>
  </si>
  <si>
    <t>56101700
56112100</t>
  </si>
  <si>
    <t>Muebles para oficina y archivo de gestión documental
Muebles de oficina
Asientos</t>
  </si>
  <si>
    <t>Mantenimiento de impresoras</t>
  </si>
  <si>
    <t>9 meses</t>
  </si>
  <si>
    <t>Mínima cuantía</t>
  </si>
  <si>
    <t>Mantenimiento planta telefónica</t>
  </si>
  <si>
    <t>Mantenimiento UPS</t>
  </si>
  <si>
    <t>43232100
43232600</t>
  </si>
  <si>
    <t>Adquisición de software
Software de edición y creación de contenidos
Software especifico para la industria</t>
  </si>
  <si>
    <t>Soporte bases de datos Sysman</t>
  </si>
  <si>
    <t>43210000
43211508
43212100
43211716
43211708</t>
  </si>
  <si>
    <t>Adquisición de Hardware
Computadores de escritorio
Computadores personales
Impresoras
Teclados
Mouse o bola de seguimiento para computadores</t>
  </si>
  <si>
    <t>15121500
15101500</t>
  </si>
  <si>
    <t>Suministro de Combustibles y lubricantes:
Preparados lubricantes
Petróleo y destilados</t>
  </si>
  <si>
    <t>47121700
47121800
47131500
47131600
47131800
50161500
50171500
50202300
50201700</t>
  </si>
  <si>
    <t>Suministro de elementos de aseo y cafetería:
Envases y accesorios para residuos
Equipo de limpieza
Trapos y paños de limpieza
Escobas, traperos, cepillos y accesorios
Soluciones de limpieza y desinfección
Chocolates, azúcares, edulcorantes productos
Hierbas y especias y extractos
Bebidas no alcohólicas
Café y té</t>
  </si>
  <si>
    <t>Servicio de mantenimiento y reparación de vehículos</t>
  </si>
  <si>
    <t>55101500
55111500
55111513</t>
  </si>
  <si>
    <t>Publicaciones en internet y medio impreso de la normatividad vigente
Publicaciones impresas
Publicaciones electrónicas y música
Textos electrónicos educacionales o vocacionales</t>
  </si>
  <si>
    <t>Servicios de seguros para estructuras y propiedades y posesiones</t>
  </si>
  <si>
    <t>Licitación Pública</t>
  </si>
  <si>
    <t>Arrendamiento fotocopiadora
Servicio de Alquiler o leasing de fotocopiadora</t>
  </si>
  <si>
    <t xml:space="preserve">78102203
78102205
78102206
</t>
  </si>
  <si>
    <t xml:space="preserve">Servicio de mensajería:
Servicio de envío, recogida o entrega de correo
Servicios de entrega local de cartas o paquetes pequeños
Servicios de mensajería en bicicleta o motocicleta
</t>
  </si>
  <si>
    <t>85122200
85121800
85121700</t>
  </si>
  <si>
    <t>Exámenes médicos ocupacionales:
Servicios de evaluación y valoración de salud individual
Laboratorios médicos
Servicios de prestadores especialistas de servicios de salud</t>
  </si>
  <si>
    <t>46181500
46181600
46181700
46181800
46181900
46182000
46182300</t>
  </si>
  <si>
    <t>Adquisición de Elementos de protección personal:
Ropa de seguridad
Calzado de protección
Protectores de cara y cabeza
Protección y accesorios para la visión
Protectores auditivos
Protección de la respiración
Protección anticaída y equipo de rescate</t>
  </si>
  <si>
    <t>2 meses</t>
  </si>
  <si>
    <t>14111500
44103100
44111500
44121500
44121600
44121700
44121800
44122000
44122100</t>
  </si>
  <si>
    <t>Suministro de papelería y útiles de oficina:
Papel de imprenta y papel de escribir
Suministros para impresora, fax y fotocopiadora
Agendas y accesorios
Suministros de correo
Suministros de escritorio
Instrumentos de escritura
Medios de corrección
Carpetas de archivo, carpetas y separadores
Suministros de sujeción</t>
  </si>
  <si>
    <t>Prestación de servicios de apoyo a la gestión del Almacén:
Servicios de oficina</t>
  </si>
  <si>
    <t>7 meses</t>
  </si>
  <si>
    <t>Servicios de edición y publicación de la información del Municipio de Tocancipá en el Directorio de Despachos Públicos de Colombia, versión 2014
Directorios</t>
  </si>
  <si>
    <t>5 meses</t>
  </si>
  <si>
    <t xml:space="preserve">Directa </t>
  </si>
  <si>
    <t xml:space="preserve">Prestación de servicios profesionales de apoyo a la gestión de la Gerencia de Desarrollo Administrativo
</t>
  </si>
  <si>
    <t>Transporte publico terrestre automotor especial para el desplazamiento de los integrantes y/o participantes de los diferentes programas sociales adelantados por el municipio de Tocancipá</t>
  </si>
  <si>
    <t>Arriendo de un inmuebles ubicados en el municipio de tocancipá para el funcionamiento de los diferentes programas sociales adelantados por el municipio de Tocancipá</t>
  </si>
  <si>
    <t>Prestacion de servicios tecnicos y profesionales para el funcionamiento de los diferentes programas sociales adelantados por el municipio de Tocancipá</t>
  </si>
  <si>
    <t>Suministro de alimentos e insumos agropecuarios para el funcionamiento de la granja Sevilla del programa de la tercera edad y para la granja del programa unidad básica de formación productiva del discapacitado del municipio de Tocancipá</t>
  </si>
  <si>
    <t xml:space="preserve">Prestacion de servicios de logisitica y artisticos para las difenretes celebraciones municipales </t>
  </si>
  <si>
    <t xml:space="preserve">Dotacion de elementos como equipos de computo, de oficina y materiales de papeleria para los diferentes programas sociales adulto mayor, discapacitados, casa de la juventud, CIJ.    </t>
  </si>
  <si>
    <t>Salida del programa amigo sin fronteras</t>
  </si>
  <si>
    <t xml:space="preserve">Salida del programa abuelos queridos y protegidos </t>
  </si>
  <si>
    <t>Aunar esfuerzos financieros, administrativos tecnicos y operativos para contribuir al funcionamieno del programa de restaurantes escolares en el municipio de Tocancipa</t>
  </si>
  <si>
    <t>Servicios Publicos programas sociales</t>
  </si>
  <si>
    <t>aunar esfuerzos financieros, administrativos, técnicos y operativos para contribuir al funcionamiento de los programas de hogares comunitarios, hogares y clubes de orientación establecidos en el municipio de Tocancipá</t>
  </si>
  <si>
    <t>suministro de mercados, refrigerios e implementos de aseo para los programas sociales establecidos en el municipio de tocancipá</t>
  </si>
  <si>
    <t>LICITACIÓN PUBLICA</t>
  </si>
  <si>
    <t xml:space="preserve">El principal objetivo del Plan Anual de Adquisiciones es permitir que la entidad estatal aumente la probabilidad de lograr mejores condiciones de competencia a través de la participación de un mayor número de operadores económicos interesados en los procesos de selección que se van a adelantar durante el año fiscal, y que el Estado cuente con información suficiente para realizar compras coordinadas. 
El Plan Anual de Adquisiciones es un documento de naturaleza informativa y las adquisiciones incluidas en el mismo pueden ser canceladas, revisadas o modificadas. Esta información no representa compromiso u obligación alguna por parte de la entidad estatal ni la compromete a adquirir los bienes, obras y servicios en él señalados. 
</t>
  </si>
  <si>
    <t>servicios de educacion y capacitacion en administracion</t>
  </si>
  <si>
    <t>febrero</t>
  </si>
  <si>
    <t>propios</t>
  </si>
  <si>
    <t>47,000,0000</t>
  </si>
  <si>
    <t>feria de automoviles u otras exposiciones</t>
  </si>
  <si>
    <t>mayo-diciembre</t>
  </si>
  <si>
    <t>8 meses</t>
  </si>
  <si>
    <t>40,000,000</t>
  </si>
  <si>
    <t>entidades de prestamo para la pequeña empresa</t>
  </si>
  <si>
    <t xml:space="preserve">enero </t>
  </si>
  <si>
    <t>maquinaria agricola para la preparacion de suelo</t>
  </si>
  <si>
    <t>15,000,000</t>
  </si>
  <si>
    <t>reparacion y mantenimiento automotor y de camiones ligeros</t>
  </si>
  <si>
    <t>30,000,000</t>
  </si>
  <si>
    <t>materiales, combustibles aditivos para lubricantes y anticorrosivos</t>
  </si>
  <si>
    <t>35,000,000</t>
  </si>
  <si>
    <t>vehiculos todoterreno de ruedas o de traccion</t>
  </si>
  <si>
    <t>marzo</t>
  </si>
  <si>
    <t>1 meses</t>
  </si>
  <si>
    <t>110,000,000</t>
  </si>
  <si>
    <t>semillas y plantulas vegetales</t>
  </si>
  <si>
    <t>productos veterinarios</t>
  </si>
  <si>
    <t>animales de granja</t>
  </si>
  <si>
    <t>junio</t>
  </si>
  <si>
    <t>reuniones y eventos</t>
  </si>
  <si>
    <t>junio-octubre</t>
  </si>
  <si>
    <t>planificacion o administracion de proyectos</t>
  </si>
  <si>
    <t>TRANSPORTE, ALIMENTACIÓN, HOSPEDAJE PARA LA PARTICIPACIÓN DE LOS GRUPOS ARTÍSTICOS DENTRO Y FUERA DEL MUNICIPIO DE TOCANCIPÁ</t>
  </si>
  <si>
    <t>06 MESES</t>
  </si>
  <si>
    <t xml:space="preserve">PRESTACION DE SERVICIOS TECNICOS Y PROFESIONALES PARA LA ESCUELA DE FORMACIÓN MUSICAL,  RED DE BIBLIOTECAS Y AREA DE TURISMO </t>
  </si>
  <si>
    <t>IMPLEMENTAR UN PROGRAMA QUE PROMUEVA LA SALVAGUARDA DEL PATRIMONIO CULTURAL</t>
  </si>
  <si>
    <t>01 MES</t>
  </si>
  <si>
    <t xml:space="preserve">RECUPERAR 4 MONUMENTOS Y/O SITIOS DE INTERÉS PÚBLICO O PATRIMONIAL </t>
  </si>
  <si>
    <t>APOYAR 08 TALENTOS TOICANCIPEÑOS ( ARTISTAS O AGRUPACIONES)</t>
  </si>
  <si>
    <t xml:space="preserve">PRESTACION DE SERVICIOS DE LOGISITICA Y ARTISTICOS PARA LAS DIFENRETES CELEBRACIONES MUNICIPALES </t>
  </si>
  <si>
    <t>02 MESES</t>
  </si>
  <si>
    <t xml:space="preserve">DOTACION DE ELEMENTOS COMO EQUIPOS DE COMPUTO, DE OFICINA Y MATERIALES DE PAPELERIA PARA LOS DIFERENTES AREAS ARTÍSTICAS.    </t>
  </si>
  <si>
    <t>15/04/21014</t>
  </si>
  <si>
    <t xml:space="preserve">FORTALECER Y DOTAR LA RED DE BIBLIOTECAS DEL MUNCIIPIO DE TOCANCIPÁ.    </t>
  </si>
  <si>
    <t>15/06/21014</t>
  </si>
  <si>
    <t xml:space="preserve">Claudia Rocio Garzón
Gerente de Desarrollo Social
857-41-21 Ext 124
claudia.garzon@tocancipa.net
</t>
  </si>
  <si>
    <t>Francisco Rodriguez 
Gerente Desarrollo Economico
francisco.rodriguez@tocancipa.gov.co</t>
  </si>
  <si>
    <r>
      <t xml:space="preserve">Edificaciones institucionales </t>
    </r>
    <r>
      <rPr>
        <sz val="11"/>
        <color indexed="8"/>
        <rFont val="Calibri"/>
        <family val="2"/>
        <scheme val="minor"/>
      </rPr>
      <t xml:space="preserve"> </t>
    </r>
  </si>
  <si>
    <t>German Hernandez Castro
Gerente Cultura y Turismo
857-5464
german.hernandez@tocancipa.gov.co</t>
  </si>
  <si>
    <t>Francisco Rodriguez 
Gerente Desarrollo Economico
857-4537
francisco.rodriguez@tocancipa.gov.co</t>
  </si>
  <si>
    <t xml:space="preserve">Marcela Jauregui
Comunicaciones y Prensa
857-4121 Ext 140
marcela.jauregui@tocancipa.gov.co
</t>
  </si>
  <si>
    <t>Maria Carolina Mendez Tellez 
Gerente Financiera
857-41-21 Ext 109 carolina.mendez@tocancipa.gov.co</t>
  </si>
  <si>
    <t>Carlos Enrique Delgado Rueda
Gerente de Educación
857-4121 Ext. 139
carlos.delgado@tocancipa.gov.co</t>
  </si>
  <si>
    <t>Erick Johany Galeano Besabe
Gerente de Gobierno
857-4121 Ext 104
erick.galeano@tocancipa.gov.co</t>
  </si>
  <si>
    <t>Servicio de mantenimiento preventivo y correctivo de las motocicletas que se encuentran a cargo y disposición de las unidades que prestan seguridad al Municipio de Tocancipá</t>
  </si>
  <si>
    <t xml:space="preserve">Hector Orlando Ruiz Palacios
Gerente de Planeacion
857-4121 Ext 121
hector.ruiz@tocancipa.gov.co
</t>
  </si>
  <si>
    <t>AVALUO DE PREDIOS DE INTERES MUNIC IPAL</t>
  </si>
  <si>
    <t>Monica deL Pilar Montero
Gerente de Salud
857-4121 Ext 138
monica.montero@tocancipa.gov.co</t>
  </si>
  <si>
    <t xml:space="preserve">Guillermo Leon Gualteros Rocha
Gerente Fomento de la Infraestructura
857-4121 Ext 133
guillermo.gualteros@tocancipa.gov.co
</t>
  </si>
  <si>
    <t>Mantenimiento y adecuacion de restaurantes escolares</t>
  </si>
  <si>
    <t>Contratacion de personal de apoyo para el mantenimiento de la malla vial</t>
  </si>
  <si>
    <t>Equipos de Oficina, Accesorios y Suministros</t>
  </si>
  <si>
    <t>Publicaciones Impresas, Publicaciones Electrónicas y Accesorios</t>
  </si>
  <si>
    <t>Servicios de Gestión, Servicios Profesionales de Empresa y Servicios Administrativos</t>
  </si>
  <si>
    <t>Marla Patricia Barbosa Pallares
Jefe Oficina de Juridica y Contratacion
857-4121 Ext 111
marla.barbosa@tocancipa.gov.co</t>
  </si>
  <si>
    <t>América Reyes Penagos
Gerente de Desarrollo Administrativo
857-4121 Ext 113
america.reyes@tocancipa.gov.co</t>
  </si>
  <si>
    <t>$ 68.863.568.369.00</t>
  </si>
  <si>
    <t>172.480.000.00</t>
  </si>
  <si>
    <t>17.248.000.00</t>
  </si>
  <si>
    <t>0000000000000000000000000000000000000000000000000+++++++++++++++</t>
  </si>
  <si>
    <t xml:space="preserve"> </t>
  </si>
  <si>
    <t xml:space="preserve"> 047 _001_Recursos__Propios</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</si>
</sst>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6" formatCode="&quot;$&quot;\ #,##0_);[Red]\(&quot;$&quot;\ #,##0\)"/>
    <numFmt numFmtId="44" formatCode="_(&quot;$&quot;\ * #,##0.00_);_(&quot;$&quot;\ * \(#,##0.00\);_(&quot;$&quot;\ * &quot;-&quot;??_);_(@_)"/>
    <numFmt numFmtId="43" formatCode="_(* #,##0.00_);_(* \(#,##0.00\);_(* &quot;-&quot;??_);_(@_)"/>
    <numFmt numFmtId="164" formatCode="_(* #,##0_);_(* \(#,##0\);_(* &quot;-&quot;??_);_(@_)"/>
    <numFmt numFmtId="165" formatCode="[$$-240A]\ #,##0"/>
    <numFmt numFmtId="166" formatCode="_(&quot;$&quot;\ * #,##0_);_(&quot;$&quot;\ * \(#,##0\);_(&quot;$&quot;\ * &quot;-&quot;??_);_(@_)"/>
    <numFmt numFmtId="167" formatCode="&quot;$&quot;\ #,##0.00"/>
  </numFmts>
  <fonts count="31" x14ac:knownFonts="1">
    <font>
      <sz val="11"/>
      <color theme="1"/>
      <name val="Calibri"/>
      <family val="2"/>
      <scheme val="minor"/>
    </font>
    <font>
      <sz val="11"/>
      <color theme="0"/>
      <name val="Calibri"/>
      <family val="2"/>
      <scheme val="minor"/>
    </font>
    <font>
      <sz val="11"/>
      <color theme="1"/>
      <name val="Calibri"/>
      <family val="2"/>
      <scheme val="minor"/>
    </font>
    <font>
      <u/>
      <sz val="11"/>
      <color theme="10"/>
      <name val="Calibri"/>
      <family val="2"/>
      <scheme val="minor"/>
    </font>
    <font>
      <b/>
      <sz val="11"/>
      <color theme="1"/>
      <name val="Calibri"/>
      <family val="2"/>
      <scheme val="minor"/>
    </font>
    <font>
      <sz val="11"/>
      <color rgb="FFFF0000"/>
      <name val="Calibri"/>
      <family val="2"/>
      <scheme val="minor"/>
    </font>
    <font>
      <sz val="11"/>
      <color theme="1"/>
      <name val="Arial"/>
      <family val="2"/>
    </font>
    <font>
      <sz val="11"/>
      <color rgb="FF000000"/>
      <name val="Arial"/>
      <family val="2"/>
    </font>
    <font>
      <sz val="11"/>
      <name val="Arial"/>
      <family val="2"/>
    </font>
    <font>
      <sz val="11"/>
      <name val="Calibri"/>
      <family val="2"/>
      <scheme val="minor"/>
    </font>
    <font>
      <b/>
      <sz val="11"/>
      <color theme="1"/>
      <name val="Arial Narrow"/>
      <family val="2"/>
    </font>
    <font>
      <sz val="11"/>
      <color theme="1"/>
      <name val="Arial Narrow"/>
      <family val="2"/>
    </font>
    <font>
      <b/>
      <sz val="11"/>
      <name val="Arial Narrow"/>
      <family val="2"/>
    </font>
    <font>
      <b/>
      <sz val="11"/>
      <color rgb="FFFF0000"/>
      <name val="Calibri"/>
      <family val="2"/>
      <scheme val="minor"/>
    </font>
    <font>
      <sz val="11"/>
      <color rgb="FF000000"/>
      <name val="Arial Narrow"/>
      <family val="2"/>
    </font>
    <font>
      <b/>
      <sz val="11"/>
      <color rgb="FF000000"/>
      <name val="Arial Narrow"/>
      <family val="2"/>
    </font>
    <font>
      <b/>
      <sz val="11"/>
      <name val="Calibri"/>
      <family val="2"/>
      <scheme val="minor"/>
    </font>
    <font>
      <sz val="11"/>
      <color indexed="8"/>
      <name val="Calibri"/>
      <family val="2"/>
      <scheme val="minor"/>
    </font>
    <font>
      <sz val="12"/>
      <name val="Arial Narrow"/>
      <family val="2"/>
    </font>
    <font>
      <sz val="8"/>
      <color theme="0"/>
      <name val="Calibri"/>
      <family val="2"/>
      <scheme val="minor"/>
    </font>
    <font>
      <sz val="8"/>
      <name val="Calibri"/>
      <family val="2"/>
      <scheme val="minor"/>
    </font>
    <font>
      <b/>
      <sz val="8"/>
      <name val="Arial Narrow"/>
      <family val="2"/>
    </font>
    <font>
      <b/>
      <sz val="8"/>
      <name val="Calibri"/>
      <family val="2"/>
      <scheme val="minor"/>
    </font>
    <font>
      <sz val="8"/>
      <name val="Arial Narrow"/>
      <family val="2"/>
    </font>
    <font>
      <i/>
      <sz val="6"/>
      <name val="Arial Narrow"/>
      <family val="2"/>
    </font>
    <font>
      <sz val="6"/>
      <name val="Calibri"/>
      <family val="2"/>
      <scheme val="minor"/>
    </font>
    <font>
      <sz val="10"/>
      <color theme="1"/>
      <name val="Arial"/>
      <family val="2"/>
    </font>
    <font>
      <b/>
      <sz val="12"/>
      <name val="Arial Narrow"/>
      <family val="2"/>
    </font>
    <font>
      <sz val="8"/>
      <color theme="1"/>
      <name val="Calibri"/>
      <family val="2"/>
      <scheme val="minor"/>
    </font>
    <font>
      <b/>
      <sz val="10"/>
      <color theme="1"/>
      <name val="Arial"/>
      <family val="2"/>
    </font>
    <font>
      <u/>
      <sz val="11"/>
      <name val="Calibri"/>
      <family val="2"/>
      <scheme val="minor"/>
    </font>
  </fonts>
  <fills count="4">
    <fill>
      <patternFill patternType="none"/>
    </fill>
    <fill>
      <patternFill patternType="gray125"/>
    </fill>
    <fill>
      <patternFill patternType="solid">
        <fgColor theme="4"/>
      </patternFill>
    </fill>
    <fill>
      <patternFill patternType="solid">
        <fgColor theme="0"/>
        <bgColor indexed="64"/>
      </patternFill>
    </fill>
  </fills>
  <borders count="3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s>
  <cellStyleXfs count="5">
    <xf numFmtId="0" fontId="0" fillId="0" borderId="0"/>
    <xf numFmtId="0" fontId="1" fillId="2" borderId="0" applyNumberFormat="0" applyBorder="0" applyAlignment="0" applyProtection="0"/>
    <xf numFmtId="43" fontId="2" fillId="0" borderId="0" applyFont="0" applyFill="0" applyBorder="0" applyAlignment="0" applyProtection="0"/>
    <xf numFmtId="0" fontId="3" fillId="0" borderId="0" applyNumberFormat="0" applyFill="0" applyBorder="0" applyAlignment="0" applyProtection="0"/>
    <xf numFmtId="44" fontId="2" fillId="0" borderId="0" applyFont="0" applyFill="0" applyBorder="0" applyAlignment="0" applyProtection="0"/>
  </cellStyleXfs>
  <cellXfs count="315">
    <xf numFmtId="0" fontId="0" fillId="0" borderId="0" xfId="0"/>
    <xf numFmtId="0" fontId="0" fillId="0" borderId="5" xfId="0" applyBorder="1" applyAlignment="1">
      <alignment wrapText="1"/>
    </xf>
    <xf numFmtId="0" fontId="0" fillId="0" borderId="6" xfId="0" applyBorder="1" applyAlignment="1">
      <alignment wrapText="1"/>
    </xf>
    <xf numFmtId="0" fontId="0" fillId="0" borderId="0" xfId="0"/>
    <xf numFmtId="0" fontId="4" fillId="0" borderId="0" xfId="0" applyFont="1" applyAlignment="1"/>
    <xf numFmtId="0" fontId="0" fillId="0" borderId="4" xfId="0" applyBorder="1" applyAlignment="1">
      <alignment wrapText="1"/>
    </xf>
    <xf numFmtId="0" fontId="4" fillId="0" borderId="0" xfId="0" applyFont="1" applyAlignment="1">
      <alignment wrapText="1"/>
    </xf>
    <xf numFmtId="0" fontId="6" fillId="0" borderId="20" xfId="0" applyFont="1" applyBorder="1" applyAlignment="1">
      <alignment vertical="center" wrapText="1"/>
    </xf>
    <xf numFmtId="0" fontId="7" fillId="0" borderId="5" xfId="0" applyFont="1" applyBorder="1" applyAlignment="1">
      <alignment horizontal="left" vertical="center" wrapText="1"/>
    </xf>
    <xf numFmtId="14" fontId="6" fillId="0" borderId="24" xfId="0" applyNumberFormat="1" applyFont="1" applyBorder="1" applyAlignment="1">
      <alignment horizontal="center" vertical="center" wrapText="1"/>
    </xf>
    <xf numFmtId="0" fontId="6" fillId="0" borderId="5" xfId="0" applyFont="1" applyBorder="1" applyAlignment="1">
      <alignment horizontal="center" vertical="center" wrapText="1"/>
    </xf>
    <xf numFmtId="165" fontId="8" fillId="0" borderId="5" xfId="0" applyNumberFormat="1" applyFont="1" applyBorder="1" applyAlignment="1">
      <alignment horizontal="right" vertical="center"/>
    </xf>
    <xf numFmtId="0" fontId="6" fillId="0" borderId="5" xfId="0" applyFont="1" applyBorder="1" applyAlignment="1">
      <alignment horizontal="left" vertical="center" wrapText="1"/>
    </xf>
    <xf numFmtId="0" fontId="0" fillId="0" borderId="0" xfId="0" applyFont="1"/>
    <xf numFmtId="0" fontId="0" fillId="0" borderId="0" xfId="0" applyFont="1" applyAlignment="1">
      <alignment wrapText="1"/>
    </xf>
    <xf numFmtId="0" fontId="0" fillId="0" borderId="3" xfId="0" applyFont="1" applyBorder="1" applyAlignment="1">
      <alignment wrapText="1"/>
    </xf>
    <xf numFmtId="0" fontId="0" fillId="0" borderId="0" xfId="0" applyFont="1" applyAlignment="1"/>
    <xf numFmtId="0" fontId="0" fillId="0" borderId="4" xfId="0" applyFont="1" applyBorder="1" applyAlignment="1">
      <alignment wrapText="1"/>
    </xf>
    <xf numFmtId="0" fontId="0" fillId="0" borderId="6" xfId="0" applyFont="1" applyBorder="1" applyAlignment="1">
      <alignment wrapText="1"/>
    </xf>
    <xf numFmtId="0" fontId="4" fillId="0" borderId="0" xfId="0" applyFont="1" applyAlignment="1">
      <alignment vertical="center" textRotation="255"/>
    </xf>
    <xf numFmtId="0" fontId="0" fillId="0" borderId="7" xfId="0" applyFont="1" applyBorder="1" applyAlignment="1">
      <alignment wrapText="1"/>
    </xf>
    <xf numFmtId="0" fontId="0" fillId="0" borderId="0" xfId="0" applyFont="1" applyBorder="1" applyAlignment="1">
      <alignment wrapText="1"/>
    </xf>
    <xf numFmtId="14" fontId="0" fillId="0" borderId="0" xfId="0" applyNumberFormat="1" applyFont="1" applyBorder="1" applyAlignment="1">
      <alignment wrapText="1"/>
    </xf>
    <xf numFmtId="0" fontId="0" fillId="0" borderId="0" xfId="0" applyFont="1" applyFill="1" applyBorder="1" applyAlignment="1">
      <alignment horizontal="center" wrapText="1"/>
    </xf>
    <xf numFmtId="0" fontId="1" fillId="2" borderId="1" xfId="1" applyFont="1" applyBorder="1" applyAlignment="1">
      <alignment horizontal="left" wrapText="1"/>
    </xf>
    <xf numFmtId="0" fontId="1" fillId="2" borderId="2" xfId="1" applyFont="1" applyBorder="1" applyAlignment="1">
      <alignment horizontal="left" vertical="center" wrapText="1"/>
    </xf>
    <xf numFmtId="0" fontId="1" fillId="2" borderId="2" xfId="1" applyFont="1" applyBorder="1" applyAlignment="1">
      <alignment wrapText="1"/>
    </xf>
    <xf numFmtId="0" fontId="1" fillId="2" borderId="3" xfId="1" applyFont="1" applyBorder="1" applyAlignment="1">
      <alignment wrapText="1"/>
    </xf>
    <xf numFmtId="0" fontId="8" fillId="0" borderId="5" xfId="0" applyNumberFormat="1" applyFont="1" applyBorder="1" applyAlignment="1">
      <alignment horizontal="left" vertical="center" wrapText="1"/>
    </xf>
    <xf numFmtId="14" fontId="0" fillId="0" borderId="5" xfId="0" applyNumberFormat="1" applyFont="1" applyBorder="1" applyAlignment="1">
      <alignment horizontal="center" vertical="center" wrapText="1"/>
    </xf>
    <xf numFmtId="0" fontId="0" fillId="0" borderId="5" xfId="0" applyFont="1" applyBorder="1" applyAlignment="1">
      <alignment horizontal="center" vertical="center" wrapText="1"/>
    </xf>
    <xf numFmtId="0" fontId="0" fillId="0" borderId="5" xfId="0" applyFont="1" applyBorder="1" applyAlignment="1">
      <alignment wrapText="1"/>
    </xf>
    <xf numFmtId="0" fontId="8" fillId="3" borderId="5" xfId="0" applyNumberFormat="1" applyFont="1" applyFill="1" applyBorder="1" applyAlignment="1">
      <alignment horizontal="left" vertical="center" wrapText="1"/>
    </xf>
    <xf numFmtId="0" fontId="8" fillId="0" borderId="8" xfId="0" applyNumberFormat="1" applyFont="1" applyBorder="1" applyAlignment="1">
      <alignment horizontal="left" vertical="center" wrapText="1"/>
    </xf>
    <xf numFmtId="165" fontId="8" fillId="0" borderId="8" xfId="0" applyNumberFormat="1" applyFont="1" applyBorder="1" applyAlignment="1">
      <alignment horizontal="right" vertical="center"/>
    </xf>
    <xf numFmtId="167" fontId="0" fillId="0" borderId="5" xfId="0" applyNumberFormat="1" applyFont="1" applyBorder="1" applyAlignment="1">
      <alignment wrapText="1"/>
    </xf>
    <xf numFmtId="0" fontId="1" fillId="2" borderId="1" xfId="1" applyFont="1" applyBorder="1" applyAlignment="1">
      <alignment wrapText="1"/>
    </xf>
    <xf numFmtId="0" fontId="1" fillId="2" borderId="2" xfId="1" applyFont="1" applyBorder="1" applyAlignment="1">
      <alignment horizontal="left" wrapText="1"/>
    </xf>
    <xf numFmtId="0" fontId="6" fillId="0" borderId="6" xfId="0" applyFont="1" applyBorder="1" applyAlignment="1">
      <alignment vertical="center" wrapText="1"/>
    </xf>
    <xf numFmtId="0" fontId="0" fillId="0" borderId="27" xfId="0" applyFont="1" applyBorder="1" applyAlignment="1">
      <alignment wrapText="1"/>
    </xf>
    <xf numFmtId="0" fontId="0" fillId="0" borderId="24" xfId="0" applyFont="1" applyBorder="1" applyAlignment="1">
      <alignment wrapText="1"/>
    </xf>
    <xf numFmtId="14" fontId="0" fillId="0" borderId="5" xfId="0" applyNumberFormat="1" applyFont="1" applyBorder="1" applyAlignment="1">
      <alignment wrapText="1"/>
    </xf>
    <xf numFmtId="0" fontId="0" fillId="0" borderId="0" xfId="0" applyFont="1" applyBorder="1" applyAlignment="1">
      <alignment vertical="center" textRotation="255"/>
    </xf>
    <xf numFmtId="0" fontId="0" fillId="0" borderId="28" xfId="0" applyFont="1" applyBorder="1" applyAlignment="1">
      <alignment wrapText="1"/>
    </xf>
    <xf numFmtId="0" fontId="0" fillId="0" borderId="12" xfId="0" applyFont="1" applyBorder="1" applyAlignment="1">
      <alignment wrapText="1"/>
    </xf>
    <xf numFmtId="14" fontId="0" fillId="0" borderId="10" xfId="0" applyNumberFormat="1" applyFont="1" applyBorder="1" applyAlignment="1">
      <alignment wrapText="1"/>
    </xf>
    <xf numFmtId="0" fontId="0" fillId="0" borderId="10" xfId="0" applyFont="1" applyBorder="1" applyAlignment="1">
      <alignment wrapText="1"/>
    </xf>
    <xf numFmtId="0" fontId="0" fillId="0" borderId="25" xfId="0" applyFont="1" applyBorder="1" applyAlignment="1">
      <alignment wrapText="1"/>
    </xf>
    <xf numFmtId="0" fontId="0" fillId="0" borderId="8" xfId="0" applyFont="1" applyBorder="1" applyAlignment="1">
      <alignment wrapText="1"/>
    </xf>
    <xf numFmtId="14" fontId="0" fillId="0" borderId="8" xfId="0" applyNumberFormat="1" applyFont="1" applyBorder="1" applyAlignment="1">
      <alignment wrapText="1"/>
    </xf>
    <xf numFmtId="0" fontId="0" fillId="0" borderId="13" xfId="0" applyFont="1" applyBorder="1" applyAlignment="1">
      <alignment wrapText="1"/>
    </xf>
    <xf numFmtId="14" fontId="0" fillId="0" borderId="17" xfId="0" applyNumberFormat="1" applyFont="1" applyBorder="1" applyAlignment="1">
      <alignment wrapText="1"/>
    </xf>
    <xf numFmtId="0" fontId="0" fillId="0" borderId="17" xfId="0" applyFont="1" applyBorder="1" applyAlignment="1">
      <alignment wrapText="1"/>
    </xf>
    <xf numFmtId="0" fontId="0" fillId="0" borderId="20" xfId="0" applyFont="1" applyBorder="1" applyAlignment="1">
      <alignment wrapText="1"/>
    </xf>
    <xf numFmtId="0" fontId="0" fillId="0" borderId="0" xfId="0" applyFont="1" applyBorder="1"/>
    <xf numFmtId="164" fontId="0" fillId="0" borderId="5" xfId="2" applyNumberFormat="1" applyFont="1" applyBorder="1" applyAlignment="1">
      <alignment wrapText="1"/>
    </xf>
    <xf numFmtId="0" fontId="0" fillId="0" borderId="5" xfId="0" applyFont="1" applyBorder="1" applyAlignment="1">
      <alignment horizontal="center" wrapText="1"/>
    </xf>
    <xf numFmtId="164" fontId="0" fillId="0" borderId="8" xfId="2" applyNumberFormat="1" applyFont="1" applyBorder="1" applyAlignment="1">
      <alignment wrapText="1"/>
    </xf>
    <xf numFmtId="0" fontId="0" fillId="0" borderId="8" xfId="0" applyFont="1" applyBorder="1" applyAlignment="1">
      <alignment horizontal="center" wrapText="1"/>
    </xf>
    <xf numFmtId="164" fontId="0" fillId="0" borderId="17" xfId="2" applyNumberFormat="1" applyFont="1" applyBorder="1" applyAlignment="1">
      <alignment wrapText="1"/>
    </xf>
    <xf numFmtId="0" fontId="0" fillId="0" borderId="17" xfId="0" applyFont="1" applyBorder="1" applyAlignment="1">
      <alignment horizontal="center" wrapText="1"/>
    </xf>
    <xf numFmtId="164" fontId="0" fillId="0" borderId="10" xfId="2" applyNumberFormat="1" applyFont="1" applyBorder="1" applyAlignment="1">
      <alignment wrapText="1"/>
    </xf>
    <xf numFmtId="0" fontId="4" fillId="0" borderId="0" xfId="0" applyFont="1" applyBorder="1" applyAlignment="1">
      <alignment vertical="center" textRotation="255"/>
    </xf>
    <xf numFmtId="17" fontId="0" fillId="0" borderId="5" xfId="0" applyNumberFormat="1" applyFont="1" applyBorder="1" applyAlignment="1">
      <alignment wrapText="1"/>
    </xf>
    <xf numFmtId="165" fontId="0" fillId="0" borderId="5" xfId="0" applyNumberFormat="1" applyFont="1" applyBorder="1" applyAlignment="1">
      <alignment horizontal="left" wrapText="1"/>
    </xf>
    <xf numFmtId="17" fontId="0" fillId="0" borderId="0" xfId="0" applyNumberFormat="1" applyFont="1" applyAlignment="1">
      <alignment wrapText="1"/>
    </xf>
    <xf numFmtId="17" fontId="0" fillId="0" borderId="10" xfId="0" applyNumberFormat="1" applyFont="1" applyBorder="1" applyAlignment="1">
      <alignment wrapText="1"/>
    </xf>
    <xf numFmtId="0" fontId="0" fillId="0" borderId="23" xfId="0" applyFont="1" applyBorder="1" applyAlignment="1">
      <alignment horizontal="right" wrapText="1"/>
    </xf>
    <xf numFmtId="17" fontId="0" fillId="0" borderId="2" xfId="0" applyNumberFormat="1" applyFont="1" applyBorder="1" applyAlignment="1">
      <alignment wrapText="1"/>
    </xf>
    <xf numFmtId="0" fontId="0" fillId="0" borderId="2" xfId="0" applyFont="1" applyBorder="1" applyAlignment="1">
      <alignment wrapText="1"/>
    </xf>
    <xf numFmtId="165" fontId="0" fillId="0" borderId="2" xfId="0" applyNumberFormat="1" applyFont="1" applyBorder="1" applyAlignment="1">
      <alignment horizontal="left" wrapText="1"/>
    </xf>
    <xf numFmtId="0" fontId="0" fillId="0" borderId="24" xfId="0" applyFont="1" applyBorder="1" applyAlignment="1">
      <alignment horizontal="right" wrapText="1"/>
    </xf>
    <xf numFmtId="0" fontId="0" fillId="0" borderId="24" xfId="0" applyFont="1" applyBorder="1" applyAlignment="1">
      <alignment horizontal="center" wrapText="1"/>
    </xf>
    <xf numFmtId="14" fontId="0" fillId="0" borderId="5" xfId="0" applyNumberFormat="1" applyFont="1" applyBorder="1" applyAlignment="1">
      <alignment vertical="center" wrapText="1"/>
    </xf>
    <xf numFmtId="0" fontId="0" fillId="0" borderId="5" xfId="0" applyFont="1" applyBorder="1" applyAlignment="1">
      <alignment horizontal="left" wrapText="1"/>
    </xf>
    <xf numFmtId="0" fontId="0" fillId="0" borderId="12" xfId="0" applyFont="1" applyBorder="1" applyAlignment="1">
      <alignment horizontal="center" wrapText="1"/>
    </xf>
    <xf numFmtId="3" fontId="0" fillId="0" borderId="5" xfId="0" applyNumberFormat="1" applyFont="1" applyBorder="1" applyAlignment="1">
      <alignment wrapText="1"/>
    </xf>
    <xf numFmtId="0" fontId="0" fillId="0" borderId="0" xfId="0" applyFont="1" applyAlignment="1">
      <alignment textRotation="255"/>
    </xf>
    <xf numFmtId="4" fontId="0" fillId="0" borderId="5" xfId="0" applyNumberFormat="1" applyFont="1" applyBorder="1" applyAlignment="1">
      <alignment wrapText="1"/>
    </xf>
    <xf numFmtId="0" fontId="6" fillId="3" borderId="5" xfId="0" applyFont="1" applyFill="1" applyBorder="1" applyAlignment="1" applyProtection="1">
      <alignment horizontal="center" vertical="top" wrapText="1"/>
      <protection locked="0"/>
    </xf>
    <xf numFmtId="0" fontId="0" fillId="0" borderId="24" xfId="0" applyFont="1" applyBorder="1" applyAlignment="1">
      <alignment horizontal="center" vertical="center" wrapText="1"/>
    </xf>
    <xf numFmtId="0" fontId="0" fillId="0" borderId="5" xfId="0" applyFont="1" applyBorder="1" applyAlignment="1">
      <alignment horizontal="left" vertical="center" wrapText="1"/>
    </xf>
    <xf numFmtId="165" fontId="0" fillId="0" borderId="5" xfId="0" applyNumberFormat="1" applyFont="1" applyBorder="1" applyAlignment="1">
      <alignment horizontal="right" vertical="center" wrapText="1"/>
    </xf>
    <xf numFmtId="17" fontId="0" fillId="0" borderId="5" xfId="0" applyNumberFormat="1" applyFont="1" applyBorder="1" applyAlignment="1">
      <alignment horizontal="center" vertical="center" wrapText="1"/>
    </xf>
    <xf numFmtId="167" fontId="0" fillId="0" borderId="5" xfId="0" applyNumberFormat="1" applyFont="1" applyBorder="1" applyAlignment="1">
      <alignment horizontal="center" vertical="center" wrapText="1"/>
    </xf>
    <xf numFmtId="0" fontId="0" fillId="0" borderId="5" xfId="0" applyFont="1" applyFill="1" applyBorder="1" applyAlignment="1">
      <alignment wrapText="1"/>
    </xf>
    <xf numFmtId="0" fontId="0" fillId="0" borderId="5" xfId="0" applyFont="1" applyBorder="1" applyAlignment="1">
      <alignment vertical="center" wrapText="1"/>
    </xf>
    <xf numFmtId="0" fontId="9" fillId="0" borderId="5" xfId="0" applyFont="1" applyFill="1" applyBorder="1" applyAlignment="1">
      <alignment vertical="center" wrapText="1"/>
    </xf>
    <xf numFmtId="0" fontId="0" fillId="0" borderId="23" xfId="0" applyFont="1" applyBorder="1" applyAlignment="1">
      <alignment horizontal="center" vertical="center" wrapText="1"/>
    </xf>
    <xf numFmtId="0" fontId="0" fillId="0" borderId="2" xfId="0" applyFont="1" applyBorder="1" applyAlignment="1">
      <alignment vertical="center" wrapText="1"/>
    </xf>
    <xf numFmtId="0" fontId="0" fillId="0" borderId="2" xfId="0" applyFont="1" applyBorder="1" applyAlignment="1">
      <alignment horizontal="center" vertical="center" wrapText="1"/>
    </xf>
    <xf numFmtId="165" fontId="0" fillId="0" borderId="2" xfId="0" applyNumberFormat="1" applyFont="1" applyBorder="1" applyAlignment="1">
      <alignment horizontal="right" vertical="center" wrapText="1"/>
    </xf>
    <xf numFmtId="167" fontId="0" fillId="0" borderId="2" xfId="0" applyNumberFormat="1" applyFont="1" applyBorder="1" applyAlignment="1">
      <alignment horizontal="center" vertical="center" wrapText="1"/>
    </xf>
    <xf numFmtId="0" fontId="0" fillId="0" borderId="25" xfId="0" applyFont="1" applyBorder="1" applyAlignment="1">
      <alignment horizontal="center" vertical="center" wrapText="1"/>
    </xf>
    <xf numFmtId="0" fontId="0" fillId="0" borderId="8" xfId="0" applyFont="1" applyBorder="1" applyAlignment="1">
      <alignment vertical="center" wrapText="1"/>
    </xf>
    <xf numFmtId="0" fontId="0" fillId="0" borderId="8" xfId="0" applyFont="1" applyBorder="1" applyAlignment="1">
      <alignment horizontal="center" vertical="center" wrapText="1"/>
    </xf>
    <xf numFmtId="165" fontId="0" fillId="0" borderId="8" xfId="0" applyNumberFormat="1" applyFont="1" applyBorder="1" applyAlignment="1">
      <alignment horizontal="right" vertical="center" wrapText="1"/>
    </xf>
    <xf numFmtId="167" fontId="0" fillId="0" borderId="8" xfId="0" applyNumberFormat="1" applyFont="1" applyBorder="1" applyAlignment="1">
      <alignment horizontal="center" vertical="center" wrapText="1"/>
    </xf>
    <xf numFmtId="44" fontId="0" fillId="0" borderId="5" xfId="4" applyFont="1" applyBorder="1" applyAlignment="1">
      <alignment wrapText="1"/>
    </xf>
    <xf numFmtId="44" fontId="0" fillId="0" borderId="10" xfId="4" applyFont="1" applyBorder="1" applyAlignment="1">
      <alignment wrapText="1"/>
    </xf>
    <xf numFmtId="0" fontId="0" fillId="0" borderId="22" xfId="0" applyFont="1" applyBorder="1" applyAlignment="1">
      <alignment wrapText="1"/>
    </xf>
    <xf numFmtId="17" fontId="0" fillId="0" borderId="22" xfId="0" applyNumberFormat="1" applyFont="1" applyBorder="1" applyAlignment="1">
      <alignment wrapText="1"/>
    </xf>
    <xf numFmtId="44" fontId="4" fillId="0" borderId="22" xfId="4" applyFont="1" applyBorder="1" applyAlignment="1">
      <alignment wrapText="1"/>
    </xf>
    <xf numFmtId="0" fontId="4" fillId="0" borderId="26" xfId="0" applyFont="1" applyBorder="1" applyAlignment="1">
      <alignment horizontal="center" wrapText="1"/>
    </xf>
    <xf numFmtId="0" fontId="1" fillId="2" borderId="14" xfId="1" applyFont="1" applyBorder="1" applyAlignment="1">
      <alignment wrapText="1"/>
    </xf>
    <xf numFmtId="0" fontId="1" fillId="2" borderId="15" xfId="1" applyFont="1" applyBorder="1" applyAlignment="1">
      <alignment horizontal="left" wrapText="1"/>
    </xf>
    <xf numFmtId="0" fontId="1" fillId="2" borderId="15" xfId="1" applyFont="1" applyBorder="1" applyAlignment="1">
      <alignment horizontal="center" wrapText="1"/>
    </xf>
    <xf numFmtId="0" fontId="1" fillId="2" borderId="21" xfId="1" applyFont="1" applyBorder="1" applyAlignment="1">
      <alignment horizontal="center" wrapText="1"/>
    </xf>
    <xf numFmtId="0" fontId="0" fillId="0" borderId="16" xfId="0" applyFont="1" applyBorder="1" applyAlignment="1">
      <alignment wrapText="1"/>
    </xf>
    <xf numFmtId="0" fontId="0" fillId="0" borderId="17" xfId="0" applyFont="1" applyBorder="1" applyAlignment="1">
      <alignment horizontal="center" vertical="center" wrapText="1"/>
    </xf>
    <xf numFmtId="0" fontId="0" fillId="0" borderId="9" xfId="0" applyFont="1" applyBorder="1" applyAlignment="1">
      <alignment wrapText="1"/>
    </xf>
    <xf numFmtId="0" fontId="0" fillId="0" borderId="10" xfId="0" applyFont="1" applyBorder="1" applyAlignment="1">
      <alignment horizontal="center" vertical="center" wrapText="1"/>
    </xf>
    <xf numFmtId="0" fontId="11" fillId="3" borderId="5" xfId="0" applyFont="1" applyFill="1" applyBorder="1" applyAlignment="1">
      <alignment wrapText="1"/>
    </xf>
    <xf numFmtId="0" fontId="10" fillId="3" borderId="5" xfId="0" applyFont="1" applyFill="1" applyBorder="1" applyAlignment="1">
      <alignment wrapText="1"/>
    </xf>
    <xf numFmtId="43" fontId="0" fillId="0" borderId="0" xfId="0" applyNumberFormat="1" applyFont="1" applyAlignment="1">
      <alignment wrapText="1"/>
    </xf>
    <xf numFmtId="0" fontId="0" fillId="0" borderId="4" xfId="0" applyFont="1" applyBorder="1" applyAlignment="1">
      <alignment horizontal="right" wrapText="1"/>
    </xf>
    <xf numFmtId="0" fontId="0" fillId="0" borderId="9" xfId="0" applyFont="1" applyBorder="1" applyAlignment="1">
      <alignment horizontal="right" wrapText="1"/>
    </xf>
    <xf numFmtId="0" fontId="0" fillId="0" borderId="6" xfId="0" applyBorder="1" applyAlignment="1">
      <alignment vertical="center" wrapText="1"/>
    </xf>
    <xf numFmtId="0" fontId="0" fillId="0" borderId="6" xfId="0" applyBorder="1" applyAlignment="1">
      <alignment horizontal="left" vertical="center" wrapText="1"/>
    </xf>
    <xf numFmtId="0" fontId="0" fillId="0" borderId="11" xfId="0" applyFont="1" applyBorder="1" applyAlignment="1">
      <alignment wrapText="1"/>
    </xf>
    <xf numFmtId="0" fontId="0" fillId="0" borderId="18" xfId="0" applyBorder="1" applyAlignment="1">
      <alignment horizontal="left" vertical="center" wrapText="1"/>
    </xf>
    <xf numFmtId="0" fontId="0" fillId="0" borderId="22" xfId="0" applyFont="1" applyBorder="1" applyAlignment="1">
      <alignment vertical="center" wrapText="1"/>
    </xf>
    <xf numFmtId="0" fontId="0" fillId="3" borderId="4" xfId="0" applyFont="1" applyFill="1" applyBorder="1" applyAlignment="1">
      <alignment horizontal="center" vertical="center" wrapText="1"/>
    </xf>
    <xf numFmtId="0" fontId="10" fillId="3" borderId="5" xfId="0" applyFont="1" applyFill="1" applyBorder="1" applyAlignment="1">
      <alignment vertical="center" wrapText="1"/>
    </xf>
    <xf numFmtId="14" fontId="0" fillId="3" borderId="5" xfId="0" applyNumberFormat="1" applyFont="1" applyFill="1" applyBorder="1" applyAlignment="1">
      <alignment horizontal="center" wrapText="1"/>
    </xf>
    <xf numFmtId="0" fontId="0" fillId="3" borderId="5" xfId="0" applyFont="1" applyFill="1" applyBorder="1" applyAlignment="1">
      <alignment wrapText="1"/>
    </xf>
    <xf numFmtId="43" fontId="4" fillId="3" borderId="5" xfId="2" applyFont="1" applyFill="1" applyBorder="1" applyAlignment="1">
      <alignment wrapText="1"/>
    </xf>
    <xf numFmtId="43" fontId="0" fillId="3" borderId="5" xfId="2" applyFont="1" applyFill="1" applyBorder="1" applyAlignment="1">
      <alignment wrapText="1"/>
    </xf>
    <xf numFmtId="0" fontId="0" fillId="3" borderId="5" xfId="0" applyFont="1" applyFill="1" applyBorder="1" applyAlignment="1">
      <alignment horizontal="center" wrapText="1"/>
    </xf>
    <xf numFmtId="0" fontId="0" fillId="3" borderId="20" xfId="0" applyFont="1" applyFill="1" applyBorder="1" applyAlignment="1">
      <alignment wrapText="1"/>
    </xf>
    <xf numFmtId="0" fontId="0" fillId="3" borderId="22" xfId="0" applyFill="1" applyBorder="1" applyAlignment="1">
      <alignment horizontal="left" wrapText="1"/>
    </xf>
    <xf numFmtId="0" fontId="11" fillId="3" borderId="10" xfId="0" applyFont="1" applyFill="1" applyBorder="1" applyAlignment="1">
      <alignment horizontal="right" wrapText="1"/>
    </xf>
    <xf numFmtId="0" fontId="12" fillId="3" borderId="5" xfId="0" applyFont="1" applyFill="1" applyBorder="1" applyAlignment="1">
      <alignment wrapText="1"/>
    </xf>
    <xf numFmtId="0" fontId="13" fillId="3" borderId="5" xfId="0" applyFont="1" applyFill="1" applyBorder="1" applyAlignment="1">
      <alignment wrapText="1"/>
    </xf>
    <xf numFmtId="43" fontId="13" fillId="3" borderId="5" xfId="2" applyFont="1" applyFill="1" applyBorder="1" applyAlignment="1">
      <alignment wrapText="1"/>
    </xf>
    <xf numFmtId="0" fontId="11" fillId="3" borderId="5" xfId="0" applyFont="1" applyFill="1" applyBorder="1" applyAlignment="1">
      <alignment horizontal="right" wrapText="1"/>
    </xf>
    <xf numFmtId="43" fontId="5" fillId="3" borderId="5" xfId="2" applyFont="1" applyFill="1" applyBorder="1" applyAlignment="1">
      <alignment wrapText="1"/>
    </xf>
    <xf numFmtId="0" fontId="15" fillId="3" borderId="5" xfId="0" applyFont="1" applyFill="1" applyBorder="1" applyAlignment="1">
      <alignment wrapText="1"/>
    </xf>
    <xf numFmtId="14" fontId="4" fillId="3" borderId="5" xfId="0" applyNumberFormat="1" applyFont="1" applyFill="1" applyBorder="1" applyAlignment="1">
      <alignment horizontal="center" wrapText="1"/>
    </xf>
    <xf numFmtId="0" fontId="4" fillId="3" borderId="5" xfId="0" applyFont="1" applyFill="1" applyBorder="1" applyAlignment="1">
      <alignment horizontal="center" wrapText="1"/>
    </xf>
    <xf numFmtId="43" fontId="16" fillId="3" borderId="5" xfId="2" applyFont="1" applyFill="1" applyBorder="1" applyAlignment="1">
      <alignment wrapText="1"/>
    </xf>
    <xf numFmtId="0" fontId="11" fillId="3" borderId="5" xfId="0" applyFont="1" applyFill="1" applyBorder="1" applyAlignment="1">
      <alignment horizontal="left" vertical="center" wrapText="1"/>
    </xf>
    <xf numFmtId="43" fontId="0" fillId="3" borderId="0" xfId="2" applyFont="1" applyFill="1" applyBorder="1" applyAlignment="1">
      <alignment wrapText="1"/>
    </xf>
    <xf numFmtId="0" fontId="11" fillId="3" borderId="5" xfId="0" applyFont="1" applyFill="1" applyBorder="1" applyAlignment="1">
      <alignment horizontal="right" vertical="top" wrapText="1"/>
    </xf>
    <xf numFmtId="0" fontId="0" fillId="3" borderId="17" xfId="0" applyFont="1" applyFill="1" applyBorder="1" applyAlignment="1">
      <alignment wrapText="1"/>
    </xf>
    <xf numFmtId="43" fontId="13" fillId="3" borderId="17" xfId="2" applyFont="1" applyFill="1" applyBorder="1" applyAlignment="1">
      <alignment vertical="top" wrapText="1"/>
    </xf>
    <xf numFmtId="0" fontId="0" fillId="3" borderId="10" xfId="0" applyFont="1" applyFill="1" applyBorder="1" applyAlignment="1">
      <alignment wrapText="1"/>
    </xf>
    <xf numFmtId="0" fontId="5" fillId="3" borderId="5" xfId="0" applyFont="1" applyFill="1" applyBorder="1" applyAlignment="1">
      <alignment horizontal="center" wrapText="1"/>
    </xf>
    <xf numFmtId="14" fontId="4" fillId="3" borderId="5" xfId="0" applyNumberFormat="1" applyFont="1" applyFill="1" applyBorder="1" applyAlignment="1">
      <alignment wrapText="1"/>
    </xf>
    <xf numFmtId="0" fontId="4" fillId="3" borderId="5" xfId="0" applyFont="1" applyFill="1" applyBorder="1" applyAlignment="1">
      <alignment wrapText="1"/>
    </xf>
    <xf numFmtId="0" fontId="0" fillId="3" borderId="5" xfId="0" applyFill="1" applyBorder="1" applyAlignment="1">
      <alignment wrapText="1"/>
    </xf>
    <xf numFmtId="0" fontId="0" fillId="3" borderId="0" xfId="0" applyFont="1" applyFill="1"/>
    <xf numFmtId="0" fontId="10" fillId="3" borderId="5" xfId="0" applyFont="1" applyFill="1" applyBorder="1" applyAlignment="1">
      <alignment horizontal="justify" wrapText="1"/>
    </xf>
    <xf numFmtId="14" fontId="4" fillId="3" borderId="10" xfId="0" applyNumberFormat="1" applyFont="1" applyFill="1" applyBorder="1" applyAlignment="1">
      <alignment vertical="center" wrapText="1"/>
    </xf>
    <xf numFmtId="0" fontId="4" fillId="3" borderId="5" xfId="0" applyFont="1" applyFill="1" applyBorder="1" applyAlignment="1">
      <alignment vertical="center" wrapText="1"/>
    </xf>
    <xf numFmtId="43" fontId="16" fillId="3" borderId="5" xfId="2" applyFont="1" applyFill="1" applyBorder="1" applyAlignment="1">
      <alignment vertical="center" wrapText="1"/>
    </xf>
    <xf numFmtId="43" fontId="4" fillId="3" borderId="5" xfId="2" applyFont="1" applyFill="1" applyBorder="1" applyAlignment="1">
      <alignment vertical="center" wrapText="1"/>
    </xf>
    <xf numFmtId="0" fontId="0" fillId="3" borderId="24" xfId="0" applyFont="1" applyFill="1" applyBorder="1" applyAlignment="1">
      <alignment wrapText="1"/>
    </xf>
    <xf numFmtId="0" fontId="0" fillId="3" borderId="10" xfId="0" applyFont="1" applyFill="1" applyBorder="1" applyAlignment="1">
      <alignment horizontal="center" wrapText="1"/>
    </xf>
    <xf numFmtId="0" fontId="0" fillId="3" borderId="24" xfId="0" applyFill="1" applyBorder="1" applyAlignment="1">
      <alignment wrapText="1"/>
    </xf>
    <xf numFmtId="43" fontId="0" fillId="3" borderId="10" xfId="2" applyFont="1" applyFill="1" applyBorder="1" applyAlignment="1">
      <alignment wrapText="1"/>
    </xf>
    <xf numFmtId="0" fontId="0" fillId="3" borderId="9" xfId="0" applyFont="1" applyFill="1" applyBorder="1" applyAlignment="1">
      <alignment horizontal="center" vertical="center" wrapText="1"/>
    </xf>
    <xf numFmtId="0" fontId="10" fillId="3" borderId="10" xfId="0" applyFont="1" applyFill="1" applyBorder="1" applyAlignment="1">
      <alignment vertical="center" wrapText="1"/>
    </xf>
    <xf numFmtId="14" fontId="4" fillId="3" borderId="17" xfId="0" applyNumberFormat="1" applyFont="1" applyFill="1" applyBorder="1" applyAlignment="1">
      <alignment wrapText="1"/>
    </xf>
    <xf numFmtId="0" fontId="0" fillId="3" borderId="0" xfId="0" applyFont="1" applyFill="1" applyAlignment="1">
      <alignment wrapText="1"/>
    </xf>
    <xf numFmtId="43" fontId="13" fillId="3" borderId="10" xfId="2" applyFont="1" applyFill="1" applyBorder="1" applyAlignment="1">
      <alignment horizontal="center" vertical="top" wrapText="1"/>
    </xf>
    <xf numFmtId="43" fontId="4" fillId="3" borderId="0" xfId="0" applyNumberFormat="1" applyFont="1" applyFill="1" applyAlignment="1">
      <alignment wrapText="1"/>
    </xf>
    <xf numFmtId="0" fontId="0" fillId="3" borderId="10" xfId="0" applyFont="1" applyFill="1" applyBorder="1" applyAlignment="1">
      <alignment horizontal="center" vertical="center" wrapText="1"/>
    </xf>
    <xf numFmtId="0" fontId="11" fillId="3" borderId="5" xfId="0" applyFont="1" applyFill="1" applyBorder="1" applyAlignment="1">
      <alignment horizontal="right" vertical="center" wrapText="1"/>
    </xf>
    <xf numFmtId="43" fontId="13" fillId="3" borderId="19" xfId="2" applyFont="1" applyFill="1" applyBorder="1" applyAlignment="1">
      <alignment horizontal="center" vertical="top" wrapText="1"/>
    </xf>
    <xf numFmtId="0" fontId="0" fillId="3" borderId="19" xfId="0" applyFont="1" applyFill="1" applyBorder="1" applyAlignment="1">
      <alignment horizontal="center" vertical="center" wrapText="1"/>
    </xf>
    <xf numFmtId="43" fontId="13" fillId="3" borderId="17" xfId="2" applyFont="1" applyFill="1" applyBorder="1" applyAlignment="1">
      <alignment horizontal="center" vertical="top" wrapText="1"/>
    </xf>
    <xf numFmtId="0" fontId="0" fillId="3" borderId="17" xfId="0" applyFont="1" applyFill="1" applyBorder="1" applyAlignment="1">
      <alignment horizontal="center" vertical="center" wrapText="1"/>
    </xf>
    <xf numFmtId="0" fontId="13" fillId="3" borderId="5" xfId="0" applyFont="1" applyFill="1" applyBorder="1" applyAlignment="1">
      <alignment horizontal="center" wrapText="1"/>
    </xf>
    <xf numFmtId="0" fontId="11" fillId="3" borderId="24" xfId="0" applyFont="1" applyFill="1" applyBorder="1" applyAlignment="1">
      <alignment horizontal="center" wrapText="1"/>
    </xf>
    <xf numFmtId="0" fontId="11" fillId="3" borderId="10" xfId="0" applyFont="1" applyFill="1" applyBorder="1" applyAlignment="1">
      <alignment horizontal="right"/>
    </xf>
    <xf numFmtId="0" fontId="0" fillId="3" borderId="16" xfId="0" applyFont="1" applyFill="1" applyBorder="1" applyAlignment="1">
      <alignment horizontal="center" vertical="center" wrapText="1"/>
    </xf>
    <xf numFmtId="0" fontId="10" fillId="3" borderId="5" xfId="0" applyFont="1" applyFill="1" applyBorder="1"/>
    <xf numFmtId="0" fontId="0" fillId="3" borderId="19" xfId="0" applyFont="1" applyFill="1" applyBorder="1" applyAlignment="1">
      <alignment wrapText="1"/>
    </xf>
    <xf numFmtId="43" fontId="13" fillId="3" borderId="19" xfId="2" applyFont="1" applyFill="1" applyBorder="1" applyAlignment="1">
      <alignment vertical="top" wrapText="1"/>
    </xf>
    <xf numFmtId="0" fontId="4" fillId="3" borderId="19" xfId="0" applyFont="1" applyFill="1" applyBorder="1" applyAlignment="1">
      <alignment horizontal="center" vertical="top" wrapText="1"/>
    </xf>
    <xf numFmtId="0" fontId="4" fillId="3" borderId="17" xfId="0" applyFont="1" applyFill="1" applyBorder="1" applyAlignment="1">
      <alignment horizontal="center" vertical="top" wrapText="1"/>
    </xf>
    <xf numFmtId="4" fontId="9" fillId="3" borderId="5" xfId="0" applyNumberFormat="1" applyFont="1" applyFill="1" applyBorder="1" applyAlignment="1">
      <alignment horizontal="right"/>
    </xf>
    <xf numFmtId="0" fontId="10" fillId="3" borderId="5" xfId="0" applyFont="1" applyFill="1" applyBorder="1" applyAlignment="1">
      <alignment vertical="top" wrapText="1"/>
    </xf>
    <xf numFmtId="14" fontId="4" fillId="3" borderId="10" xfId="0" applyNumberFormat="1" applyFont="1" applyFill="1" applyBorder="1" applyAlignment="1">
      <alignment wrapText="1"/>
    </xf>
    <xf numFmtId="0" fontId="4" fillId="3" borderId="10" xfId="0" applyFont="1" applyFill="1" applyBorder="1" applyAlignment="1">
      <alignment wrapText="1"/>
    </xf>
    <xf numFmtId="43" fontId="13" fillId="3" borderId="5" xfId="2" applyFont="1" applyFill="1" applyBorder="1" applyAlignment="1">
      <alignment vertical="top" wrapText="1"/>
    </xf>
    <xf numFmtId="43" fontId="13" fillId="3" borderId="5" xfId="0" applyNumberFormat="1" applyFont="1" applyFill="1" applyBorder="1" applyAlignment="1">
      <alignment wrapText="1"/>
    </xf>
    <xf numFmtId="14" fontId="4" fillId="3" borderId="10" xfId="0" applyNumberFormat="1" applyFont="1" applyFill="1" applyBorder="1" applyAlignment="1">
      <alignment horizontal="center" vertical="top" wrapText="1"/>
    </xf>
    <xf numFmtId="0" fontId="4" fillId="3" borderId="10" xfId="0" applyFont="1" applyFill="1" applyBorder="1" applyAlignment="1">
      <alignment horizontal="center" vertical="top" wrapText="1"/>
    </xf>
    <xf numFmtId="43" fontId="13" fillId="3" borderId="10" xfId="2" applyFont="1" applyFill="1" applyBorder="1" applyAlignment="1">
      <alignment vertical="top" wrapText="1"/>
    </xf>
    <xf numFmtId="0" fontId="0" fillId="3" borderId="0" xfId="0" applyFont="1" applyFill="1" applyAlignment="1">
      <alignment horizontal="right" wrapText="1"/>
    </xf>
    <xf numFmtId="0" fontId="0" fillId="3" borderId="17" xfId="0" applyFont="1" applyFill="1" applyBorder="1" applyAlignment="1">
      <alignment horizontal="center" wrapText="1"/>
    </xf>
    <xf numFmtId="43" fontId="4" fillId="3" borderId="10" xfId="2" applyFont="1" applyFill="1" applyBorder="1" applyAlignment="1">
      <alignment wrapText="1"/>
    </xf>
    <xf numFmtId="0" fontId="0" fillId="3" borderId="19" xfId="0" applyFont="1" applyFill="1" applyBorder="1" applyAlignment="1">
      <alignment horizontal="right" vertical="center" wrapText="1"/>
    </xf>
    <xf numFmtId="0" fontId="0" fillId="3" borderId="17" xfId="0" applyFont="1" applyFill="1" applyBorder="1" applyAlignment="1">
      <alignment horizontal="right" vertical="center" wrapText="1"/>
    </xf>
    <xf numFmtId="0" fontId="0" fillId="3" borderId="5" xfId="0" applyFont="1" applyFill="1" applyBorder="1" applyAlignment="1">
      <alignment horizontal="right" wrapText="1"/>
    </xf>
    <xf numFmtId="14" fontId="0" fillId="3" borderId="5" xfId="0" applyNumberFormat="1" applyFont="1" applyFill="1" applyBorder="1" applyAlignment="1">
      <alignment wrapText="1"/>
    </xf>
    <xf numFmtId="0" fontId="11" fillId="3" borderId="20" xfId="0" applyFont="1" applyFill="1" applyBorder="1" applyAlignment="1">
      <alignment horizontal="right" wrapText="1"/>
    </xf>
    <xf numFmtId="0" fontId="1" fillId="2" borderId="29" xfId="1" applyFont="1" applyBorder="1" applyAlignment="1">
      <alignment horizontal="left" wrapText="1"/>
    </xf>
    <xf numFmtId="0" fontId="11" fillId="3" borderId="20" xfId="0" applyFont="1" applyFill="1" applyBorder="1" applyAlignment="1">
      <alignment vertical="center" wrapText="1"/>
    </xf>
    <xf numFmtId="0" fontId="11" fillId="3" borderId="20" xfId="0" applyFont="1" applyFill="1" applyBorder="1" applyAlignment="1">
      <alignment wrapText="1"/>
    </xf>
    <xf numFmtId="0" fontId="14" fillId="3" borderId="20" xfId="0" applyFont="1" applyFill="1" applyBorder="1" applyAlignment="1">
      <alignment wrapText="1"/>
    </xf>
    <xf numFmtId="0" fontId="14" fillId="3" borderId="20" xfId="0" applyFont="1" applyFill="1" applyBorder="1"/>
    <xf numFmtId="165" fontId="0" fillId="0" borderId="22" xfId="0" applyNumberFormat="1" applyBorder="1"/>
    <xf numFmtId="0" fontId="3" fillId="0" borderId="22" xfId="3" applyFont="1" applyBorder="1" applyAlignment="1">
      <alignment wrapText="1"/>
    </xf>
    <xf numFmtId="0" fontId="0" fillId="0" borderId="22" xfId="0" applyNumberFormat="1" applyFont="1" applyBorder="1" applyAlignment="1">
      <alignment wrapText="1"/>
    </xf>
    <xf numFmtId="166" fontId="0" fillId="0" borderId="22" xfId="0" applyNumberFormat="1" applyBorder="1" applyAlignment="1">
      <alignment wrapText="1"/>
    </xf>
    <xf numFmtId="14" fontId="0" fillId="0" borderId="22" xfId="0" applyNumberFormat="1" applyFont="1" applyBorder="1" applyAlignment="1">
      <alignment wrapText="1"/>
    </xf>
    <xf numFmtId="0" fontId="0" fillId="0" borderId="22" xfId="0" applyFont="1" applyBorder="1"/>
    <xf numFmtId="165" fontId="4" fillId="0" borderId="22" xfId="0" applyNumberFormat="1" applyFont="1" applyBorder="1"/>
    <xf numFmtId="0" fontId="0" fillId="3" borderId="20" xfId="0" applyFill="1" applyBorder="1" applyAlignment="1">
      <alignment wrapText="1"/>
    </xf>
    <xf numFmtId="6" fontId="0" fillId="0" borderId="5" xfId="0" applyNumberFormat="1" applyFont="1" applyBorder="1" applyAlignment="1">
      <alignment wrapText="1"/>
    </xf>
    <xf numFmtId="0" fontId="9" fillId="0" borderId="4" xfId="0" applyFont="1" applyFill="1" applyBorder="1" applyAlignment="1">
      <alignment horizontal="center" vertical="center" wrapText="1"/>
    </xf>
    <xf numFmtId="0" fontId="19" fillId="2" borderId="1" xfId="1" applyFont="1" applyBorder="1" applyAlignment="1">
      <alignment horizontal="left" vertical="center" wrapText="1"/>
    </xf>
    <xf numFmtId="0" fontId="19" fillId="2" borderId="2" xfId="1" applyFont="1" applyBorder="1" applyAlignment="1">
      <alignment vertical="center" wrapText="1"/>
    </xf>
    <xf numFmtId="0" fontId="19" fillId="2" borderId="3" xfId="1" applyFont="1" applyBorder="1" applyAlignment="1">
      <alignment vertical="center" wrapText="1"/>
    </xf>
    <xf numFmtId="0" fontId="20" fillId="0" borderId="4" xfId="0" applyFont="1" applyFill="1" applyBorder="1" applyAlignment="1">
      <alignment horizontal="center" vertical="center" wrapText="1"/>
    </xf>
    <xf numFmtId="14" fontId="20" fillId="0" borderId="5" xfId="0" applyNumberFormat="1" applyFont="1" applyFill="1" applyBorder="1" applyAlignment="1">
      <alignment horizontal="left" vertical="center" wrapText="1"/>
    </xf>
    <xf numFmtId="0" fontId="20" fillId="0" borderId="5" xfId="0" applyFont="1" applyFill="1" applyBorder="1" applyAlignment="1">
      <alignment horizontal="left" vertical="center" wrapText="1"/>
    </xf>
    <xf numFmtId="0" fontId="20" fillId="0" borderId="5" xfId="0" applyFont="1" applyFill="1" applyBorder="1" applyAlignment="1">
      <alignment vertical="center" wrapText="1"/>
    </xf>
    <xf numFmtId="43" fontId="20" fillId="0" borderId="5" xfId="2" applyFont="1" applyFill="1" applyBorder="1" applyAlignment="1">
      <alignment vertical="center" wrapText="1"/>
    </xf>
    <xf numFmtId="0" fontId="22" fillId="0" borderId="5" xfId="0" applyFont="1" applyFill="1" applyBorder="1" applyAlignment="1">
      <alignment horizontal="center" vertical="center" wrapText="1"/>
    </xf>
    <xf numFmtId="0" fontId="20" fillId="0" borderId="6" xfId="0" applyFont="1" applyFill="1" applyBorder="1" applyAlignment="1">
      <alignment vertical="center" wrapText="1"/>
    </xf>
    <xf numFmtId="0" fontId="23" fillId="0" borderId="5" xfId="0" applyFont="1" applyFill="1" applyBorder="1" applyAlignment="1">
      <alignment horizontal="right" vertical="center"/>
    </xf>
    <xf numFmtId="43" fontId="20" fillId="3" borderId="5" xfId="2" applyFont="1" applyFill="1" applyBorder="1" applyAlignment="1">
      <alignment vertical="center" wrapText="1"/>
    </xf>
    <xf numFmtId="0" fontId="20" fillId="0" borderId="5" xfId="0" applyFont="1" applyFill="1" applyBorder="1" applyAlignment="1">
      <alignment horizontal="center" vertical="center" wrapText="1"/>
    </xf>
    <xf numFmtId="0" fontId="1" fillId="2" borderId="1" xfId="1" applyBorder="1" applyAlignment="1">
      <alignment horizontal="left" wrapText="1"/>
    </xf>
    <xf numFmtId="0" fontId="1" fillId="2" borderId="2" xfId="1" applyBorder="1" applyAlignment="1">
      <alignment wrapText="1"/>
    </xf>
    <xf numFmtId="0" fontId="1" fillId="2" borderId="3" xfId="1" applyBorder="1" applyAlignment="1">
      <alignment wrapText="1"/>
    </xf>
    <xf numFmtId="14" fontId="9" fillId="0" borderId="5" xfId="0" applyNumberFormat="1" applyFont="1" applyFill="1" applyBorder="1" applyAlignment="1">
      <alignment horizontal="left" wrapText="1"/>
    </xf>
    <xf numFmtId="0" fontId="9" fillId="0" borderId="5" xfId="0" applyFont="1" applyFill="1" applyBorder="1" applyAlignment="1">
      <alignment horizontal="left" wrapText="1"/>
    </xf>
    <xf numFmtId="0" fontId="9" fillId="0" borderId="5" xfId="0" applyFont="1" applyFill="1" applyBorder="1" applyAlignment="1">
      <alignment wrapText="1"/>
    </xf>
    <xf numFmtId="43" fontId="9" fillId="0" borderId="5" xfId="2" applyFont="1" applyFill="1" applyBorder="1" applyAlignment="1">
      <alignment wrapText="1"/>
    </xf>
    <xf numFmtId="0" fontId="16" fillId="0" borderId="5" xfId="0" applyFont="1" applyFill="1" applyBorder="1" applyAlignment="1">
      <alignment horizontal="center" wrapText="1"/>
    </xf>
    <xf numFmtId="0" fontId="9" fillId="0" borderId="6" xfId="0" applyFont="1" applyFill="1" applyBorder="1" applyAlignment="1">
      <alignment wrapText="1"/>
    </xf>
    <xf numFmtId="0" fontId="18" fillId="0" borderId="5" xfId="0" applyFont="1" applyFill="1" applyBorder="1" applyAlignment="1">
      <alignment horizontal="right"/>
    </xf>
    <xf numFmtId="43" fontId="9" fillId="3" borderId="5" xfId="2" applyFont="1" applyFill="1" applyBorder="1" applyAlignment="1">
      <alignment wrapText="1"/>
    </xf>
    <xf numFmtId="0" fontId="9" fillId="0" borderId="5" xfId="0" applyFont="1" applyFill="1" applyBorder="1" applyAlignment="1">
      <alignment horizontal="center" wrapText="1"/>
    </xf>
    <xf numFmtId="0" fontId="23" fillId="0" borderId="5" xfId="0" applyFont="1" applyFill="1" applyBorder="1" applyAlignment="1">
      <alignment horizontal="right"/>
    </xf>
    <xf numFmtId="0" fontId="24" fillId="0" borderId="5" xfId="0" applyFont="1" applyFill="1" applyBorder="1" applyAlignment="1">
      <alignment horizontal="justify" vertical="center"/>
    </xf>
    <xf numFmtId="0" fontId="21" fillId="0" borderId="5" xfId="0" applyFont="1" applyFill="1" applyBorder="1" applyAlignment="1">
      <alignment horizontal="justify"/>
    </xf>
    <xf numFmtId="0" fontId="25" fillId="0" borderId="5" xfId="0" applyFont="1" applyFill="1" applyBorder="1" applyAlignment="1">
      <alignment wrapText="1"/>
    </xf>
    <xf numFmtId="0" fontId="25" fillId="0" borderId="6" xfId="0" applyFont="1" applyFill="1" applyBorder="1" applyAlignment="1">
      <alignment wrapText="1"/>
    </xf>
    <xf numFmtId="0" fontId="0" fillId="0" borderId="0" xfId="0" applyAlignment="1">
      <alignment wrapText="1"/>
    </xf>
    <xf numFmtId="0" fontId="26" fillId="0" borderId="0" xfId="0" applyFont="1" applyAlignment="1">
      <alignment wrapText="1"/>
    </xf>
    <xf numFmtId="0" fontId="27" fillId="0" borderId="5" xfId="0" applyFont="1" applyFill="1" applyBorder="1" applyAlignment="1">
      <alignment horizontal="justify"/>
    </xf>
    <xf numFmtId="0" fontId="18" fillId="0" borderId="5" xfId="0" applyFont="1" applyFill="1" applyBorder="1" applyAlignment="1">
      <alignment horizontal="left" vertical="center"/>
    </xf>
    <xf numFmtId="49" fontId="28" fillId="0" borderId="5" xfId="0" applyNumberFormat="1" applyFont="1" applyFill="1" applyBorder="1" applyAlignment="1">
      <alignment horizontal="center"/>
    </xf>
    <xf numFmtId="14" fontId="0" fillId="0" borderId="5" xfId="0" applyNumberFormat="1" applyBorder="1" applyAlignment="1">
      <alignment wrapText="1"/>
    </xf>
    <xf numFmtId="0" fontId="0" fillId="0" borderId="9" xfId="0" applyBorder="1" applyAlignment="1">
      <alignment wrapText="1"/>
    </xf>
    <xf numFmtId="0" fontId="0" fillId="0" borderId="10" xfId="0" applyBorder="1" applyAlignment="1">
      <alignment wrapText="1"/>
    </xf>
    <xf numFmtId="14" fontId="0" fillId="0" borderId="10" xfId="0" applyNumberFormat="1" applyBorder="1" applyAlignment="1">
      <alignment wrapText="1"/>
    </xf>
    <xf numFmtId="0" fontId="0" fillId="0" borderId="18" xfId="0" applyBorder="1" applyAlignment="1">
      <alignment wrapText="1"/>
    </xf>
    <xf numFmtId="0" fontId="0" fillId="0" borderId="7" xfId="0" applyBorder="1" applyAlignment="1">
      <alignment wrapText="1"/>
    </xf>
    <xf numFmtId="0" fontId="0" fillId="0" borderId="8" xfId="0" applyBorder="1" applyAlignment="1">
      <alignment wrapText="1"/>
    </xf>
    <xf numFmtId="0" fontId="0" fillId="0" borderId="31" xfId="0" applyBorder="1" applyAlignment="1">
      <alignment wrapText="1"/>
    </xf>
    <xf numFmtId="0" fontId="27" fillId="0" borderId="5" xfId="0" applyFont="1" applyFill="1" applyBorder="1" applyAlignment="1">
      <alignment vertical="center" wrapText="1"/>
    </xf>
    <xf numFmtId="0" fontId="9" fillId="0" borderId="6" xfId="0" applyFont="1" applyFill="1" applyBorder="1" applyAlignment="1">
      <alignment horizontal="left" wrapText="1"/>
    </xf>
    <xf numFmtId="49" fontId="9" fillId="0" borderId="4" xfId="0" applyNumberFormat="1" applyFont="1" applyFill="1" applyBorder="1" applyAlignment="1">
      <alignment horizontal="center" vertical="center" wrapText="1"/>
    </xf>
    <xf numFmtId="0" fontId="18" fillId="0" borderId="10" xfId="0" applyFont="1" applyFill="1" applyBorder="1" applyAlignment="1">
      <alignment horizontal="left" wrapText="1"/>
    </xf>
    <xf numFmtId="0" fontId="0" fillId="0" borderId="7" xfId="0" applyFill="1" applyBorder="1" applyAlignment="1">
      <alignment wrapText="1"/>
    </xf>
    <xf numFmtId="0" fontId="0" fillId="0" borderId="8" xfId="0" applyFill="1" applyBorder="1" applyAlignment="1">
      <alignment wrapText="1"/>
    </xf>
    <xf numFmtId="0" fontId="0" fillId="0" borderId="31" xfId="0" applyFill="1" applyBorder="1" applyAlignment="1">
      <alignment wrapText="1"/>
    </xf>
    <xf numFmtId="0" fontId="0" fillId="0" borderId="0" xfId="0" applyAlignment="1">
      <alignment vertical="center" wrapText="1"/>
    </xf>
    <xf numFmtId="0" fontId="4" fillId="0" borderId="0" xfId="0" applyFont="1" applyAlignment="1">
      <alignment vertical="center"/>
    </xf>
    <xf numFmtId="0" fontId="1" fillId="2" borderId="1" xfId="1" applyBorder="1" applyAlignment="1">
      <alignment horizontal="left" vertical="center" wrapText="1"/>
    </xf>
    <xf numFmtId="0" fontId="1" fillId="2" borderId="2" xfId="1" applyBorder="1" applyAlignment="1">
      <alignment vertical="center" wrapText="1"/>
    </xf>
    <xf numFmtId="0" fontId="1" fillId="2" borderId="3" xfId="1" applyBorder="1" applyAlignment="1">
      <alignment vertical="center" wrapText="1"/>
    </xf>
    <xf numFmtId="0" fontId="27" fillId="0" borderId="5" xfId="0" applyFont="1" applyFill="1" applyBorder="1" applyAlignment="1">
      <alignment horizontal="justify" vertical="center"/>
    </xf>
    <xf numFmtId="14" fontId="9" fillId="0" borderId="5" xfId="0" applyNumberFormat="1" applyFont="1" applyFill="1" applyBorder="1" applyAlignment="1">
      <alignment horizontal="left" vertical="center" wrapText="1"/>
    </xf>
    <xf numFmtId="0" fontId="9" fillId="0" borderId="5" xfId="0" applyFont="1" applyFill="1" applyBorder="1" applyAlignment="1">
      <alignment horizontal="left" vertical="center" wrapText="1"/>
    </xf>
    <xf numFmtId="43" fontId="9" fillId="0" borderId="5" xfId="2" applyFont="1" applyFill="1" applyBorder="1" applyAlignment="1">
      <alignment vertical="center" wrapText="1"/>
    </xf>
    <xf numFmtId="0" fontId="16" fillId="0" borderId="5" xfId="0" applyFont="1" applyFill="1" applyBorder="1" applyAlignment="1">
      <alignment horizontal="center" vertical="center" wrapText="1"/>
    </xf>
    <xf numFmtId="0" fontId="9" fillId="0" borderId="6" xfId="0" applyFont="1" applyFill="1" applyBorder="1" applyAlignment="1">
      <alignment vertical="center" wrapText="1"/>
    </xf>
    <xf numFmtId="0" fontId="18" fillId="0" borderId="5" xfId="0" applyFont="1" applyFill="1" applyBorder="1" applyAlignment="1">
      <alignment horizontal="right" vertical="center"/>
    </xf>
    <xf numFmtId="43" fontId="9" fillId="3" borderId="5" xfId="2" applyFont="1" applyFill="1" applyBorder="1" applyAlignment="1">
      <alignment vertical="center" wrapText="1"/>
    </xf>
    <xf numFmtId="0" fontId="9" fillId="0" borderId="5" xfId="0" applyFont="1" applyFill="1" applyBorder="1" applyAlignment="1">
      <alignment horizontal="center" vertical="center" wrapText="1"/>
    </xf>
    <xf numFmtId="0" fontId="29" fillId="0" borderId="0" xfId="0" applyFont="1" applyAlignment="1">
      <alignment horizontal="justify"/>
    </xf>
    <xf numFmtId="0" fontId="18" fillId="0" borderId="5" xfId="0" applyFont="1" applyFill="1" applyBorder="1" applyAlignment="1">
      <alignment horizontal="left"/>
    </xf>
    <xf numFmtId="43" fontId="0" fillId="0" borderId="5" xfId="2" applyFont="1" applyBorder="1" applyAlignment="1">
      <alignment wrapText="1"/>
    </xf>
    <xf numFmtId="0" fontId="0" fillId="0" borderId="1" xfId="0" applyBorder="1" applyAlignment="1">
      <alignment wrapText="1"/>
    </xf>
    <xf numFmtId="0" fontId="0" fillId="0" borderId="3" xfId="0" applyBorder="1" applyAlignment="1">
      <alignment wrapText="1"/>
    </xf>
    <xf numFmtId="0" fontId="0" fillId="0" borderId="6" xfId="0" quotePrefix="1" applyBorder="1" applyAlignment="1">
      <alignment wrapText="1"/>
    </xf>
    <xf numFmtId="0" fontId="3" fillId="0" borderId="6" xfId="3" quotePrefix="1" applyBorder="1" applyAlignment="1">
      <alignment wrapText="1"/>
    </xf>
    <xf numFmtId="0" fontId="30" fillId="0" borderId="6" xfId="3" applyFont="1" applyBorder="1" applyAlignment="1">
      <alignment wrapText="1"/>
    </xf>
    <xf numFmtId="0" fontId="0" fillId="0" borderId="0" xfId="0" applyFill="1" applyAlignment="1">
      <alignment wrapText="1"/>
    </xf>
    <xf numFmtId="166" fontId="0" fillId="0" borderId="6" xfId="0" applyNumberFormat="1" applyBorder="1" applyAlignment="1">
      <alignment wrapText="1"/>
    </xf>
    <xf numFmtId="14" fontId="0" fillId="0" borderId="31" xfId="0" applyNumberFormat="1" applyBorder="1" applyAlignment="1">
      <alignment wrapText="1"/>
    </xf>
    <xf numFmtId="4" fontId="0" fillId="0" borderId="5" xfId="0" applyNumberFormat="1" applyBorder="1" applyAlignment="1">
      <alignment wrapText="1"/>
    </xf>
    <xf numFmtId="0" fontId="1" fillId="2" borderId="1" xfId="1" applyBorder="1" applyAlignment="1">
      <alignment wrapText="1"/>
    </xf>
    <xf numFmtId="0" fontId="1" fillId="2" borderId="2" xfId="1" applyBorder="1" applyAlignment="1">
      <alignment horizontal="left" wrapText="1"/>
    </xf>
    <xf numFmtId="0" fontId="0" fillId="0" borderId="0" xfId="0" applyFont="1"/>
    <xf numFmtId="0" fontId="4" fillId="0" borderId="0" xfId="0" applyFont="1" applyAlignment="1">
      <alignment horizontal="center"/>
    </xf>
    <xf numFmtId="0" fontId="0" fillId="0" borderId="0" xfId="0" applyFont="1"/>
    <xf numFmtId="0" fontId="0" fillId="0" borderId="5" xfId="0" applyFont="1" applyBorder="1" applyAlignment="1">
      <alignment horizontal="center" vertical="center" wrapText="1"/>
    </xf>
    <xf numFmtId="0" fontId="0" fillId="3" borderId="22" xfId="0" applyFill="1" applyBorder="1" applyAlignment="1">
      <alignment horizontal="center" wrapText="1"/>
    </xf>
    <xf numFmtId="0" fontId="0" fillId="0" borderId="29" xfId="0" applyFont="1" applyBorder="1" applyAlignment="1">
      <alignment horizontal="center" vertical="center" wrapText="1"/>
    </xf>
    <xf numFmtId="0" fontId="0" fillId="0" borderId="23" xfId="0" applyFont="1" applyBorder="1" applyAlignment="1">
      <alignment horizontal="center" vertical="center" wrapText="1"/>
    </xf>
    <xf numFmtId="0" fontId="0" fillId="0" borderId="20" xfId="0" applyFont="1" applyBorder="1" applyAlignment="1">
      <alignment horizontal="center" vertical="center" wrapText="1"/>
    </xf>
    <xf numFmtId="0" fontId="0" fillId="0" borderId="24" xfId="0" applyFont="1" applyBorder="1" applyAlignment="1">
      <alignment horizontal="center" vertical="center" wrapText="1"/>
    </xf>
    <xf numFmtId="0" fontId="1" fillId="2" borderId="30" xfId="1" applyFont="1" applyBorder="1" applyAlignment="1">
      <alignment horizontal="center" vertical="center" wrapText="1"/>
    </xf>
    <xf numFmtId="0" fontId="1" fillId="2" borderId="28" xfId="1" applyFont="1" applyBorder="1" applyAlignment="1">
      <alignment horizontal="center" vertical="center" wrapText="1"/>
    </xf>
    <xf numFmtId="0" fontId="0" fillId="0" borderId="11" xfId="0" applyFill="1" applyBorder="1" applyAlignment="1">
      <alignment horizontal="center" wrapText="1"/>
    </xf>
    <xf numFmtId="0" fontId="0" fillId="0" borderId="32" xfId="0" applyFill="1" applyBorder="1" applyAlignment="1">
      <alignment horizontal="center" wrapText="1"/>
    </xf>
    <xf numFmtId="0" fontId="0" fillId="0" borderId="12" xfId="0" applyFill="1" applyBorder="1" applyAlignment="1">
      <alignment horizontal="center" wrapText="1"/>
    </xf>
    <xf numFmtId="0" fontId="0" fillId="0" borderId="33" xfId="0" applyFill="1" applyBorder="1" applyAlignment="1">
      <alignment horizontal="center" wrapText="1"/>
    </xf>
    <xf numFmtId="0" fontId="0" fillId="0" borderId="0" xfId="0" applyFill="1" applyBorder="1" applyAlignment="1">
      <alignment horizontal="center" wrapText="1"/>
    </xf>
    <xf numFmtId="0" fontId="0" fillId="0" borderId="34" xfId="0" applyFill="1" applyBorder="1" applyAlignment="1">
      <alignment horizontal="center" wrapText="1"/>
    </xf>
    <xf numFmtId="0" fontId="0" fillId="0" borderId="35" xfId="0" applyFill="1" applyBorder="1" applyAlignment="1">
      <alignment horizontal="center" wrapText="1"/>
    </xf>
    <xf numFmtId="0" fontId="0" fillId="0" borderId="36" xfId="0" applyFill="1" applyBorder="1" applyAlignment="1">
      <alignment horizontal="center" wrapText="1"/>
    </xf>
    <xf numFmtId="0" fontId="0" fillId="0" borderId="13" xfId="0" applyFill="1" applyBorder="1" applyAlignment="1">
      <alignment horizontal="center" wrapText="1"/>
    </xf>
    <xf numFmtId="0" fontId="0" fillId="0" borderId="26" xfId="0" applyFont="1" applyBorder="1" applyAlignment="1">
      <alignment wrapText="1"/>
    </xf>
    <xf numFmtId="17" fontId="0" fillId="0" borderId="0" xfId="0" applyNumberFormat="1" applyFont="1" applyBorder="1" applyAlignment="1">
      <alignment wrapText="1"/>
    </xf>
    <xf numFmtId="44" fontId="4" fillId="0" borderId="0" xfId="4" applyFont="1" applyBorder="1" applyAlignment="1">
      <alignment wrapText="1"/>
    </xf>
  </cellXfs>
  <cellStyles count="5">
    <cellStyle name="Énfasis1" xfId="1" builtinId="29"/>
    <cellStyle name="Hipervínculo" xfId="3" builtinId="8"/>
    <cellStyle name="Millares" xfId="2" builtinId="3"/>
    <cellStyle name="Moneda" xfId="4"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LIDA/Mis%20documentos/Downloads/Copia%20de%20Plan%20Presupuestal%20Basico%202014%20INVERSION_Con%20metas-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in-dcsfkprrdl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479"/>
  <sheetViews>
    <sheetView tabSelected="1" topLeftCell="A424" zoomScale="60" zoomScaleNormal="60" workbookViewId="0">
      <selection activeCell="F238" sqref="F238"/>
    </sheetView>
  </sheetViews>
  <sheetFormatPr baseColWidth="10" defaultRowHeight="15" x14ac:dyDescent="0.25"/>
  <cols>
    <col min="1" max="1" width="20.42578125" style="13" customWidth="1"/>
    <col min="2" max="2" width="38.5703125" style="13" customWidth="1"/>
    <col min="3" max="3" width="21.85546875" style="13" customWidth="1"/>
    <col min="4" max="4" width="30.42578125" style="13" customWidth="1"/>
    <col min="5" max="5" width="16.5703125" style="13" customWidth="1"/>
    <col min="6" max="6" width="14.42578125" style="13" customWidth="1"/>
    <col min="7" max="7" width="24.85546875" style="13" bestFit="1" customWidth="1"/>
    <col min="8" max="8" width="30.5703125" style="13" bestFit="1" customWidth="1"/>
    <col min="9" max="9" width="14.7109375" style="13" customWidth="1"/>
    <col min="10" max="10" width="18.140625" style="13" customWidth="1"/>
    <col min="11" max="11" width="40.5703125" style="13" customWidth="1"/>
    <col min="12" max="12" width="36.7109375" style="13" bestFit="1" customWidth="1"/>
    <col min="13" max="13" width="42.85546875" style="13" customWidth="1"/>
    <col min="14" max="16384" width="11.42578125" style="13"/>
  </cols>
  <sheetData>
    <row r="1" spans="1:19" ht="19.5" customHeight="1" x14ac:dyDescent="0.25">
      <c r="A1" s="293" t="s">
        <v>0</v>
      </c>
      <c r="B1" s="293"/>
      <c r="C1" s="293"/>
      <c r="D1" s="293"/>
      <c r="E1" s="293"/>
      <c r="F1" s="293"/>
      <c r="G1" s="293"/>
      <c r="H1" s="293"/>
      <c r="I1" s="293"/>
      <c r="J1" s="293"/>
      <c r="K1" s="293"/>
      <c r="L1" s="4"/>
      <c r="M1" s="4"/>
      <c r="N1" s="4"/>
      <c r="O1" s="4"/>
    </row>
    <row r="2" spans="1:19" ht="37.5" customHeight="1" thickBot="1" x14ac:dyDescent="0.3">
      <c r="B2" s="14"/>
      <c r="C2" s="4" t="s">
        <v>377</v>
      </c>
      <c r="D2" s="14"/>
      <c r="E2" s="14"/>
      <c r="F2" s="14"/>
      <c r="G2" s="14"/>
      <c r="H2" s="14"/>
      <c r="I2" s="14"/>
      <c r="J2" s="14"/>
      <c r="K2" s="14"/>
    </row>
    <row r="3" spans="1:19" ht="32.25" customHeight="1" thickBot="1" x14ac:dyDescent="0.3">
      <c r="B3" s="14"/>
      <c r="C3" s="100" t="s">
        <v>378</v>
      </c>
      <c r="D3" s="100" t="s">
        <v>382</v>
      </c>
      <c r="E3" s="14"/>
      <c r="F3" s="14"/>
      <c r="G3" s="16"/>
      <c r="H3" s="16"/>
      <c r="I3" s="16"/>
      <c r="J3" s="16"/>
      <c r="K3" s="14"/>
    </row>
    <row r="4" spans="1:19" ht="12.75" customHeight="1" thickBot="1" x14ac:dyDescent="0.3">
      <c r="B4" s="14"/>
      <c r="C4" s="100" t="s">
        <v>379</v>
      </c>
      <c r="D4" s="100" t="s">
        <v>383</v>
      </c>
      <c r="E4" s="14"/>
      <c r="F4" s="14"/>
      <c r="G4" s="16"/>
      <c r="H4" s="16"/>
      <c r="I4" s="16"/>
      <c r="J4" s="16"/>
      <c r="K4" s="14"/>
    </row>
    <row r="5" spans="1:19" ht="12.75" customHeight="1" thickBot="1" x14ac:dyDescent="0.3">
      <c r="B5" s="14"/>
      <c r="C5" s="100" t="s">
        <v>380</v>
      </c>
      <c r="D5" s="100" t="s">
        <v>384</v>
      </c>
      <c r="E5" s="14"/>
      <c r="F5" s="14"/>
      <c r="G5" s="16"/>
      <c r="H5" s="16"/>
      <c r="I5" s="16"/>
      <c r="J5" s="16"/>
      <c r="K5" s="14"/>
    </row>
    <row r="6" spans="1:19" ht="12.75" customHeight="1" thickBot="1" x14ac:dyDescent="0.3">
      <c r="B6" s="14"/>
      <c r="C6" s="100" t="s">
        <v>381</v>
      </c>
      <c r="D6" s="205" t="s">
        <v>385</v>
      </c>
      <c r="E6" s="14"/>
      <c r="F6" s="14"/>
      <c r="G6" s="16"/>
      <c r="H6" s="16"/>
      <c r="I6" s="16"/>
      <c r="J6" s="16"/>
      <c r="K6" s="14"/>
    </row>
    <row r="7" spans="1:19" ht="270.75" customHeight="1" thickBot="1" x14ac:dyDescent="0.3">
      <c r="B7" s="14"/>
      <c r="C7" s="121" t="s">
        <v>55</v>
      </c>
      <c r="D7" s="206" t="s">
        <v>463</v>
      </c>
      <c r="E7" s="14"/>
      <c r="S7" s="19"/>
    </row>
    <row r="8" spans="1:19" ht="77.25" customHeight="1" thickBot="1" x14ac:dyDescent="0.3">
      <c r="B8" s="14"/>
      <c r="C8" s="121" t="s">
        <v>56</v>
      </c>
      <c r="D8" s="100" t="s">
        <v>386</v>
      </c>
      <c r="E8" s="14"/>
      <c r="G8" s="16"/>
      <c r="H8" s="16"/>
      <c r="I8" s="16"/>
      <c r="J8" s="16"/>
      <c r="S8" s="19"/>
    </row>
    <row r="9" spans="1:19" ht="18" customHeight="1" thickBot="1" x14ac:dyDescent="0.3">
      <c r="B9" s="14"/>
      <c r="C9" s="100" t="s">
        <v>57</v>
      </c>
      <c r="D9" s="204" t="s">
        <v>525</v>
      </c>
      <c r="E9" s="14"/>
      <c r="G9" s="16"/>
      <c r="H9" s="16"/>
      <c r="I9" s="16"/>
      <c r="J9" s="16"/>
      <c r="S9" s="19"/>
    </row>
    <row r="10" spans="1:19" ht="40.5" customHeight="1" thickBot="1" x14ac:dyDescent="0.3">
      <c r="B10" s="14"/>
      <c r="C10" s="100" t="s">
        <v>58</v>
      </c>
      <c r="D10" s="207" t="s">
        <v>526</v>
      </c>
      <c r="E10" s="14"/>
      <c r="G10" s="16"/>
      <c r="H10" s="16"/>
      <c r="I10" s="16"/>
      <c r="J10" s="16"/>
      <c r="S10" s="19"/>
    </row>
    <row r="11" spans="1:19" ht="45" customHeight="1" thickBot="1" x14ac:dyDescent="0.3">
      <c r="B11" s="14"/>
      <c r="C11" s="100" t="s">
        <v>59</v>
      </c>
      <c r="D11" s="207" t="s">
        <v>527</v>
      </c>
      <c r="E11" s="14"/>
      <c r="G11" s="16"/>
      <c r="H11" s="16"/>
      <c r="I11" s="16"/>
      <c r="J11" s="16"/>
      <c r="S11" s="19"/>
    </row>
    <row r="12" spans="1:19" ht="32.25" customHeight="1" thickBot="1" x14ac:dyDescent="0.3">
      <c r="B12" s="14"/>
      <c r="C12" s="100" t="s">
        <v>60</v>
      </c>
      <c r="D12" s="208">
        <v>41666</v>
      </c>
      <c r="E12" s="14"/>
      <c r="G12" s="16"/>
      <c r="H12" s="16"/>
      <c r="I12" s="16"/>
      <c r="J12" s="16"/>
      <c r="S12" s="19"/>
    </row>
    <row r="13" spans="1:19" s="292" customFormat="1" ht="32.25" customHeight="1" x14ac:dyDescent="0.25">
      <c r="B13" s="14"/>
      <c r="C13" s="21"/>
      <c r="D13" s="22"/>
      <c r="E13" s="14"/>
      <c r="G13" s="16"/>
      <c r="H13" s="16"/>
      <c r="I13" s="16"/>
      <c r="J13" s="16"/>
      <c r="S13" s="19"/>
    </row>
    <row r="14" spans="1:19" s="292" customFormat="1" ht="32.25" customHeight="1" x14ac:dyDescent="0.25">
      <c r="B14" s="14"/>
      <c r="C14" s="21"/>
      <c r="D14" s="22"/>
      <c r="E14" s="14"/>
      <c r="G14" s="16"/>
      <c r="H14" s="16"/>
      <c r="I14" s="16"/>
      <c r="J14" s="16"/>
      <c r="S14" s="19"/>
    </row>
    <row r="15" spans="1:19" s="292" customFormat="1" ht="32.25" customHeight="1" x14ac:dyDescent="0.25">
      <c r="B15" s="14"/>
      <c r="C15" s="21"/>
      <c r="D15" s="22"/>
      <c r="E15" s="14"/>
      <c r="G15" s="16"/>
      <c r="H15" s="16"/>
      <c r="I15" s="16"/>
      <c r="J15" s="16"/>
      <c r="S15" s="19"/>
    </row>
    <row r="16" spans="1:19" s="292" customFormat="1" ht="32.25" customHeight="1" x14ac:dyDescent="0.25">
      <c r="B16" s="14"/>
      <c r="C16" s="21"/>
      <c r="D16" s="22"/>
      <c r="E16" s="14"/>
      <c r="G16" s="16"/>
      <c r="H16" s="16"/>
      <c r="I16" s="16"/>
      <c r="J16" s="16"/>
      <c r="S16" s="19"/>
    </row>
    <row r="17" spans="1:19" s="292" customFormat="1" ht="32.25" customHeight="1" x14ac:dyDescent="0.25">
      <c r="B17" s="14"/>
      <c r="C17" s="21"/>
      <c r="D17" s="22"/>
      <c r="E17" s="14"/>
      <c r="G17" s="16"/>
      <c r="H17" s="16"/>
      <c r="I17" s="16"/>
      <c r="J17" s="16"/>
      <c r="S17" s="19"/>
    </row>
    <row r="18" spans="1:19" s="292" customFormat="1" ht="32.25" customHeight="1" x14ac:dyDescent="0.25">
      <c r="B18" s="14"/>
      <c r="C18" s="21"/>
      <c r="D18" s="22"/>
      <c r="E18" s="14"/>
      <c r="G18" s="16"/>
      <c r="H18" s="16"/>
      <c r="I18" s="16"/>
      <c r="J18" s="16"/>
      <c r="S18" s="19"/>
    </row>
    <row r="19" spans="1:19" s="292" customFormat="1" ht="32.25" customHeight="1" x14ac:dyDescent="0.25">
      <c r="B19" s="14"/>
      <c r="C19" s="21"/>
      <c r="D19" s="22"/>
      <c r="E19" s="14"/>
      <c r="G19" s="16"/>
      <c r="H19" s="16"/>
      <c r="I19" s="16"/>
      <c r="J19" s="16"/>
      <c r="S19" s="19"/>
    </row>
    <row r="20" spans="1:19" s="292" customFormat="1" ht="32.25" customHeight="1" x14ac:dyDescent="0.25">
      <c r="B20" s="14"/>
      <c r="C20" s="21"/>
      <c r="D20" s="22"/>
      <c r="E20" s="14"/>
      <c r="G20" s="16"/>
      <c r="H20" s="16"/>
      <c r="I20" s="16"/>
      <c r="J20" s="16"/>
      <c r="S20" s="19"/>
    </row>
    <row r="21" spans="1:19" s="292" customFormat="1" ht="32.25" customHeight="1" x14ac:dyDescent="0.25">
      <c r="B21" s="14"/>
      <c r="C21" s="21"/>
      <c r="D21" s="22"/>
      <c r="E21" s="14"/>
      <c r="G21" s="16"/>
      <c r="H21" s="16"/>
      <c r="I21" s="16"/>
      <c r="J21" s="16"/>
      <c r="S21" s="19"/>
    </row>
    <row r="22" spans="1:19" x14ac:dyDescent="0.25">
      <c r="B22" s="14"/>
      <c r="C22" s="21"/>
      <c r="D22" s="22"/>
      <c r="E22" s="14"/>
      <c r="S22" s="19"/>
    </row>
    <row r="23" spans="1:19" s="292" customFormat="1" x14ac:dyDescent="0.25">
      <c r="B23" s="14"/>
      <c r="C23" s="21"/>
      <c r="D23" s="22"/>
      <c r="E23" s="14"/>
      <c r="S23" s="19"/>
    </row>
    <row r="24" spans="1:19" s="292" customFormat="1" x14ac:dyDescent="0.25">
      <c r="B24" s="14"/>
      <c r="C24" s="21"/>
      <c r="D24" s="22"/>
      <c r="E24" s="14"/>
      <c r="S24" s="19"/>
    </row>
    <row r="25" spans="1:19" s="292" customFormat="1" x14ac:dyDescent="0.25">
      <c r="B25" s="14"/>
      <c r="C25" s="21"/>
      <c r="D25" s="22"/>
      <c r="E25" s="14"/>
      <c r="S25" s="19"/>
    </row>
    <row r="26" spans="1:19" x14ac:dyDescent="0.25">
      <c r="B26" s="14"/>
      <c r="C26" s="21"/>
      <c r="D26" s="22"/>
      <c r="E26" s="14"/>
      <c r="F26" s="14"/>
      <c r="G26" s="23"/>
      <c r="H26" s="23"/>
      <c r="I26" s="23"/>
      <c r="J26" s="23"/>
      <c r="K26" s="14"/>
      <c r="S26" s="19"/>
    </row>
    <row r="27" spans="1:19" ht="15.75" thickBot="1" x14ac:dyDescent="0.3">
      <c r="B27" s="14"/>
      <c r="C27" s="21"/>
      <c r="D27" s="22"/>
      <c r="E27" s="14"/>
      <c r="F27" s="14"/>
      <c r="G27" s="23"/>
      <c r="H27" s="23"/>
      <c r="I27" s="23"/>
      <c r="J27" s="23"/>
      <c r="K27" s="14"/>
      <c r="S27" s="19"/>
    </row>
    <row r="28" spans="1:19" ht="45" x14ac:dyDescent="0.25">
      <c r="A28" s="24" t="s">
        <v>1</v>
      </c>
      <c r="B28" s="25" t="s">
        <v>2</v>
      </c>
      <c r="C28" s="26" t="s">
        <v>3</v>
      </c>
      <c r="D28" s="26" t="s">
        <v>4</v>
      </c>
      <c r="E28" s="26" t="s">
        <v>5</v>
      </c>
      <c r="F28" s="26" t="s">
        <v>6</v>
      </c>
      <c r="G28" s="26" t="s">
        <v>7</v>
      </c>
      <c r="H28" s="26" t="s">
        <v>8</v>
      </c>
      <c r="I28" s="26" t="s">
        <v>9</v>
      </c>
      <c r="J28" s="26" t="s">
        <v>10</v>
      </c>
      <c r="K28" s="27" t="s">
        <v>11</v>
      </c>
      <c r="R28" s="19"/>
    </row>
    <row r="29" spans="1:19" ht="73.5" customHeight="1" x14ac:dyDescent="0.25">
      <c r="A29" s="17">
        <v>78111803</v>
      </c>
      <c r="B29" s="28" t="s">
        <v>450</v>
      </c>
      <c r="C29" s="29">
        <v>41671</v>
      </c>
      <c r="D29" s="30" t="s">
        <v>33</v>
      </c>
      <c r="E29" s="30" t="s">
        <v>111</v>
      </c>
      <c r="F29" s="30" t="s">
        <v>35</v>
      </c>
      <c r="G29" s="11">
        <v>40000000</v>
      </c>
      <c r="H29" s="11">
        <v>50000000</v>
      </c>
      <c r="I29" s="30" t="s">
        <v>36</v>
      </c>
      <c r="J29" s="1" t="s">
        <v>51</v>
      </c>
      <c r="K29" s="18" t="s">
        <v>504</v>
      </c>
      <c r="R29" s="19"/>
    </row>
    <row r="30" spans="1:19" ht="72.75" customHeight="1" x14ac:dyDescent="0.25">
      <c r="A30" s="17">
        <v>80131501</v>
      </c>
      <c r="B30" s="28" t="s">
        <v>451</v>
      </c>
      <c r="C30" s="29">
        <v>41671</v>
      </c>
      <c r="D30" s="30" t="s">
        <v>33</v>
      </c>
      <c r="E30" s="30" t="s">
        <v>34</v>
      </c>
      <c r="F30" s="30" t="s">
        <v>35</v>
      </c>
      <c r="G30" s="11">
        <v>175350000</v>
      </c>
      <c r="H30" s="11">
        <v>167000000</v>
      </c>
      <c r="I30" s="30" t="s">
        <v>36</v>
      </c>
      <c r="J30" s="1" t="s">
        <v>51</v>
      </c>
      <c r="K30" s="18" t="s">
        <v>504</v>
      </c>
      <c r="R30" s="19"/>
    </row>
    <row r="31" spans="1:19" ht="72.75" customHeight="1" x14ac:dyDescent="0.25">
      <c r="A31" s="17">
        <v>80101604</v>
      </c>
      <c r="B31" s="28" t="s">
        <v>452</v>
      </c>
      <c r="C31" s="29">
        <v>41671</v>
      </c>
      <c r="D31" s="30" t="s">
        <v>33</v>
      </c>
      <c r="E31" s="30" t="s">
        <v>34</v>
      </c>
      <c r="F31" s="30" t="s">
        <v>35</v>
      </c>
      <c r="G31" s="11">
        <v>679433000</v>
      </c>
      <c r="H31" s="11">
        <v>832957091</v>
      </c>
      <c r="I31" s="30" t="s">
        <v>36</v>
      </c>
      <c r="J31" s="1" t="s">
        <v>51</v>
      </c>
      <c r="K31" s="18" t="s">
        <v>504</v>
      </c>
      <c r="R31" s="19"/>
    </row>
    <row r="32" spans="1:19" ht="84.75" customHeight="1" x14ac:dyDescent="0.25">
      <c r="A32" s="17">
        <v>10122104</v>
      </c>
      <c r="B32" s="28" t="s">
        <v>453</v>
      </c>
      <c r="C32" s="29">
        <v>41671</v>
      </c>
      <c r="D32" s="30" t="s">
        <v>33</v>
      </c>
      <c r="E32" s="30" t="s">
        <v>111</v>
      </c>
      <c r="F32" s="30" t="s">
        <v>35</v>
      </c>
      <c r="G32" s="11">
        <v>35000000</v>
      </c>
      <c r="H32" s="11">
        <v>0</v>
      </c>
      <c r="I32" s="30" t="s">
        <v>36</v>
      </c>
      <c r="J32" s="1" t="s">
        <v>51</v>
      </c>
      <c r="K32" s="18" t="s">
        <v>504</v>
      </c>
      <c r="R32" s="19"/>
    </row>
    <row r="33" spans="1:19" ht="72.75" customHeight="1" x14ac:dyDescent="0.25">
      <c r="A33" s="17">
        <v>90151802</v>
      </c>
      <c r="B33" s="28" t="s">
        <v>454</v>
      </c>
      <c r="C33" s="29">
        <v>41671</v>
      </c>
      <c r="D33" s="30" t="s">
        <v>33</v>
      </c>
      <c r="E33" s="30" t="s">
        <v>111</v>
      </c>
      <c r="F33" s="30" t="s">
        <v>35</v>
      </c>
      <c r="G33" s="11">
        <v>60000000</v>
      </c>
      <c r="H33" s="11">
        <v>250000000</v>
      </c>
      <c r="I33" s="30" t="s">
        <v>36</v>
      </c>
      <c r="J33" s="1" t="s">
        <v>51</v>
      </c>
      <c r="K33" s="18" t="s">
        <v>504</v>
      </c>
      <c r="R33" s="19"/>
    </row>
    <row r="34" spans="1:19" ht="75" customHeight="1" x14ac:dyDescent="0.25">
      <c r="A34" s="17">
        <v>44121600</v>
      </c>
      <c r="B34" s="28" t="s">
        <v>455</v>
      </c>
      <c r="C34" s="29">
        <v>41671</v>
      </c>
      <c r="D34" s="30" t="s">
        <v>33</v>
      </c>
      <c r="E34" s="30" t="s">
        <v>111</v>
      </c>
      <c r="F34" s="30" t="s">
        <v>35</v>
      </c>
      <c r="G34" s="11">
        <v>20000000</v>
      </c>
      <c r="H34" s="11">
        <v>50000000</v>
      </c>
      <c r="I34" s="30" t="s">
        <v>36</v>
      </c>
      <c r="J34" s="1" t="s">
        <v>51</v>
      </c>
      <c r="K34" s="18" t="s">
        <v>504</v>
      </c>
      <c r="R34" s="19"/>
    </row>
    <row r="35" spans="1:19" ht="73.5" customHeight="1" x14ac:dyDescent="0.25">
      <c r="A35" s="17">
        <v>90111500</v>
      </c>
      <c r="B35" s="28" t="s">
        <v>456</v>
      </c>
      <c r="C35" s="29">
        <v>41671</v>
      </c>
      <c r="D35" s="30" t="s">
        <v>33</v>
      </c>
      <c r="E35" s="30" t="s">
        <v>111</v>
      </c>
      <c r="F35" s="30" t="s">
        <v>35</v>
      </c>
      <c r="G35" s="11">
        <v>50000000</v>
      </c>
      <c r="H35" s="11">
        <v>0</v>
      </c>
      <c r="I35" s="30" t="s">
        <v>36</v>
      </c>
      <c r="J35" s="1" t="s">
        <v>51</v>
      </c>
      <c r="K35" s="18" t="s">
        <v>504</v>
      </c>
      <c r="R35" s="19"/>
    </row>
    <row r="36" spans="1:19" ht="73.5" customHeight="1" x14ac:dyDescent="0.25">
      <c r="A36" s="17">
        <v>90111500</v>
      </c>
      <c r="B36" s="28" t="s">
        <v>457</v>
      </c>
      <c r="C36" s="29">
        <v>41671</v>
      </c>
      <c r="D36" s="30" t="s">
        <v>33</v>
      </c>
      <c r="E36" s="30" t="s">
        <v>111</v>
      </c>
      <c r="F36" s="30" t="s">
        <v>35</v>
      </c>
      <c r="G36" s="11">
        <v>150000000</v>
      </c>
      <c r="H36" s="11">
        <v>0</v>
      </c>
      <c r="I36" s="30" t="s">
        <v>36</v>
      </c>
      <c r="J36" s="1" t="s">
        <v>51</v>
      </c>
      <c r="K36" s="18" t="s">
        <v>504</v>
      </c>
      <c r="R36" s="19"/>
    </row>
    <row r="37" spans="1:19" ht="78.75" customHeight="1" x14ac:dyDescent="0.25">
      <c r="A37" s="17">
        <v>80101604</v>
      </c>
      <c r="B37" s="28" t="s">
        <v>458</v>
      </c>
      <c r="C37" s="29">
        <v>41671</v>
      </c>
      <c r="D37" s="30" t="s">
        <v>33</v>
      </c>
      <c r="E37" s="30" t="s">
        <v>34</v>
      </c>
      <c r="F37" s="30" t="s">
        <v>35</v>
      </c>
      <c r="G37" s="11">
        <v>3000000000</v>
      </c>
      <c r="H37" s="11">
        <v>2300000000</v>
      </c>
      <c r="I37" s="30" t="s">
        <v>36</v>
      </c>
      <c r="J37" s="1" t="s">
        <v>51</v>
      </c>
      <c r="K37" s="18" t="s">
        <v>504</v>
      </c>
      <c r="R37" s="19"/>
    </row>
    <row r="38" spans="1:19" ht="84.75" customHeight="1" x14ac:dyDescent="0.25">
      <c r="A38" s="17"/>
      <c r="B38" s="28" t="s">
        <v>459</v>
      </c>
      <c r="C38" s="29">
        <v>41671</v>
      </c>
      <c r="D38" s="30" t="s">
        <v>33</v>
      </c>
      <c r="E38" s="30" t="s">
        <v>34</v>
      </c>
      <c r="F38" s="30" t="s">
        <v>35</v>
      </c>
      <c r="G38" s="11">
        <v>20000000</v>
      </c>
      <c r="H38" s="11">
        <v>15000000</v>
      </c>
      <c r="I38" s="30" t="s">
        <v>36</v>
      </c>
      <c r="J38" s="1" t="s">
        <v>51</v>
      </c>
      <c r="K38" s="18" t="s">
        <v>504</v>
      </c>
      <c r="R38" s="19"/>
    </row>
    <row r="39" spans="1:19" ht="81" customHeight="1" x14ac:dyDescent="0.25">
      <c r="A39" s="17">
        <v>80101604</v>
      </c>
      <c r="B39" s="32" t="s">
        <v>460</v>
      </c>
      <c r="C39" s="29">
        <v>41671</v>
      </c>
      <c r="D39" s="30" t="s">
        <v>33</v>
      </c>
      <c r="E39" s="30" t="s">
        <v>34</v>
      </c>
      <c r="F39" s="30" t="s">
        <v>35</v>
      </c>
      <c r="G39" s="11">
        <v>1310000000</v>
      </c>
      <c r="H39" s="11">
        <v>1150000000</v>
      </c>
      <c r="I39" s="30" t="s">
        <v>36</v>
      </c>
      <c r="J39" s="1" t="s">
        <v>51</v>
      </c>
      <c r="K39" s="18" t="s">
        <v>504</v>
      </c>
      <c r="R39" s="19"/>
    </row>
    <row r="40" spans="1:19" ht="81" customHeight="1" thickBot="1" x14ac:dyDescent="0.3">
      <c r="A40" s="17">
        <v>50000000</v>
      </c>
      <c r="B40" s="33" t="s">
        <v>461</v>
      </c>
      <c r="C40" s="29">
        <v>41671</v>
      </c>
      <c r="D40" s="30" t="s">
        <v>33</v>
      </c>
      <c r="E40" s="30" t="s">
        <v>462</v>
      </c>
      <c r="F40" s="30" t="s">
        <v>35</v>
      </c>
      <c r="G40" s="34">
        <v>176000000</v>
      </c>
      <c r="H40" s="34">
        <v>269000000</v>
      </c>
      <c r="I40" s="30" t="s">
        <v>36</v>
      </c>
      <c r="J40" s="1" t="s">
        <v>51</v>
      </c>
      <c r="K40" s="18" t="s">
        <v>504</v>
      </c>
      <c r="R40" s="19"/>
    </row>
    <row r="41" spans="1:19" ht="63" customHeight="1" x14ac:dyDescent="0.25">
      <c r="A41" s="17">
        <v>86132000</v>
      </c>
      <c r="B41" s="31" t="s">
        <v>464</v>
      </c>
      <c r="C41" s="31" t="s">
        <v>465</v>
      </c>
      <c r="D41" s="31" t="s">
        <v>223</v>
      </c>
      <c r="E41" s="31"/>
      <c r="F41" s="31" t="s">
        <v>466</v>
      </c>
      <c r="G41" s="35" t="s">
        <v>467</v>
      </c>
      <c r="H41" s="212">
        <v>17000000</v>
      </c>
      <c r="I41" s="31" t="s">
        <v>15</v>
      </c>
      <c r="J41" s="1" t="s">
        <v>51</v>
      </c>
      <c r="K41" s="2" t="s">
        <v>508</v>
      </c>
      <c r="S41" s="19"/>
    </row>
    <row r="42" spans="1:19" ht="60" x14ac:dyDescent="0.25">
      <c r="A42" s="17">
        <v>80141901</v>
      </c>
      <c r="B42" s="31" t="s">
        <v>468</v>
      </c>
      <c r="C42" s="31" t="s">
        <v>469</v>
      </c>
      <c r="D42" s="31" t="s">
        <v>470</v>
      </c>
      <c r="E42" s="31"/>
      <c r="F42" s="31" t="s">
        <v>466</v>
      </c>
      <c r="G42" s="35" t="s">
        <v>471</v>
      </c>
      <c r="H42" s="212">
        <v>40000000</v>
      </c>
      <c r="I42" s="31" t="s">
        <v>15</v>
      </c>
      <c r="J42" s="1" t="s">
        <v>51</v>
      </c>
      <c r="K42" s="2" t="s">
        <v>508</v>
      </c>
      <c r="S42" s="19"/>
    </row>
    <row r="43" spans="1:19" ht="60" x14ac:dyDescent="0.25">
      <c r="A43" s="17">
        <v>841415020</v>
      </c>
      <c r="B43" s="31" t="s">
        <v>472</v>
      </c>
      <c r="C43" s="31" t="s">
        <v>473</v>
      </c>
      <c r="D43" s="31" t="s">
        <v>52</v>
      </c>
      <c r="E43" s="31"/>
      <c r="F43" s="31" t="s">
        <v>466</v>
      </c>
      <c r="G43" s="35">
        <v>640000000</v>
      </c>
      <c r="H43" s="212">
        <v>100000000</v>
      </c>
      <c r="I43" s="31" t="s">
        <v>15</v>
      </c>
      <c r="J43" s="1" t="s">
        <v>51</v>
      </c>
      <c r="K43" s="2" t="s">
        <v>508</v>
      </c>
      <c r="S43" s="19"/>
    </row>
    <row r="44" spans="1:19" ht="60" x14ac:dyDescent="0.25">
      <c r="A44" s="17">
        <v>21101500</v>
      </c>
      <c r="B44" s="31" t="s">
        <v>474</v>
      </c>
      <c r="C44" s="31" t="s">
        <v>465</v>
      </c>
      <c r="D44" s="31" t="s">
        <v>48</v>
      </c>
      <c r="E44" s="31"/>
      <c r="F44" s="31" t="s">
        <v>466</v>
      </c>
      <c r="G44" s="35" t="s">
        <v>475</v>
      </c>
      <c r="H44" s="212">
        <v>15000000</v>
      </c>
      <c r="I44" s="31" t="s">
        <v>15</v>
      </c>
      <c r="J44" s="1" t="s">
        <v>51</v>
      </c>
      <c r="K44" s="2" t="s">
        <v>508</v>
      </c>
      <c r="S44" s="19"/>
    </row>
    <row r="45" spans="1:19" ht="60" x14ac:dyDescent="0.25">
      <c r="A45" s="17">
        <v>78181507</v>
      </c>
      <c r="B45" s="31" t="s">
        <v>476</v>
      </c>
      <c r="C45" s="31" t="s">
        <v>465</v>
      </c>
      <c r="D45" s="31" t="s">
        <v>204</v>
      </c>
      <c r="E45" s="31"/>
      <c r="F45" s="31" t="s">
        <v>466</v>
      </c>
      <c r="G45" s="35" t="s">
        <v>477</v>
      </c>
      <c r="H45" s="212">
        <v>30000000</v>
      </c>
      <c r="I45" s="31" t="s">
        <v>15</v>
      </c>
      <c r="J45" s="1" t="s">
        <v>51</v>
      </c>
      <c r="K45" s="2" t="s">
        <v>508</v>
      </c>
    </row>
    <row r="46" spans="1:19" ht="60" x14ac:dyDescent="0.25">
      <c r="A46" s="17">
        <v>15000000</v>
      </c>
      <c r="B46" s="31" t="s">
        <v>478</v>
      </c>
      <c r="C46" s="31" t="s">
        <v>465</v>
      </c>
      <c r="D46" s="31" t="s">
        <v>470</v>
      </c>
      <c r="E46" s="31"/>
      <c r="F46" s="31" t="s">
        <v>466</v>
      </c>
      <c r="G46" s="35" t="s">
        <v>479</v>
      </c>
      <c r="H46" s="212">
        <v>35000000</v>
      </c>
      <c r="I46" s="31" t="s">
        <v>15</v>
      </c>
      <c r="J46" s="1" t="s">
        <v>51</v>
      </c>
      <c r="K46" s="2" t="s">
        <v>508</v>
      </c>
    </row>
    <row r="47" spans="1:19" ht="60" x14ac:dyDescent="0.25">
      <c r="A47" s="17">
        <v>25101905</v>
      </c>
      <c r="B47" s="31" t="s">
        <v>480</v>
      </c>
      <c r="C47" s="31" t="s">
        <v>481</v>
      </c>
      <c r="D47" s="31" t="s">
        <v>482</v>
      </c>
      <c r="E47" s="31"/>
      <c r="F47" s="31" t="s">
        <v>466</v>
      </c>
      <c r="G47" s="35" t="s">
        <v>483</v>
      </c>
      <c r="H47" s="212">
        <v>110000000</v>
      </c>
      <c r="I47" s="31" t="s">
        <v>15</v>
      </c>
      <c r="J47" s="1" t="s">
        <v>51</v>
      </c>
      <c r="K47" s="2" t="s">
        <v>508</v>
      </c>
    </row>
    <row r="48" spans="1:19" ht="60" x14ac:dyDescent="0.25">
      <c r="A48" s="17">
        <v>10151500</v>
      </c>
      <c r="B48" s="31" t="s">
        <v>484</v>
      </c>
      <c r="C48" s="31" t="s">
        <v>481</v>
      </c>
      <c r="D48" s="31" t="s">
        <v>48</v>
      </c>
      <c r="E48" s="31"/>
      <c r="F48" s="31" t="s">
        <v>466</v>
      </c>
      <c r="G48" s="35" t="s">
        <v>479</v>
      </c>
      <c r="H48" s="212">
        <v>35000000</v>
      </c>
      <c r="I48" s="31" t="s">
        <v>15</v>
      </c>
      <c r="J48" s="1" t="s">
        <v>51</v>
      </c>
      <c r="K48" s="2" t="s">
        <v>508</v>
      </c>
    </row>
    <row r="49" spans="1:11" ht="60" x14ac:dyDescent="0.25">
      <c r="A49" s="17">
        <v>42121600</v>
      </c>
      <c r="B49" s="31" t="s">
        <v>485</v>
      </c>
      <c r="C49" s="31" t="s">
        <v>481</v>
      </c>
      <c r="D49" s="31" t="s">
        <v>48</v>
      </c>
      <c r="E49" s="31"/>
      <c r="F49" s="31" t="s">
        <v>466</v>
      </c>
      <c r="G49" s="35">
        <v>70000000</v>
      </c>
      <c r="H49" s="212">
        <v>70000000</v>
      </c>
      <c r="I49" s="31" t="s">
        <v>15</v>
      </c>
      <c r="J49" s="1" t="s">
        <v>51</v>
      </c>
      <c r="K49" s="2" t="s">
        <v>508</v>
      </c>
    </row>
    <row r="50" spans="1:11" ht="15" customHeight="1" x14ac:dyDescent="0.25">
      <c r="A50" s="17">
        <v>10101500</v>
      </c>
      <c r="B50" s="31" t="s">
        <v>486</v>
      </c>
      <c r="C50" s="31" t="s">
        <v>487</v>
      </c>
      <c r="D50" s="31" t="s">
        <v>189</v>
      </c>
      <c r="E50" s="31"/>
      <c r="F50" s="31" t="s">
        <v>466</v>
      </c>
      <c r="G50" s="35">
        <v>170000000</v>
      </c>
      <c r="H50" s="212">
        <v>170000000</v>
      </c>
      <c r="I50" s="31" t="s">
        <v>15</v>
      </c>
      <c r="J50" s="1" t="s">
        <v>51</v>
      </c>
      <c r="K50" s="2" t="s">
        <v>508</v>
      </c>
    </row>
    <row r="51" spans="1:11" ht="60" x14ac:dyDescent="0.25">
      <c r="A51" s="17">
        <v>80141902</v>
      </c>
      <c r="B51" s="31" t="s">
        <v>488</v>
      </c>
      <c r="C51" s="31" t="s">
        <v>489</v>
      </c>
      <c r="D51" s="31" t="s">
        <v>48</v>
      </c>
      <c r="E51" s="31"/>
      <c r="F51" s="31" t="s">
        <v>466</v>
      </c>
      <c r="G51" s="35">
        <v>320000000</v>
      </c>
      <c r="H51" s="212">
        <v>320000000</v>
      </c>
      <c r="I51" s="31" t="s">
        <v>15</v>
      </c>
      <c r="J51" s="1" t="s">
        <v>51</v>
      </c>
      <c r="K51" s="2" t="s">
        <v>508</v>
      </c>
    </row>
    <row r="52" spans="1:11" x14ac:dyDescent="0.25">
      <c r="A52" s="17"/>
      <c r="B52" s="31"/>
      <c r="C52" s="31"/>
      <c r="D52" s="31"/>
      <c r="E52" s="31"/>
      <c r="F52" s="31"/>
      <c r="G52" s="31"/>
      <c r="H52" s="31"/>
      <c r="I52" s="31"/>
      <c r="J52" s="31"/>
      <c r="K52" s="18"/>
    </row>
    <row r="53" spans="1:11" ht="246" customHeight="1" x14ac:dyDescent="0.25">
      <c r="A53" s="14"/>
      <c r="B53" s="14"/>
      <c r="C53" s="14"/>
      <c r="D53" s="14"/>
      <c r="E53" s="14"/>
      <c r="F53" s="14"/>
      <c r="G53" s="14"/>
      <c r="H53" s="14"/>
      <c r="I53" s="14"/>
      <c r="J53" s="14"/>
      <c r="K53" s="14"/>
    </row>
    <row r="54" spans="1:11" ht="30.75" thickBot="1" x14ac:dyDescent="0.3">
      <c r="A54" s="6" t="s">
        <v>258</v>
      </c>
      <c r="D54" s="14"/>
      <c r="E54" s="14"/>
      <c r="F54" s="14"/>
      <c r="G54" s="14"/>
      <c r="H54" s="14"/>
      <c r="I54" s="14"/>
      <c r="J54" s="14"/>
      <c r="K54" s="14"/>
    </row>
    <row r="55" spans="1:11" ht="37.5" customHeight="1" x14ac:dyDescent="0.25">
      <c r="A55" s="36" t="s">
        <v>2</v>
      </c>
      <c r="B55" s="37" t="s">
        <v>259</v>
      </c>
      <c r="C55" s="27" t="s">
        <v>11</v>
      </c>
      <c r="D55" s="14"/>
      <c r="E55" s="14"/>
      <c r="F55" s="14"/>
      <c r="G55" s="14"/>
      <c r="H55" s="14"/>
      <c r="I55" s="14"/>
      <c r="J55" s="14"/>
      <c r="K55" s="14"/>
    </row>
    <row r="56" spans="1:11" ht="76.5" customHeight="1" x14ac:dyDescent="0.25">
      <c r="A56" s="17" t="s">
        <v>490</v>
      </c>
      <c r="B56" s="31">
        <v>80101604</v>
      </c>
      <c r="C56" s="18" t="s">
        <v>505</v>
      </c>
      <c r="D56" s="14"/>
      <c r="E56" s="14"/>
      <c r="F56" s="14"/>
      <c r="G56" s="14"/>
      <c r="H56" s="14"/>
      <c r="I56" s="14"/>
      <c r="J56" s="14"/>
      <c r="K56" s="14"/>
    </row>
    <row r="57" spans="1:11" x14ac:dyDescent="0.25">
      <c r="A57" s="17"/>
      <c r="B57" s="31"/>
      <c r="C57" s="18"/>
      <c r="D57" s="14"/>
      <c r="E57" s="14"/>
      <c r="F57" s="14"/>
      <c r="G57" s="14"/>
      <c r="H57" s="14"/>
      <c r="I57" s="14"/>
      <c r="J57" s="14"/>
      <c r="K57" s="14"/>
    </row>
    <row r="58" spans="1:11" ht="103.5" customHeight="1" x14ac:dyDescent="0.25">
      <c r="A58" s="7">
        <v>78111803</v>
      </c>
      <c r="B58" s="8" t="s">
        <v>491</v>
      </c>
      <c r="C58" s="9">
        <v>41671</v>
      </c>
      <c r="D58" s="10" t="s">
        <v>492</v>
      </c>
      <c r="E58" s="10" t="s">
        <v>111</v>
      </c>
      <c r="F58" s="10" t="s">
        <v>35</v>
      </c>
      <c r="G58" s="11">
        <v>270000000</v>
      </c>
      <c r="H58" s="11">
        <v>270000000</v>
      </c>
      <c r="I58" s="10" t="s">
        <v>36</v>
      </c>
      <c r="J58" s="1" t="s">
        <v>51</v>
      </c>
      <c r="K58" s="38" t="s">
        <v>507</v>
      </c>
    </row>
    <row r="59" spans="1:11" ht="97.5" customHeight="1" x14ac:dyDescent="0.25">
      <c r="A59" s="7">
        <v>80101604</v>
      </c>
      <c r="B59" s="12" t="s">
        <v>493</v>
      </c>
      <c r="C59" s="9">
        <v>41671</v>
      </c>
      <c r="D59" s="10" t="s">
        <v>33</v>
      </c>
      <c r="E59" s="10" t="s">
        <v>34</v>
      </c>
      <c r="F59" s="10" t="s">
        <v>35</v>
      </c>
      <c r="G59" s="11">
        <v>1700000000</v>
      </c>
      <c r="H59" s="11">
        <v>1700000000</v>
      </c>
      <c r="I59" s="10" t="s">
        <v>36</v>
      </c>
      <c r="J59" s="1" t="s">
        <v>51</v>
      </c>
      <c r="K59" s="38" t="s">
        <v>507</v>
      </c>
    </row>
    <row r="60" spans="1:11" ht="75.75" customHeight="1" x14ac:dyDescent="0.25">
      <c r="A60" s="7">
        <v>80101604</v>
      </c>
      <c r="B60" s="12" t="s">
        <v>494</v>
      </c>
      <c r="C60" s="9">
        <v>41379</v>
      </c>
      <c r="D60" s="10" t="s">
        <v>495</v>
      </c>
      <c r="E60" s="10" t="s">
        <v>111</v>
      </c>
      <c r="F60" s="10" t="s">
        <v>35</v>
      </c>
      <c r="G60" s="11">
        <v>30000000</v>
      </c>
      <c r="H60" s="11">
        <v>30000000</v>
      </c>
      <c r="I60" s="10" t="s">
        <v>36</v>
      </c>
      <c r="J60" s="1" t="s">
        <v>51</v>
      </c>
      <c r="K60" s="38" t="s">
        <v>507</v>
      </c>
    </row>
    <row r="61" spans="1:11" ht="57" x14ac:dyDescent="0.25">
      <c r="A61" s="7">
        <v>80101604</v>
      </c>
      <c r="B61" s="12" t="s">
        <v>496</v>
      </c>
      <c r="C61" s="9">
        <v>41379</v>
      </c>
      <c r="D61" s="10" t="s">
        <v>495</v>
      </c>
      <c r="E61" s="10" t="s">
        <v>111</v>
      </c>
      <c r="F61" s="10" t="s">
        <v>35</v>
      </c>
      <c r="G61" s="11">
        <v>30000000</v>
      </c>
      <c r="H61" s="11">
        <v>30000000</v>
      </c>
      <c r="I61" s="10" t="s">
        <v>36</v>
      </c>
      <c r="J61" s="1" t="s">
        <v>51</v>
      </c>
      <c r="K61" s="38" t="s">
        <v>507</v>
      </c>
    </row>
    <row r="62" spans="1:11" ht="57" x14ac:dyDescent="0.25">
      <c r="A62" s="7">
        <v>80101604</v>
      </c>
      <c r="B62" s="12" t="s">
        <v>497</v>
      </c>
      <c r="C62" s="9">
        <v>41440</v>
      </c>
      <c r="D62" s="10" t="s">
        <v>495</v>
      </c>
      <c r="E62" s="10" t="s">
        <v>34</v>
      </c>
      <c r="F62" s="10" t="s">
        <v>35</v>
      </c>
      <c r="G62" s="11">
        <v>35000000</v>
      </c>
      <c r="H62" s="11">
        <v>22000000</v>
      </c>
      <c r="I62" s="10" t="s">
        <v>36</v>
      </c>
      <c r="J62" s="1" t="s">
        <v>51</v>
      </c>
      <c r="K62" s="38" t="s">
        <v>507</v>
      </c>
    </row>
    <row r="63" spans="1:11" ht="79.5" customHeight="1" x14ac:dyDescent="0.25">
      <c r="A63" s="7">
        <v>90151802</v>
      </c>
      <c r="B63" s="12" t="s">
        <v>498</v>
      </c>
      <c r="C63" s="9">
        <v>41852</v>
      </c>
      <c r="D63" s="10" t="s">
        <v>499</v>
      </c>
      <c r="E63" s="10" t="s">
        <v>111</v>
      </c>
      <c r="F63" s="10" t="s">
        <v>35</v>
      </c>
      <c r="G63" s="11">
        <v>400000000</v>
      </c>
      <c r="H63" s="11">
        <v>400000000</v>
      </c>
      <c r="I63" s="10" t="s">
        <v>36</v>
      </c>
      <c r="J63" s="1" t="s">
        <v>51</v>
      </c>
      <c r="K63" s="38" t="s">
        <v>507</v>
      </c>
    </row>
    <row r="64" spans="1:11" ht="71.25" x14ac:dyDescent="0.25">
      <c r="A64" s="7">
        <v>44121600</v>
      </c>
      <c r="B64" s="12" t="s">
        <v>500</v>
      </c>
      <c r="C64" s="9" t="s">
        <v>501</v>
      </c>
      <c r="D64" s="10" t="s">
        <v>495</v>
      </c>
      <c r="E64" s="10" t="s">
        <v>111</v>
      </c>
      <c r="F64" s="10" t="s">
        <v>35</v>
      </c>
      <c r="G64" s="11">
        <v>205751998</v>
      </c>
      <c r="H64" s="11">
        <v>251751998</v>
      </c>
      <c r="I64" s="10" t="s">
        <v>36</v>
      </c>
      <c r="J64" s="1" t="s">
        <v>51</v>
      </c>
      <c r="K64" s="38" t="s">
        <v>507</v>
      </c>
    </row>
    <row r="65" spans="1:14" ht="62.25" customHeight="1" thickBot="1" x14ac:dyDescent="0.3">
      <c r="A65" s="7">
        <v>44121600</v>
      </c>
      <c r="B65" s="12" t="s">
        <v>502</v>
      </c>
      <c r="C65" s="9" t="s">
        <v>503</v>
      </c>
      <c r="D65" s="10" t="s">
        <v>495</v>
      </c>
      <c r="E65" s="10" t="s">
        <v>111</v>
      </c>
      <c r="F65" s="10" t="s">
        <v>35</v>
      </c>
      <c r="G65" s="11">
        <v>86211000</v>
      </c>
      <c r="H65" s="11">
        <v>86211000</v>
      </c>
      <c r="I65" s="10" t="s">
        <v>36</v>
      </c>
      <c r="J65" s="1" t="s">
        <v>51</v>
      </c>
      <c r="K65" s="38" t="s">
        <v>507</v>
      </c>
    </row>
    <row r="66" spans="1:14" ht="79.5" customHeight="1" thickBot="1" x14ac:dyDescent="0.3">
      <c r="A66" s="39">
        <v>821016001</v>
      </c>
      <c r="B66" s="40" t="s">
        <v>12</v>
      </c>
      <c r="C66" s="41">
        <v>41641</v>
      </c>
      <c r="D66" s="31">
        <v>11</v>
      </c>
      <c r="E66" s="31" t="s">
        <v>13</v>
      </c>
      <c r="F66" s="31" t="s">
        <v>14</v>
      </c>
      <c r="G66" s="31">
        <v>32245180</v>
      </c>
      <c r="H66" s="31">
        <v>31306000</v>
      </c>
      <c r="I66" s="31" t="s">
        <v>15</v>
      </c>
      <c r="J66" s="1" t="s">
        <v>51</v>
      </c>
      <c r="K66" s="2" t="s">
        <v>509</v>
      </c>
      <c r="N66" s="42"/>
    </row>
    <row r="67" spans="1:14" ht="84.75" customHeight="1" thickBot="1" x14ac:dyDescent="0.3">
      <c r="A67" s="39">
        <v>821016002</v>
      </c>
      <c r="B67" s="40" t="s">
        <v>17</v>
      </c>
      <c r="C67" s="41">
        <v>41641</v>
      </c>
      <c r="D67" s="31">
        <v>11</v>
      </c>
      <c r="E67" s="31" t="s">
        <v>13</v>
      </c>
      <c r="F67" s="31" t="s">
        <v>14</v>
      </c>
      <c r="G67" s="31">
        <v>27720000</v>
      </c>
      <c r="H67" s="31">
        <v>26400000</v>
      </c>
      <c r="I67" s="31" t="s">
        <v>15</v>
      </c>
      <c r="J67" s="1" t="s">
        <v>51</v>
      </c>
      <c r="K67" s="2" t="s">
        <v>509</v>
      </c>
      <c r="N67" s="42"/>
    </row>
    <row r="68" spans="1:14" ht="84.75" customHeight="1" x14ac:dyDescent="0.25">
      <c r="A68" s="43">
        <v>82120000</v>
      </c>
      <c r="B68" s="44" t="s">
        <v>18</v>
      </c>
      <c r="C68" s="45">
        <v>41641</v>
      </c>
      <c r="D68" s="46">
        <v>11</v>
      </c>
      <c r="E68" s="46" t="s">
        <v>19</v>
      </c>
      <c r="F68" s="46" t="s">
        <v>14</v>
      </c>
      <c r="G68" s="46">
        <v>39000000</v>
      </c>
      <c r="H68" s="46">
        <v>29961756</v>
      </c>
      <c r="I68" s="46" t="s">
        <v>15</v>
      </c>
      <c r="J68" s="1" t="s">
        <v>51</v>
      </c>
      <c r="K68" s="2" t="s">
        <v>509</v>
      </c>
      <c r="N68" s="42"/>
    </row>
    <row r="69" spans="1:14" ht="69.75" customHeight="1" x14ac:dyDescent="0.25">
      <c r="A69" s="40">
        <v>82100000</v>
      </c>
      <c r="B69" s="31" t="s">
        <v>20</v>
      </c>
      <c r="C69" s="41">
        <v>41641</v>
      </c>
      <c r="D69" s="31">
        <v>11</v>
      </c>
      <c r="E69" s="31" t="s">
        <v>21</v>
      </c>
      <c r="F69" s="31" t="s">
        <v>14</v>
      </c>
      <c r="G69" s="31">
        <v>20000000</v>
      </c>
      <c r="H69" s="31">
        <v>19440000</v>
      </c>
      <c r="I69" s="31" t="s">
        <v>15</v>
      </c>
      <c r="J69" s="1" t="s">
        <v>51</v>
      </c>
      <c r="K69" s="2" t="s">
        <v>509</v>
      </c>
      <c r="N69" s="42"/>
    </row>
    <row r="70" spans="1:14" ht="78.75" customHeight="1" x14ac:dyDescent="0.25">
      <c r="A70" s="40">
        <v>82100000</v>
      </c>
      <c r="B70" s="31" t="s">
        <v>22</v>
      </c>
      <c r="C70" s="41">
        <v>41641</v>
      </c>
      <c r="D70" s="31">
        <v>11</v>
      </c>
      <c r="E70" s="31" t="s">
        <v>21</v>
      </c>
      <c r="F70" s="31" t="s">
        <v>14</v>
      </c>
      <c r="G70" s="31">
        <v>13000000</v>
      </c>
      <c r="H70" s="31">
        <v>10000000</v>
      </c>
      <c r="I70" s="31" t="s">
        <v>15</v>
      </c>
      <c r="J70" s="1" t="s">
        <v>51</v>
      </c>
      <c r="K70" s="2" t="s">
        <v>509</v>
      </c>
      <c r="N70" s="42"/>
    </row>
    <row r="71" spans="1:14" ht="93" customHeight="1" x14ac:dyDescent="0.25">
      <c r="A71" s="40">
        <v>821316003</v>
      </c>
      <c r="B71" s="31" t="s">
        <v>23</v>
      </c>
      <c r="C71" s="41">
        <v>41641</v>
      </c>
      <c r="D71" s="31">
        <v>6</v>
      </c>
      <c r="E71" s="31" t="s">
        <v>13</v>
      </c>
      <c r="F71" s="31" t="s">
        <v>24</v>
      </c>
      <c r="G71" s="31">
        <v>10200000</v>
      </c>
      <c r="H71" s="31">
        <v>9840000</v>
      </c>
      <c r="I71" s="31" t="s">
        <v>15</v>
      </c>
      <c r="J71" s="1" t="s">
        <v>51</v>
      </c>
      <c r="K71" s="2" t="s">
        <v>509</v>
      </c>
      <c r="N71" s="42"/>
    </row>
    <row r="72" spans="1:14" ht="93" customHeight="1" thickBot="1" x14ac:dyDescent="0.3">
      <c r="A72" s="47">
        <v>821119001</v>
      </c>
      <c r="B72" s="48" t="s">
        <v>25</v>
      </c>
      <c r="C72" s="49">
        <v>41641</v>
      </c>
      <c r="D72" s="48">
        <v>6</v>
      </c>
      <c r="E72" s="48" t="s">
        <v>13</v>
      </c>
      <c r="F72" s="48" t="s">
        <v>24</v>
      </c>
      <c r="G72" s="48">
        <v>10200000</v>
      </c>
      <c r="H72" s="48">
        <v>9840000</v>
      </c>
      <c r="I72" s="48" t="s">
        <v>15</v>
      </c>
      <c r="J72" s="1" t="s">
        <v>51</v>
      </c>
      <c r="K72" s="2" t="s">
        <v>509</v>
      </c>
      <c r="N72" s="42"/>
    </row>
    <row r="73" spans="1:14" ht="90" x14ac:dyDescent="0.25">
      <c r="A73" s="50">
        <v>821415002</v>
      </c>
      <c r="B73" s="31" t="s">
        <v>26</v>
      </c>
      <c r="C73" s="41">
        <v>41641</v>
      </c>
      <c r="D73" s="31">
        <v>6</v>
      </c>
      <c r="E73" s="31" t="s">
        <v>13</v>
      </c>
      <c r="F73" s="31" t="s">
        <v>24</v>
      </c>
      <c r="G73" s="31">
        <v>10200000</v>
      </c>
      <c r="H73" s="31">
        <v>9840000</v>
      </c>
      <c r="I73" s="31" t="s">
        <v>15</v>
      </c>
      <c r="J73" s="1" t="s">
        <v>51</v>
      </c>
      <c r="K73" s="2" t="s">
        <v>509</v>
      </c>
      <c r="N73" s="42"/>
    </row>
    <row r="74" spans="1:14" ht="105" x14ac:dyDescent="0.25">
      <c r="A74" s="40">
        <v>821316003</v>
      </c>
      <c r="B74" s="31" t="s">
        <v>27</v>
      </c>
      <c r="C74" s="41">
        <v>41641</v>
      </c>
      <c r="D74" s="31">
        <v>2</v>
      </c>
      <c r="E74" s="31" t="s">
        <v>21</v>
      </c>
      <c r="F74" s="31" t="s">
        <v>14</v>
      </c>
      <c r="G74" s="31">
        <v>10000000</v>
      </c>
      <c r="H74" s="31">
        <v>7540000</v>
      </c>
      <c r="I74" s="31" t="s">
        <v>15</v>
      </c>
      <c r="J74" s="1" t="s">
        <v>51</v>
      </c>
      <c r="K74" s="2" t="s">
        <v>509</v>
      </c>
      <c r="N74" s="42"/>
    </row>
    <row r="75" spans="1:14" ht="90" customHeight="1" x14ac:dyDescent="0.25">
      <c r="A75" s="40">
        <v>801615002</v>
      </c>
      <c r="B75" s="31" t="s">
        <v>28</v>
      </c>
      <c r="C75" s="41">
        <v>41641</v>
      </c>
      <c r="D75" s="31">
        <v>11</v>
      </c>
      <c r="E75" s="31" t="s">
        <v>21</v>
      </c>
      <c r="F75" s="31" t="s">
        <v>14</v>
      </c>
      <c r="G75" s="31">
        <v>20000000</v>
      </c>
      <c r="H75" s="31">
        <v>18000000</v>
      </c>
      <c r="I75" s="31" t="s">
        <v>15</v>
      </c>
      <c r="J75" s="1" t="s">
        <v>51</v>
      </c>
      <c r="K75" s="2" t="s">
        <v>509</v>
      </c>
      <c r="N75" s="42"/>
    </row>
    <row r="76" spans="1:14" ht="107.25" customHeight="1" x14ac:dyDescent="0.25">
      <c r="A76" s="40">
        <v>82101600</v>
      </c>
      <c r="B76" s="31" t="s">
        <v>29</v>
      </c>
      <c r="C76" s="41">
        <v>41641</v>
      </c>
      <c r="D76" s="31">
        <v>11</v>
      </c>
      <c r="E76" s="31" t="s">
        <v>21</v>
      </c>
      <c r="F76" s="31" t="s">
        <v>14</v>
      </c>
      <c r="G76" s="31">
        <v>7000000</v>
      </c>
      <c r="H76" s="31">
        <v>6500000</v>
      </c>
      <c r="I76" s="31" t="s">
        <v>15</v>
      </c>
      <c r="J76" s="1" t="s">
        <v>51</v>
      </c>
      <c r="K76" s="2" t="s">
        <v>509</v>
      </c>
      <c r="N76" s="42"/>
    </row>
    <row r="77" spans="1:14" ht="103.5" customHeight="1" x14ac:dyDescent="0.25">
      <c r="A77" s="40">
        <v>56130000</v>
      </c>
      <c r="B77" s="31" t="s">
        <v>30</v>
      </c>
      <c r="C77" s="41">
        <v>41641</v>
      </c>
      <c r="D77" s="31">
        <v>3</v>
      </c>
      <c r="E77" s="31" t="s">
        <v>19</v>
      </c>
      <c r="F77" s="31" t="s">
        <v>14</v>
      </c>
      <c r="G77" s="31">
        <v>18000000</v>
      </c>
      <c r="H77" s="31">
        <v>16500000</v>
      </c>
      <c r="I77" s="31" t="s">
        <v>15</v>
      </c>
      <c r="J77" s="1" t="s">
        <v>51</v>
      </c>
      <c r="K77" s="2" t="s">
        <v>509</v>
      </c>
      <c r="N77" s="42"/>
    </row>
    <row r="78" spans="1:14" ht="108" customHeight="1" thickBot="1" x14ac:dyDescent="0.3">
      <c r="A78" s="47">
        <v>43201800</v>
      </c>
      <c r="B78" s="48" t="s">
        <v>31</v>
      </c>
      <c r="C78" s="49">
        <v>41641</v>
      </c>
      <c r="D78" s="48">
        <v>3</v>
      </c>
      <c r="E78" s="48" t="s">
        <v>21</v>
      </c>
      <c r="F78" s="48" t="s">
        <v>14</v>
      </c>
      <c r="G78" s="48">
        <v>7000000</v>
      </c>
      <c r="H78" s="48">
        <v>6000000</v>
      </c>
      <c r="I78" s="48" t="s">
        <v>15</v>
      </c>
      <c r="J78" s="48" t="s">
        <v>16</v>
      </c>
      <c r="K78" s="2" t="s">
        <v>509</v>
      </c>
      <c r="N78" s="42"/>
    </row>
    <row r="79" spans="1:14" ht="80.25" customHeight="1" x14ac:dyDescent="0.25">
      <c r="A79" s="40">
        <v>841118002</v>
      </c>
      <c r="B79" s="31" t="s">
        <v>32</v>
      </c>
      <c r="C79" s="41">
        <v>41663</v>
      </c>
      <c r="D79" s="31" t="s">
        <v>33</v>
      </c>
      <c r="E79" s="31" t="s">
        <v>34</v>
      </c>
      <c r="F79" s="31" t="s">
        <v>35</v>
      </c>
      <c r="G79" s="55">
        <v>60456880</v>
      </c>
      <c r="H79" s="55">
        <v>58696000</v>
      </c>
      <c r="I79" s="56" t="s">
        <v>36</v>
      </c>
      <c r="J79" s="1" t="s">
        <v>51</v>
      </c>
      <c r="K79" s="2" t="s">
        <v>510</v>
      </c>
      <c r="N79" s="42"/>
    </row>
    <row r="80" spans="1:14" ht="284.25" customHeight="1" x14ac:dyDescent="0.25">
      <c r="A80" s="40">
        <v>831015000</v>
      </c>
      <c r="B80" s="31" t="s">
        <v>37</v>
      </c>
      <c r="C80" s="41">
        <v>41663</v>
      </c>
      <c r="D80" s="31" t="s">
        <v>33</v>
      </c>
      <c r="E80" s="31" t="s">
        <v>34</v>
      </c>
      <c r="F80" s="31" t="s">
        <v>35</v>
      </c>
      <c r="G80" s="55">
        <v>19281600</v>
      </c>
      <c r="H80" s="55">
        <v>18720000</v>
      </c>
      <c r="I80" s="56" t="s">
        <v>36</v>
      </c>
      <c r="J80" s="1" t="s">
        <v>51</v>
      </c>
      <c r="K80" s="117" t="s">
        <v>510</v>
      </c>
      <c r="N80" s="42"/>
    </row>
    <row r="81" spans="1:14" ht="63.75" customHeight="1" x14ac:dyDescent="0.25">
      <c r="A81" s="40">
        <v>931618006</v>
      </c>
      <c r="B81" s="31" t="s">
        <v>38</v>
      </c>
      <c r="C81" s="41">
        <v>41663</v>
      </c>
      <c r="D81" s="31" t="s">
        <v>33</v>
      </c>
      <c r="E81" s="31" t="s">
        <v>34</v>
      </c>
      <c r="F81" s="31" t="s">
        <v>35</v>
      </c>
      <c r="G81" s="55">
        <v>31157500</v>
      </c>
      <c r="H81" s="55">
        <v>30250000</v>
      </c>
      <c r="I81" s="56" t="s">
        <v>36</v>
      </c>
      <c r="J81" s="1" t="s">
        <v>51</v>
      </c>
      <c r="K81" s="2" t="s">
        <v>510</v>
      </c>
      <c r="N81" s="42"/>
    </row>
    <row r="82" spans="1:14" ht="84" customHeight="1" x14ac:dyDescent="0.25">
      <c r="A82" s="40">
        <v>841118001</v>
      </c>
      <c r="B82" s="31" t="s">
        <v>39</v>
      </c>
      <c r="C82" s="41">
        <v>41663</v>
      </c>
      <c r="D82" s="31" t="s">
        <v>40</v>
      </c>
      <c r="E82" s="31" t="s">
        <v>34</v>
      </c>
      <c r="F82" s="31" t="s">
        <v>35</v>
      </c>
      <c r="G82" s="55">
        <v>11875840</v>
      </c>
      <c r="H82" s="55">
        <v>21138227</v>
      </c>
      <c r="I82" s="56" t="s">
        <v>36</v>
      </c>
      <c r="J82" s="1" t="s">
        <v>51</v>
      </c>
      <c r="K82" s="2" t="s">
        <v>510</v>
      </c>
      <c r="N82" s="42"/>
    </row>
    <row r="83" spans="1:14" ht="157.5" customHeight="1" x14ac:dyDescent="0.25">
      <c r="A83" s="40">
        <v>841115002</v>
      </c>
      <c r="B83" s="31" t="s">
        <v>41</v>
      </c>
      <c r="C83" s="41">
        <v>41663</v>
      </c>
      <c r="D83" s="31" t="s">
        <v>40</v>
      </c>
      <c r="E83" s="31" t="s">
        <v>34</v>
      </c>
      <c r="F83" s="31" t="s">
        <v>35</v>
      </c>
      <c r="G83" s="55">
        <v>13626900</v>
      </c>
      <c r="H83" s="55">
        <v>24255000</v>
      </c>
      <c r="I83" s="56" t="s">
        <v>36</v>
      </c>
      <c r="J83" s="1" t="s">
        <v>51</v>
      </c>
      <c r="K83" s="2" t="s">
        <v>510</v>
      </c>
      <c r="N83" s="42"/>
    </row>
    <row r="84" spans="1:14" ht="80.25" customHeight="1" thickBot="1" x14ac:dyDescent="0.3">
      <c r="A84" s="47">
        <v>841118001</v>
      </c>
      <c r="B84" s="48" t="s">
        <v>42</v>
      </c>
      <c r="C84" s="49">
        <v>41663</v>
      </c>
      <c r="D84" s="48" t="s">
        <v>40</v>
      </c>
      <c r="E84" s="48" t="s">
        <v>34</v>
      </c>
      <c r="F84" s="48" t="s">
        <v>35</v>
      </c>
      <c r="G84" s="57">
        <v>12360000</v>
      </c>
      <c r="H84" s="57">
        <v>22000000</v>
      </c>
      <c r="I84" s="58" t="s">
        <v>36</v>
      </c>
      <c r="J84" s="1" t="s">
        <v>51</v>
      </c>
      <c r="K84" s="2" t="s">
        <v>510</v>
      </c>
      <c r="N84" s="42"/>
    </row>
    <row r="85" spans="1:14" ht="69.75" customHeight="1" thickBot="1" x14ac:dyDescent="0.3">
      <c r="A85" s="47">
        <v>841118001</v>
      </c>
      <c r="B85" s="48" t="s">
        <v>39</v>
      </c>
      <c r="C85" s="49">
        <v>41663</v>
      </c>
      <c r="D85" s="48" t="s">
        <v>40</v>
      </c>
      <c r="E85" s="48" t="s">
        <v>34</v>
      </c>
      <c r="F85" s="48" t="s">
        <v>35</v>
      </c>
      <c r="G85" s="57">
        <v>9888000</v>
      </c>
      <c r="H85" s="57">
        <v>17600000</v>
      </c>
      <c r="I85" s="58" t="s">
        <v>36</v>
      </c>
      <c r="J85" s="1" t="s">
        <v>51</v>
      </c>
      <c r="K85" s="2" t="s">
        <v>510</v>
      </c>
      <c r="N85" s="42"/>
    </row>
    <row r="86" spans="1:14" ht="75" customHeight="1" x14ac:dyDescent="0.25">
      <c r="A86" s="50">
        <v>801615006</v>
      </c>
      <c r="B86" s="52" t="s">
        <v>43</v>
      </c>
      <c r="C86" s="51">
        <v>41663</v>
      </c>
      <c r="D86" s="52" t="s">
        <v>40</v>
      </c>
      <c r="E86" s="52" t="s">
        <v>34</v>
      </c>
      <c r="F86" s="52" t="s">
        <v>35</v>
      </c>
      <c r="G86" s="59">
        <v>9888000</v>
      </c>
      <c r="H86" s="59">
        <v>17600000</v>
      </c>
      <c r="I86" s="60" t="s">
        <v>36</v>
      </c>
      <c r="J86" s="1" t="s">
        <v>51</v>
      </c>
      <c r="K86" s="2" t="s">
        <v>510</v>
      </c>
      <c r="N86" s="42"/>
    </row>
    <row r="87" spans="1:14" ht="60" customHeight="1" x14ac:dyDescent="0.25">
      <c r="A87" s="44">
        <v>80121610</v>
      </c>
      <c r="B87" s="46" t="s">
        <v>44</v>
      </c>
      <c r="C87" s="41">
        <v>41663</v>
      </c>
      <c r="D87" s="31" t="s">
        <v>40</v>
      </c>
      <c r="E87" s="31" t="s">
        <v>34</v>
      </c>
      <c r="F87" s="46" t="s">
        <v>45</v>
      </c>
      <c r="G87" s="61">
        <v>21012000</v>
      </c>
      <c r="H87" s="61">
        <v>37400000</v>
      </c>
      <c r="I87" s="56" t="s">
        <v>36</v>
      </c>
      <c r="J87" s="1" t="s">
        <v>51</v>
      </c>
      <c r="K87" s="2" t="s">
        <v>510</v>
      </c>
      <c r="N87" s="42"/>
    </row>
    <row r="88" spans="1:14" ht="63" customHeight="1" thickBot="1" x14ac:dyDescent="0.3">
      <c r="A88" s="47">
        <v>80121610</v>
      </c>
      <c r="B88" s="48" t="s">
        <v>46</v>
      </c>
      <c r="C88" s="41">
        <v>41663</v>
      </c>
      <c r="D88" s="31" t="s">
        <v>40</v>
      </c>
      <c r="E88" s="31" t="s">
        <v>34</v>
      </c>
      <c r="F88" s="31" t="s">
        <v>45</v>
      </c>
      <c r="G88" s="57">
        <v>18581715</v>
      </c>
      <c r="H88" s="57">
        <v>33074250</v>
      </c>
      <c r="I88" s="56" t="s">
        <v>36</v>
      </c>
      <c r="J88" s="1" t="s">
        <v>51</v>
      </c>
      <c r="K88" s="2" t="s">
        <v>510</v>
      </c>
      <c r="N88" s="42"/>
    </row>
    <row r="89" spans="1:14" ht="67.5" customHeight="1" x14ac:dyDescent="0.25">
      <c r="A89" s="40">
        <v>83100000</v>
      </c>
      <c r="B89" s="18" t="s">
        <v>61</v>
      </c>
      <c r="C89" s="63">
        <v>41640</v>
      </c>
      <c r="D89" s="63">
        <v>41974</v>
      </c>
      <c r="E89" s="31" t="s">
        <v>62</v>
      </c>
      <c r="F89" s="31" t="s">
        <v>14</v>
      </c>
      <c r="G89" s="64" t="s">
        <v>63</v>
      </c>
      <c r="H89" s="64" t="s">
        <v>63</v>
      </c>
      <c r="I89" s="31" t="s">
        <v>64</v>
      </c>
      <c r="J89" s="1" t="s">
        <v>51</v>
      </c>
      <c r="K89" s="2" t="s">
        <v>511</v>
      </c>
    </row>
    <row r="90" spans="1:14" ht="67.5" customHeight="1" x14ac:dyDescent="0.25">
      <c r="A90" s="40">
        <v>91110000</v>
      </c>
      <c r="B90" s="18" t="s">
        <v>66</v>
      </c>
      <c r="C90" s="63">
        <v>41640</v>
      </c>
      <c r="D90" s="63">
        <v>41883</v>
      </c>
      <c r="E90" s="31" t="s">
        <v>62</v>
      </c>
      <c r="F90" s="31" t="s">
        <v>14</v>
      </c>
      <c r="G90" s="64" t="s">
        <v>67</v>
      </c>
      <c r="H90" s="64" t="s">
        <v>67</v>
      </c>
      <c r="I90" s="31" t="s">
        <v>64</v>
      </c>
      <c r="J90" s="1" t="s">
        <v>51</v>
      </c>
      <c r="K90" s="2" t="s">
        <v>511</v>
      </c>
    </row>
    <row r="91" spans="1:14" ht="69.75" customHeight="1" x14ac:dyDescent="0.25">
      <c r="A91" s="40">
        <v>921215004</v>
      </c>
      <c r="B91" s="18" t="s">
        <v>68</v>
      </c>
      <c r="C91" s="65">
        <v>41730</v>
      </c>
      <c r="D91" s="63">
        <v>41883</v>
      </c>
      <c r="E91" s="31" t="s">
        <v>69</v>
      </c>
      <c r="F91" s="31" t="s">
        <v>14</v>
      </c>
      <c r="G91" s="64" t="s">
        <v>70</v>
      </c>
      <c r="H91" s="64" t="s">
        <v>70</v>
      </c>
      <c r="I91" s="31" t="s">
        <v>64</v>
      </c>
      <c r="J91" s="1" t="s">
        <v>51</v>
      </c>
      <c r="K91" s="2" t="s">
        <v>511</v>
      </c>
    </row>
    <row r="92" spans="1:14" ht="66.75" customHeight="1" x14ac:dyDescent="0.25">
      <c r="A92" s="40">
        <v>78140000</v>
      </c>
      <c r="B92" s="18" t="s">
        <v>71</v>
      </c>
      <c r="C92" s="63">
        <v>41671</v>
      </c>
      <c r="D92" s="63">
        <v>41913</v>
      </c>
      <c r="E92" s="31" t="s">
        <v>69</v>
      </c>
      <c r="F92" s="31" t="s">
        <v>14</v>
      </c>
      <c r="G92" s="64">
        <v>730000000</v>
      </c>
      <c r="H92" s="64">
        <v>730000000</v>
      </c>
      <c r="I92" s="31" t="s">
        <v>64</v>
      </c>
      <c r="J92" s="1" t="s">
        <v>51</v>
      </c>
      <c r="K92" s="2" t="s">
        <v>511</v>
      </c>
    </row>
    <row r="93" spans="1:14" ht="62.25" customHeight="1" x14ac:dyDescent="0.25">
      <c r="A93" s="40">
        <v>85121608</v>
      </c>
      <c r="B93" s="18" t="s">
        <v>72</v>
      </c>
      <c r="C93" s="63">
        <v>41671</v>
      </c>
      <c r="D93" s="63">
        <v>41852</v>
      </c>
      <c r="E93" s="31" t="s">
        <v>62</v>
      </c>
      <c r="F93" s="31" t="s">
        <v>14</v>
      </c>
      <c r="G93" s="64">
        <v>74000000</v>
      </c>
      <c r="H93" s="64">
        <v>74000000</v>
      </c>
      <c r="I93" s="31" t="s">
        <v>64</v>
      </c>
      <c r="J93" s="1" t="s">
        <v>51</v>
      </c>
      <c r="K93" s="2" t="s">
        <v>511</v>
      </c>
    </row>
    <row r="94" spans="1:14" ht="71.25" customHeight="1" x14ac:dyDescent="0.25">
      <c r="A94" s="40">
        <v>81111800</v>
      </c>
      <c r="B94" s="18" t="s">
        <v>73</v>
      </c>
      <c r="C94" s="63">
        <v>41671</v>
      </c>
      <c r="D94" s="63">
        <v>41974</v>
      </c>
      <c r="E94" s="31" t="s">
        <v>62</v>
      </c>
      <c r="F94" s="31" t="s">
        <v>14</v>
      </c>
      <c r="G94" s="64" t="s">
        <v>74</v>
      </c>
      <c r="H94" s="64" t="s">
        <v>74</v>
      </c>
      <c r="I94" s="31" t="s">
        <v>36</v>
      </c>
      <c r="J94" s="1" t="s">
        <v>51</v>
      </c>
      <c r="K94" s="2" t="s">
        <v>511</v>
      </c>
    </row>
    <row r="95" spans="1:14" ht="60" customHeight="1" x14ac:dyDescent="0.25">
      <c r="A95" s="40">
        <v>83121703</v>
      </c>
      <c r="B95" s="18" t="s">
        <v>75</v>
      </c>
      <c r="C95" s="63">
        <v>41791</v>
      </c>
      <c r="D95" s="63">
        <v>41821</v>
      </c>
      <c r="E95" s="31" t="s">
        <v>62</v>
      </c>
      <c r="F95" s="31" t="s">
        <v>14</v>
      </c>
      <c r="G95" s="64">
        <v>113483910</v>
      </c>
      <c r="H95" s="64">
        <v>113483910</v>
      </c>
      <c r="I95" s="31" t="s">
        <v>64</v>
      </c>
      <c r="J95" s="1" t="s">
        <v>51</v>
      </c>
      <c r="K95" s="2" t="s">
        <v>511</v>
      </c>
    </row>
    <row r="96" spans="1:14" ht="66" customHeight="1" x14ac:dyDescent="0.25">
      <c r="A96" s="40">
        <v>81161801</v>
      </c>
      <c r="B96" s="18" t="s">
        <v>76</v>
      </c>
      <c r="C96" s="63">
        <v>41640</v>
      </c>
      <c r="D96" s="63">
        <v>41974</v>
      </c>
      <c r="E96" s="31" t="s">
        <v>69</v>
      </c>
      <c r="F96" s="31" t="s">
        <v>14</v>
      </c>
      <c r="G96" s="64" t="s">
        <v>77</v>
      </c>
      <c r="H96" s="64" t="s">
        <v>77</v>
      </c>
      <c r="I96" s="31" t="s">
        <v>36</v>
      </c>
      <c r="J96" s="1" t="s">
        <v>51</v>
      </c>
      <c r="K96" s="2" t="s">
        <v>511</v>
      </c>
    </row>
    <row r="97" spans="1:13" ht="63" customHeight="1" x14ac:dyDescent="0.25">
      <c r="A97" s="40">
        <v>86120000</v>
      </c>
      <c r="B97" s="18" t="s">
        <v>78</v>
      </c>
      <c r="C97" s="63">
        <v>41791</v>
      </c>
      <c r="D97" s="63">
        <v>41821</v>
      </c>
      <c r="E97" s="31" t="s">
        <v>62</v>
      </c>
      <c r="F97" s="31" t="s">
        <v>14</v>
      </c>
      <c r="G97" s="64">
        <v>72100000</v>
      </c>
      <c r="H97" s="64">
        <v>72100000</v>
      </c>
      <c r="I97" s="31" t="s">
        <v>36</v>
      </c>
      <c r="J97" s="1" t="s">
        <v>51</v>
      </c>
      <c r="K97" s="2" t="s">
        <v>511</v>
      </c>
    </row>
    <row r="98" spans="1:13" ht="60.75" customHeight="1" x14ac:dyDescent="0.25">
      <c r="A98" s="40">
        <v>78101604</v>
      </c>
      <c r="B98" s="18" t="s">
        <v>79</v>
      </c>
      <c r="C98" s="63">
        <v>41671</v>
      </c>
      <c r="D98" s="63">
        <v>41699</v>
      </c>
      <c r="E98" s="31" t="s">
        <v>80</v>
      </c>
      <c r="F98" s="31" t="s">
        <v>14</v>
      </c>
      <c r="G98" s="64">
        <v>20000000</v>
      </c>
      <c r="H98" s="64">
        <v>20000000</v>
      </c>
      <c r="I98" s="31" t="s">
        <v>64</v>
      </c>
      <c r="J98" s="1" t="s">
        <v>51</v>
      </c>
      <c r="K98" s="2" t="s">
        <v>511</v>
      </c>
    </row>
    <row r="99" spans="1:13" ht="59.25" customHeight="1" x14ac:dyDescent="0.25">
      <c r="A99" s="40">
        <v>86101708</v>
      </c>
      <c r="B99" s="18" t="s">
        <v>81</v>
      </c>
      <c r="C99" s="63">
        <v>41791</v>
      </c>
      <c r="D99" s="63">
        <v>41821</v>
      </c>
      <c r="E99" s="31" t="s">
        <v>80</v>
      </c>
      <c r="F99" s="31" t="s">
        <v>14</v>
      </c>
      <c r="G99" s="64">
        <v>5000000</v>
      </c>
      <c r="H99" s="64">
        <v>5000000</v>
      </c>
      <c r="I99" s="31" t="s">
        <v>36</v>
      </c>
      <c r="J99" s="1" t="s">
        <v>51</v>
      </c>
      <c r="K99" s="2" t="s">
        <v>511</v>
      </c>
      <c r="M99" s="16"/>
    </row>
    <row r="100" spans="1:13" ht="60" customHeight="1" x14ac:dyDescent="0.25">
      <c r="A100" s="40">
        <v>86101800</v>
      </c>
      <c r="B100" s="18" t="s">
        <v>82</v>
      </c>
      <c r="C100" s="63">
        <v>41671</v>
      </c>
      <c r="D100" s="63">
        <v>41883</v>
      </c>
      <c r="E100" s="31" t="s">
        <v>62</v>
      </c>
      <c r="F100" s="31" t="s">
        <v>14</v>
      </c>
      <c r="G100" s="64">
        <v>10000000</v>
      </c>
      <c r="H100" s="64">
        <v>10000000</v>
      </c>
      <c r="I100" s="31" t="s">
        <v>64</v>
      </c>
      <c r="J100" s="1" t="s">
        <v>51</v>
      </c>
      <c r="K100" s="2" t="s">
        <v>511</v>
      </c>
      <c r="M100" s="16"/>
    </row>
    <row r="101" spans="1:13" ht="64.5" customHeight="1" x14ac:dyDescent="0.25">
      <c r="A101" s="40">
        <v>86000000</v>
      </c>
      <c r="B101" s="18" t="s">
        <v>83</v>
      </c>
      <c r="C101" s="63">
        <v>41699</v>
      </c>
      <c r="D101" s="63">
        <v>41791</v>
      </c>
      <c r="E101" s="31" t="s">
        <v>62</v>
      </c>
      <c r="F101" s="31" t="s">
        <v>14</v>
      </c>
      <c r="G101" s="64">
        <v>100000000</v>
      </c>
      <c r="H101" s="64">
        <v>100000000</v>
      </c>
      <c r="I101" s="31" t="s">
        <v>64</v>
      </c>
      <c r="J101" s="1" t="s">
        <v>51</v>
      </c>
      <c r="K101" s="2" t="s">
        <v>511</v>
      </c>
      <c r="M101" s="16"/>
    </row>
    <row r="102" spans="1:13" ht="58.5" customHeight="1" x14ac:dyDescent="0.25">
      <c r="A102" s="40">
        <v>86141502</v>
      </c>
      <c r="B102" s="18" t="s">
        <v>84</v>
      </c>
      <c r="C102" s="63">
        <v>41852</v>
      </c>
      <c r="D102" s="63">
        <v>41883</v>
      </c>
      <c r="E102" s="31" t="s">
        <v>80</v>
      </c>
      <c r="F102" s="31" t="s">
        <v>14</v>
      </c>
      <c r="G102" s="64">
        <v>5000000</v>
      </c>
      <c r="H102" s="64">
        <v>5000000</v>
      </c>
      <c r="I102" s="31" t="s">
        <v>36</v>
      </c>
      <c r="J102" s="1" t="s">
        <v>51</v>
      </c>
      <c r="K102" s="2" t="s">
        <v>511</v>
      </c>
      <c r="M102" s="16"/>
    </row>
    <row r="103" spans="1:13" ht="58.5" customHeight="1" x14ac:dyDescent="0.25">
      <c r="A103" s="40">
        <v>81112300</v>
      </c>
      <c r="B103" s="18" t="s">
        <v>85</v>
      </c>
      <c r="C103" s="63">
        <v>41640</v>
      </c>
      <c r="D103" s="63">
        <v>41974</v>
      </c>
      <c r="E103" s="31" t="s">
        <v>80</v>
      </c>
      <c r="F103" s="31" t="s">
        <v>14</v>
      </c>
      <c r="G103" s="64">
        <v>40000000</v>
      </c>
      <c r="H103" s="64">
        <v>40000000</v>
      </c>
      <c r="I103" s="31" t="s">
        <v>36</v>
      </c>
      <c r="J103" s="1" t="s">
        <v>51</v>
      </c>
      <c r="K103" s="2" t="s">
        <v>511</v>
      </c>
      <c r="M103" s="16"/>
    </row>
    <row r="104" spans="1:13" ht="61.5" customHeight="1" x14ac:dyDescent="0.25">
      <c r="A104" s="44">
        <v>31250000</v>
      </c>
      <c r="B104" s="18" t="s">
        <v>86</v>
      </c>
      <c r="C104" s="66">
        <v>41791</v>
      </c>
      <c r="D104" s="66">
        <v>41821</v>
      </c>
      <c r="E104" s="31" t="s">
        <v>80</v>
      </c>
      <c r="F104" s="31" t="s">
        <v>14</v>
      </c>
      <c r="G104" s="64">
        <v>10000000</v>
      </c>
      <c r="H104" s="64">
        <v>10000000</v>
      </c>
      <c r="I104" s="46" t="s">
        <v>36</v>
      </c>
      <c r="J104" s="1" t="s">
        <v>51</v>
      </c>
      <c r="K104" s="2" t="s">
        <v>511</v>
      </c>
      <c r="M104" s="16"/>
    </row>
    <row r="105" spans="1:13" ht="60" customHeight="1" x14ac:dyDescent="0.25">
      <c r="A105" s="44">
        <v>60103704</v>
      </c>
      <c r="B105" s="18" t="s">
        <v>87</v>
      </c>
      <c r="C105" s="66">
        <v>41671</v>
      </c>
      <c r="D105" s="66">
        <v>41944</v>
      </c>
      <c r="E105" s="31" t="s">
        <v>80</v>
      </c>
      <c r="F105" s="31" t="s">
        <v>14</v>
      </c>
      <c r="G105" s="64">
        <v>12000000</v>
      </c>
      <c r="H105" s="64">
        <v>12000000</v>
      </c>
      <c r="I105" s="46" t="s">
        <v>36</v>
      </c>
      <c r="J105" s="1" t="s">
        <v>51</v>
      </c>
      <c r="K105" s="2" t="s">
        <v>511</v>
      </c>
      <c r="M105" s="16"/>
    </row>
    <row r="106" spans="1:13" ht="59.25" customHeight="1" x14ac:dyDescent="0.25">
      <c r="A106" s="40">
        <v>60103704</v>
      </c>
      <c r="B106" s="18" t="s">
        <v>88</v>
      </c>
      <c r="C106" s="63">
        <v>41671</v>
      </c>
      <c r="D106" s="63">
        <v>41974</v>
      </c>
      <c r="E106" s="31" t="s">
        <v>62</v>
      </c>
      <c r="F106" s="31" t="s">
        <v>14</v>
      </c>
      <c r="G106" s="64">
        <v>50000000</v>
      </c>
      <c r="H106" s="64">
        <v>50000000</v>
      </c>
      <c r="I106" s="31" t="s">
        <v>64</v>
      </c>
      <c r="J106" s="1" t="s">
        <v>51</v>
      </c>
      <c r="K106" s="2" t="s">
        <v>511</v>
      </c>
      <c r="M106" s="16"/>
    </row>
    <row r="107" spans="1:13" ht="57.75" customHeight="1" x14ac:dyDescent="0.25">
      <c r="A107" s="40">
        <v>86101708</v>
      </c>
      <c r="B107" s="18" t="s">
        <v>89</v>
      </c>
      <c r="C107" s="63">
        <v>41640</v>
      </c>
      <c r="D107" s="63">
        <v>41640</v>
      </c>
      <c r="E107" s="31" t="s">
        <v>80</v>
      </c>
      <c r="F107" s="31" t="s">
        <v>14</v>
      </c>
      <c r="G107" s="64" t="s">
        <v>90</v>
      </c>
      <c r="H107" s="64" t="s">
        <v>90</v>
      </c>
      <c r="I107" s="31" t="s">
        <v>64</v>
      </c>
      <c r="J107" s="1" t="s">
        <v>51</v>
      </c>
      <c r="K107" s="2" t="s">
        <v>511</v>
      </c>
      <c r="M107" s="16"/>
    </row>
    <row r="108" spans="1:13" ht="60" customHeight="1" x14ac:dyDescent="0.25">
      <c r="A108" s="40">
        <v>86101708</v>
      </c>
      <c r="B108" s="18" t="s">
        <v>91</v>
      </c>
      <c r="C108" s="63">
        <v>41640</v>
      </c>
      <c r="D108" s="63">
        <v>41640</v>
      </c>
      <c r="E108" s="31" t="s">
        <v>80</v>
      </c>
      <c r="F108" s="31" t="s">
        <v>14</v>
      </c>
      <c r="G108" s="64" t="s">
        <v>90</v>
      </c>
      <c r="H108" s="64" t="s">
        <v>90</v>
      </c>
      <c r="I108" s="31" t="s">
        <v>64</v>
      </c>
      <c r="J108" s="1" t="s">
        <v>51</v>
      </c>
      <c r="K108" s="2" t="s">
        <v>511</v>
      </c>
      <c r="M108" s="16"/>
    </row>
    <row r="109" spans="1:13" ht="66" customHeight="1" thickBot="1" x14ac:dyDescent="0.3">
      <c r="A109" s="40">
        <v>861118001</v>
      </c>
      <c r="B109" s="18" t="s">
        <v>92</v>
      </c>
      <c r="C109" s="63">
        <v>41640</v>
      </c>
      <c r="D109" s="63">
        <v>41640</v>
      </c>
      <c r="E109" s="31" t="s">
        <v>80</v>
      </c>
      <c r="F109" s="31" t="s">
        <v>14</v>
      </c>
      <c r="G109" s="64" t="s">
        <v>90</v>
      </c>
      <c r="H109" s="64" t="s">
        <v>90</v>
      </c>
      <c r="I109" s="31" t="s">
        <v>64</v>
      </c>
      <c r="J109" s="31" t="s">
        <v>65</v>
      </c>
      <c r="K109" s="2" t="s">
        <v>511</v>
      </c>
    </row>
    <row r="110" spans="1:13" ht="63" customHeight="1" x14ac:dyDescent="0.25">
      <c r="A110" s="67" t="s">
        <v>93</v>
      </c>
      <c r="B110" s="15" t="s">
        <v>94</v>
      </c>
      <c r="C110" s="68">
        <v>41640</v>
      </c>
      <c r="D110" s="68">
        <v>41640</v>
      </c>
      <c r="E110" s="69" t="s">
        <v>80</v>
      </c>
      <c r="F110" s="69" t="s">
        <v>14</v>
      </c>
      <c r="G110" s="70" t="s">
        <v>90</v>
      </c>
      <c r="H110" s="70" t="s">
        <v>90</v>
      </c>
      <c r="I110" s="69" t="s">
        <v>64</v>
      </c>
      <c r="J110" s="1" t="s">
        <v>51</v>
      </c>
      <c r="K110" s="2" t="s">
        <v>511</v>
      </c>
    </row>
    <row r="111" spans="1:13" ht="37.5" customHeight="1" x14ac:dyDescent="0.25">
      <c r="A111" s="71">
        <v>86111500</v>
      </c>
      <c r="B111" s="18" t="s">
        <v>95</v>
      </c>
      <c r="C111" s="63">
        <v>41640</v>
      </c>
      <c r="D111" s="63">
        <v>41640</v>
      </c>
      <c r="E111" s="31" t="s">
        <v>80</v>
      </c>
      <c r="F111" s="31" t="s">
        <v>14</v>
      </c>
      <c r="G111" s="64" t="s">
        <v>90</v>
      </c>
      <c r="H111" s="64" t="s">
        <v>90</v>
      </c>
      <c r="I111" s="31" t="s">
        <v>64</v>
      </c>
      <c r="J111" s="1" t="s">
        <v>51</v>
      </c>
      <c r="K111" s="2" t="s">
        <v>511</v>
      </c>
    </row>
    <row r="112" spans="1:13" ht="50.25" customHeight="1" x14ac:dyDescent="0.25">
      <c r="A112" s="71">
        <v>86141700</v>
      </c>
      <c r="B112" s="18" t="s">
        <v>96</v>
      </c>
      <c r="C112" s="63">
        <v>41640</v>
      </c>
      <c r="D112" s="63">
        <v>41640</v>
      </c>
      <c r="E112" s="31" t="s">
        <v>80</v>
      </c>
      <c r="F112" s="31" t="s">
        <v>14</v>
      </c>
      <c r="G112" s="64" t="s">
        <v>90</v>
      </c>
      <c r="H112" s="64" t="s">
        <v>90</v>
      </c>
      <c r="I112" s="31" t="s">
        <v>64</v>
      </c>
      <c r="J112" s="1" t="s">
        <v>51</v>
      </c>
      <c r="K112" s="2" t="s">
        <v>511</v>
      </c>
    </row>
    <row r="113" spans="1:12" ht="62.25" customHeight="1" x14ac:dyDescent="0.25">
      <c r="A113" s="71" t="s">
        <v>93</v>
      </c>
      <c r="B113" s="18" t="s">
        <v>97</v>
      </c>
      <c r="C113" s="63">
        <v>41640</v>
      </c>
      <c r="D113" s="63">
        <v>41640</v>
      </c>
      <c r="E113" s="31" t="s">
        <v>80</v>
      </c>
      <c r="F113" s="31" t="s">
        <v>14</v>
      </c>
      <c r="G113" s="64" t="s">
        <v>90</v>
      </c>
      <c r="H113" s="64" t="s">
        <v>90</v>
      </c>
      <c r="I113" s="31" t="s">
        <v>64</v>
      </c>
      <c r="J113" s="1" t="s">
        <v>51</v>
      </c>
      <c r="K113" s="2" t="s">
        <v>511</v>
      </c>
    </row>
    <row r="114" spans="1:12" ht="67.5" customHeight="1" x14ac:dyDescent="0.25">
      <c r="A114" s="71">
        <v>86000000</v>
      </c>
      <c r="B114" s="18" t="s">
        <v>98</v>
      </c>
      <c r="C114" s="63">
        <v>41640</v>
      </c>
      <c r="D114" s="63">
        <v>41640</v>
      </c>
      <c r="E114" s="31" t="s">
        <v>80</v>
      </c>
      <c r="F114" s="31" t="s">
        <v>14</v>
      </c>
      <c r="G114" s="64" t="s">
        <v>90</v>
      </c>
      <c r="H114" s="64" t="s">
        <v>90</v>
      </c>
      <c r="I114" s="31" t="s">
        <v>64</v>
      </c>
      <c r="J114" s="1" t="s">
        <v>51</v>
      </c>
      <c r="K114" s="2" t="s">
        <v>511</v>
      </c>
    </row>
    <row r="115" spans="1:12" ht="63" customHeight="1" x14ac:dyDescent="0.25">
      <c r="A115" s="71">
        <v>86130000</v>
      </c>
      <c r="B115" s="18" t="s">
        <v>99</v>
      </c>
      <c r="C115" s="63">
        <v>41640</v>
      </c>
      <c r="D115" s="63">
        <v>41640</v>
      </c>
      <c r="E115" s="31" t="s">
        <v>80</v>
      </c>
      <c r="F115" s="31" t="s">
        <v>14</v>
      </c>
      <c r="G115" s="64" t="s">
        <v>90</v>
      </c>
      <c r="H115" s="64" t="s">
        <v>90</v>
      </c>
      <c r="I115" s="31" t="s">
        <v>64</v>
      </c>
      <c r="J115" s="1" t="s">
        <v>51</v>
      </c>
      <c r="K115" s="2" t="s">
        <v>511</v>
      </c>
    </row>
    <row r="116" spans="1:12" ht="66" customHeight="1" x14ac:dyDescent="0.25">
      <c r="A116" s="71">
        <v>43200000</v>
      </c>
      <c r="B116" s="18" t="s">
        <v>100</v>
      </c>
      <c r="C116" s="63">
        <v>41640</v>
      </c>
      <c r="D116" s="63">
        <v>41640</v>
      </c>
      <c r="E116" s="31" t="s">
        <v>80</v>
      </c>
      <c r="F116" s="31" t="s">
        <v>14</v>
      </c>
      <c r="G116" s="64" t="s">
        <v>90</v>
      </c>
      <c r="H116" s="64" t="s">
        <v>90</v>
      </c>
      <c r="I116" s="31" t="s">
        <v>64</v>
      </c>
      <c r="J116" s="1" t="s">
        <v>51</v>
      </c>
      <c r="K116" s="2" t="s">
        <v>511</v>
      </c>
    </row>
    <row r="117" spans="1:12" ht="66.75" customHeight="1" x14ac:dyDescent="0.25">
      <c r="A117" s="71">
        <v>41120000</v>
      </c>
      <c r="B117" s="18" t="s">
        <v>101</v>
      </c>
      <c r="C117" s="63">
        <v>41640</v>
      </c>
      <c r="D117" s="63">
        <v>41640</v>
      </c>
      <c r="E117" s="31" t="s">
        <v>80</v>
      </c>
      <c r="F117" s="31" t="s">
        <v>14</v>
      </c>
      <c r="G117" s="64" t="s">
        <v>90</v>
      </c>
      <c r="H117" s="64" t="s">
        <v>90</v>
      </c>
      <c r="I117" s="31" t="s">
        <v>64</v>
      </c>
      <c r="J117" s="1" t="s">
        <v>51</v>
      </c>
      <c r="K117" s="2" t="s">
        <v>511</v>
      </c>
    </row>
    <row r="118" spans="1:12" ht="63.75" customHeight="1" x14ac:dyDescent="0.25">
      <c r="A118" s="71">
        <v>80101706</v>
      </c>
      <c r="B118" s="18" t="s">
        <v>102</v>
      </c>
      <c r="C118" s="63">
        <v>41640</v>
      </c>
      <c r="D118" s="63">
        <v>41640</v>
      </c>
      <c r="E118" s="31" t="s">
        <v>80</v>
      </c>
      <c r="F118" s="31" t="s">
        <v>14</v>
      </c>
      <c r="G118" s="64" t="s">
        <v>90</v>
      </c>
      <c r="H118" s="64" t="s">
        <v>90</v>
      </c>
      <c r="I118" s="31" t="s">
        <v>64</v>
      </c>
      <c r="J118" s="1" t="s">
        <v>51</v>
      </c>
      <c r="K118" s="2" t="s">
        <v>511</v>
      </c>
    </row>
    <row r="119" spans="1:12" ht="58.5" customHeight="1" x14ac:dyDescent="0.25">
      <c r="A119" s="71">
        <v>86110000</v>
      </c>
      <c r="B119" s="18" t="s">
        <v>103</v>
      </c>
      <c r="C119" s="63">
        <v>41640</v>
      </c>
      <c r="D119" s="63">
        <v>41640</v>
      </c>
      <c r="E119" s="31" t="s">
        <v>80</v>
      </c>
      <c r="F119" s="31" t="s">
        <v>14</v>
      </c>
      <c r="G119" s="64" t="s">
        <v>90</v>
      </c>
      <c r="H119" s="64" t="s">
        <v>90</v>
      </c>
      <c r="I119" s="31" t="s">
        <v>64</v>
      </c>
      <c r="J119" s="1" t="s">
        <v>51</v>
      </c>
      <c r="K119" s="2" t="s">
        <v>511</v>
      </c>
    </row>
    <row r="120" spans="1:12" ht="66.75" customHeight="1" x14ac:dyDescent="0.25">
      <c r="A120" s="71">
        <v>93131507</v>
      </c>
      <c r="B120" s="18" t="s">
        <v>104</v>
      </c>
      <c r="C120" s="63">
        <v>41640</v>
      </c>
      <c r="D120" s="63">
        <v>41640</v>
      </c>
      <c r="E120" s="31" t="s">
        <v>80</v>
      </c>
      <c r="F120" s="31" t="s">
        <v>14</v>
      </c>
      <c r="G120" s="64" t="s">
        <v>90</v>
      </c>
      <c r="H120" s="64" t="s">
        <v>90</v>
      </c>
      <c r="I120" s="31" t="s">
        <v>64</v>
      </c>
      <c r="J120" s="1" t="s">
        <v>51</v>
      </c>
      <c r="K120" s="2" t="s">
        <v>511</v>
      </c>
    </row>
    <row r="121" spans="1:12" ht="171.75" customHeight="1" x14ac:dyDescent="0.25">
      <c r="A121" s="72">
        <v>921215004</v>
      </c>
      <c r="B121" s="31" t="s">
        <v>105</v>
      </c>
      <c r="C121" s="73">
        <v>41674</v>
      </c>
      <c r="D121" s="31" t="s">
        <v>106</v>
      </c>
      <c r="E121" s="31" t="s">
        <v>107</v>
      </c>
      <c r="F121" s="31" t="s">
        <v>108</v>
      </c>
      <c r="G121" s="14">
        <v>1124940953</v>
      </c>
      <c r="H121" s="31">
        <v>1098575150</v>
      </c>
      <c r="I121" s="31" t="s">
        <v>36</v>
      </c>
      <c r="J121" s="1" t="s">
        <v>51</v>
      </c>
      <c r="K121" s="117" t="s">
        <v>512</v>
      </c>
      <c r="L121" s="21"/>
    </row>
    <row r="122" spans="1:12" ht="134.25" customHeight="1" x14ac:dyDescent="0.25">
      <c r="A122" s="72" t="s">
        <v>109</v>
      </c>
      <c r="B122" s="74" t="s">
        <v>110</v>
      </c>
      <c r="C122" s="41">
        <v>41688</v>
      </c>
      <c r="D122" s="31" t="s">
        <v>106</v>
      </c>
      <c r="E122" s="31" t="s">
        <v>111</v>
      </c>
      <c r="F122" s="31" t="s">
        <v>108</v>
      </c>
      <c r="G122" s="31">
        <v>144000000</v>
      </c>
      <c r="H122" s="31">
        <v>120000000</v>
      </c>
      <c r="I122" s="31" t="s">
        <v>36</v>
      </c>
      <c r="J122" s="1" t="s">
        <v>51</v>
      </c>
      <c r="K122" s="117" t="s">
        <v>512</v>
      </c>
      <c r="L122" s="21"/>
    </row>
    <row r="123" spans="1:12" ht="99.75" customHeight="1" x14ac:dyDescent="0.25">
      <c r="A123" s="72" t="s">
        <v>112</v>
      </c>
      <c r="B123" s="31" t="s">
        <v>113</v>
      </c>
      <c r="C123" s="41">
        <v>41671</v>
      </c>
      <c r="D123" s="31" t="s">
        <v>33</v>
      </c>
      <c r="E123" s="31" t="s">
        <v>111</v>
      </c>
      <c r="F123" s="31" t="s">
        <v>108</v>
      </c>
      <c r="G123" s="31">
        <v>89526063</v>
      </c>
      <c r="H123" s="31">
        <v>26500000</v>
      </c>
      <c r="I123" s="31" t="s">
        <v>36</v>
      </c>
      <c r="J123" s="1" t="s">
        <v>51</v>
      </c>
      <c r="K123" s="117" t="s">
        <v>512</v>
      </c>
      <c r="L123" s="21"/>
    </row>
    <row r="124" spans="1:12" ht="77.25" customHeight="1" x14ac:dyDescent="0.25">
      <c r="A124" s="72">
        <v>78181500</v>
      </c>
      <c r="B124" s="31" t="s">
        <v>114</v>
      </c>
      <c r="C124" s="41">
        <v>41944</v>
      </c>
      <c r="D124" s="31" t="s">
        <v>115</v>
      </c>
      <c r="E124" s="31" t="s">
        <v>111</v>
      </c>
      <c r="F124" s="31" t="s">
        <v>108</v>
      </c>
      <c r="G124" s="31">
        <v>120000000</v>
      </c>
      <c r="H124" s="31">
        <v>60000000</v>
      </c>
      <c r="I124" s="31" t="s">
        <v>36</v>
      </c>
      <c r="J124" s="1" t="s">
        <v>51</v>
      </c>
      <c r="K124" s="117" t="s">
        <v>512</v>
      </c>
      <c r="L124" s="21"/>
    </row>
    <row r="125" spans="1:12" ht="80.25" customHeight="1" x14ac:dyDescent="0.25">
      <c r="A125" s="72">
        <v>78181500</v>
      </c>
      <c r="B125" s="1" t="s">
        <v>513</v>
      </c>
      <c r="C125" s="41">
        <v>41791</v>
      </c>
      <c r="D125" s="31" t="s">
        <v>116</v>
      </c>
      <c r="E125" s="31" t="s">
        <v>117</v>
      </c>
      <c r="F125" s="31" t="s">
        <v>108</v>
      </c>
      <c r="G125" s="31">
        <v>26500000</v>
      </c>
      <c r="H125" s="31">
        <v>66000000</v>
      </c>
      <c r="I125" s="31" t="s">
        <v>36</v>
      </c>
      <c r="J125" s="1" t="s">
        <v>51</v>
      </c>
      <c r="K125" s="117" t="s">
        <v>512</v>
      </c>
    </row>
    <row r="126" spans="1:12" ht="64.5" customHeight="1" x14ac:dyDescent="0.25">
      <c r="A126" s="72">
        <v>801015005</v>
      </c>
      <c r="B126" s="31" t="s">
        <v>118</v>
      </c>
      <c r="C126" s="41">
        <v>41730</v>
      </c>
      <c r="D126" s="31" t="s">
        <v>119</v>
      </c>
      <c r="E126" s="56" t="s">
        <v>120</v>
      </c>
      <c r="F126" s="31" t="s">
        <v>108</v>
      </c>
      <c r="G126" s="31">
        <v>110000000</v>
      </c>
      <c r="H126" s="31">
        <v>0</v>
      </c>
      <c r="I126" s="31" t="s">
        <v>36</v>
      </c>
      <c r="J126" s="1" t="s">
        <v>51</v>
      </c>
      <c r="K126" s="117" t="s">
        <v>512</v>
      </c>
    </row>
    <row r="127" spans="1:12" ht="68.25" customHeight="1" x14ac:dyDescent="0.25">
      <c r="A127" s="72">
        <v>251017002</v>
      </c>
      <c r="B127" s="31" t="s">
        <v>121</v>
      </c>
      <c r="C127" s="41">
        <v>41699</v>
      </c>
      <c r="D127" s="31" t="s">
        <v>115</v>
      </c>
      <c r="E127" s="31" t="s">
        <v>111</v>
      </c>
      <c r="F127" s="31" t="s">
        <v>108</v>
      </c>
      <c r="G127" s="31">
        <v>100000000</v>
      </c>
      <c r="H127" s="31">
        <v>0</v>
      </c>
      <c r="I127" s="31" t="s">
        <v>36</v>
      </c>
      <c r="J127" s="1" t="s">
        <v>51</v>
      </c>
      <c r="K127" s="117" t="s">
        <v>512</v>
      </c>
    </row>
    <row r="128" spans="1:12" ht="69" customHeight="1" x14ac:dyDescent="0.25">
      <c r="A128" s="75" t="s">
        <v>122</v>
      </c>
      <c r="B128" s="46" t="s">
        <v>123</v>
      </c>
      <c r="C128" s="45">
        <v>41671</v>
      </c>
      <c r="D128" s="46" t="s">
        <v>124</v>
      </c>
      <c r="E128" s="31" t="s">
        <v>111</v>
      </c>
      <c r="F128" s="31" t="s">
        <v>108</v>
      </c>
      <c r="G128" s="46">
        <v>210733000</v>
      </c>
      <c r="H128" s="46">
        <v>0</v>
      </c>
      <c r="I128" s="31" t="s">
        <v>36</v>
      </c>
      <c r="J128" s="1" t="s">
        <v>51</v>
      </c>
      <c r="K128" s="117" t="s">
        <v>512</v>
      </c>
    </row>
    <row r="129" spans="1:15" ht="75.75" customHeight="1" x14ac:dyDescent="0.25">
      <c r="A129" s="75">
        <v>921017001</v>
      </c>
      <c r="B129" s="46" t="s">
        <v>125</v>
      </c>
      <c r="C129" s="45">
        <v>41821</v>
      </c>
      <c r="D129" s="46" t="s">
        <v>126</v>
      </c>
      <c r="E129" s="46" t="s">
        <v>127</v>
      </c>
      <c r="F129" s="46" t="s">
        <v>108</v>
      </c>
      <c r="G129" s="46">
        <v>16384000</v>
      </c>
      <c r="H129" s="46">
        <v>16000000</v>
      </c>
      <c r="I129" s="46" t="s">
        <v>36</v>
      </c>
      <c r="J129" s="1" t="s">
        <v>51</v>
      </c>
      <c r="K129" s="117" t="s">
        <v>512</v>
      </c>
      <c r="M129" s="16"/>
    </row>
    <row r="130" spans="1:15" ht="75.75" customHeight="1" x14ac:dyDescent="0.25">
      <c r="A130" s="72">
        <v>43222800</v>
      </c>
      <c r="B130" s="31" t="s">
        <v>128</v>
      </c>
      <c r="C130" s="41">
        <v>41821</v>
      </c>
      <c r="D130" s="31" t="s">
        <v>115</v>
      </c>
      <c r="E130" s="31" t="s">
        <v>111</v>
      </c>
      <c r="F130" s="31" t="s">
        <v>108</v>
      </c>
      <c r="G130" s="31">
        <v>150000000</v>
      </c>
      <c r="H130" s="31">
        <v>10062876</v>
      </c>
      <c r="I130" s="31" t="s">
        <v>36</v>
      </c>
      <c r="J130" s="1" t="s">
        <v>51</v>
      </c>
      <c r="K130" s="117" t="s">
        <v>512</v>
      </c>
      <c r="M130" s="16"/>
    </row>
    <row r="131" spans="1:15" ht="76.5" customHeight="1" x14ac:dyDescent="0.25">
      <c r="A131" s="72">
        <v>801015005</v>
      </c>
      <c r="B131" s="31" t="s">
        <v>129</v>
      </c>
      <c r="C131" s="41">
        <v>41663</v>
      </c>
      <c r="D131" s="31" t="s">
        <v>124</v>
      </c>
      <c r="E131" s="31" t="s">
        <v>127</v>
      </c>
      <c r="F131" s="31" t="s">
        <v>108</v>
      </c>
      <c r="G131" s="76">
        <v>50000000</v>
      </c>
      <c r="H131" s="76">
        <v>37972545</v>
      </c>
      <c r="I131" s="46" t="s">
        <v>36</v>
      </c>
      <c r="J131" s="1" t="s">
        <v>51</v>
      </c>
      <c r="K131" s="117" t="s">
        <v>512</v>
      </c>
      <c r="M131" s="16"/>
    </row>
    <row r="132" spans="1:15" ht="90" x14ac:dyDescent="0.25">
      <c r="A132" s="72">
        <v>801015005</v>
      </c>
      <c r="B132" s="31" t="s">
        <v>130</v>
      </c>
      <c r="C132" s="41">
        <v>41663</v>
      </c>
      <c r="D132" s="31" t="s">
        <v>124</v>
      </c>
      <c r="E132" s="31" t="s">
        <v>127</v>
      </c>
      <c r="F132" s="31" t="s">
        <v>108</v>
      </c>
      <c r="G132" s="76">
        <v>73600000</v>
      </c>
      <c r="H132" s="76">
        <v>25200000</v>
      </c>
      <c r="I132" s="46" t="s">
        <v>36</v>
      </c>
      <c r="J132" s="1" t="s">
        <v>51</v>
      </c>
      <c r="K132" s="117" t="s">
        <v>512</v>
      </c>
      <c r="M132" s="16"/>
    </row>
    <row r="133" spans="1:15" ht="78.75" customHeight="1" x14ac:dyDescent="0.25">
      <c r="A133" s="72">
        <v>801015005</v>
      </c>
      <c r="B133" s="31" t="s">
        <v>131</v>
      </c>
      <c r="C133" s="41">
        <v>41821</v>
      </c>
      <c r="D133" s="31" t="s">
        <v>132</v>
      </c>
      <c r="E133" s="31" t="s">
        <v>127</v>
      </c>
      <c r="F133" s="31" t="s">
        <v>108</v>
      </c>
      <c r="G133" s="76">
        <v>60000000</v>
      </c>
      <c r="H133" s="76">
        <v>60000000</v>
      </c>
      <c r="I133" s="46" t="s">
        <v>36</v>
      </c>
      <c r="J133" s="1" t="s">
        <v>51</v>
      </c>
      <c r="K133" s="117" t="s">
        <v>512</v>
      </c>
      <c r="M133" s="16"/>
    </row>
    <row r="134" spans="1:15" ht="73.5" customHeight="1" x14ac:dyDescent="0.25">
      <c r="A134" s="75">
        <v>911119001</v>
      </c>
      <c r="B134" s="31" t="s">
        <v>133</v>
      </c>
      <c r="C134" s="41">
        <v>41730</v>
      </c>
      <c r="D134" s="31" t="s">
        <v>106</v>
      </c>
      <c r="E134" s="31" t="s">
        <v>127</v>
      </c>
      <c r="F134" s="31" t="s">
        <v>108</v>
      </c>
      <c r="G134" s="31">
        <v>35000000</v>
      </c>
      <c r="H134" s="31">
        <v>22000000</v>
      </c>
      <c r="I134" s="46" t="s">
        <v>36</v>
      </c>
      <c r="J134" s="1" t="s">
        <v>51</v>
      </c>
      <c r="K134" s="117" t="s">
        <v>512</v>
      </c>
      <c r="M134" s="16"/>
    </row>
    <row r="135" spans="1:15" ht="61.5" customHeight="1" x14ac:dyDescent="0.25">
      <c r="A135" s="40">
        <v>80111604</v>
      </c>
      <c r="B135" s="31" t="s">
        <v>398</v>
      </c>
      <c r="C135" s="41">
        <v>41645</v>
      </c>
      <c r="D135" s="31" t="s">
        <v>116</v>
      </c>
      <c r="E135" s="31" t="s">
        <v>127</v>
      </c>
      <c r="F135" s="31" t="s">
        <v>108</v>
      </c>
      <c r="G135" s="31">
        <v>14000000</v>
      </c>
      <c r="H135" s="31">
        <v>12480000</v>
      </c>
      <c r="I135" s="31" t="s">
        <v>36</v>
      </c>
      <c r="J135" s="1" t="s">
        <v>51</v>
      </c>
      <c r="K135" s="117" t="s">
        <v>512</v>
      </c>
      <c r="M135" s="16"/>
    </row>
    <row r="136" spans="1:15" ht="73.5" customHeight="1" x14ac:dyDescent="0.25">
      <c r="A136" s="40">
        <v>80120000</v>
      </c>
      <c r="B136" s="31" t="s">
        <v>399</v>
      </c>
      <c r="C136" s="41">
        <v>41645</v>
      </c>
      <c r="D136" s="31" t="s">
        <v>116</v>
      </c>
      <c r="E136" s="31" t="s">
        <v>127</v>
      </c>
      <c r="F136" s="31" t="s">
        <v>108</v>
      </c>
      <c r="G136" s="31">
        <v>19950000</v>
      </c>
      <c r="H136" s="31">
        <v>19320000</v>
      </c>
      <c r="I136" s="31" t="s">
        <v>36</v>
      </c>
      <c r="J136" s="1" t="s">
        <v>51</v>
      </c>
      <c r="K136" s="117" t="s">
        <v>512</v>
      </c>
      <c r="M136" s="16"/>
    </row>
    <row r="137" spans="1:15" ht="63" customHeight="1" x14ac:dyDescent="0.25">
      <c r="A137" s="40">
        <v>80120000</v>
      </c>
      <c r="B137" s="31" t="s">
        <v>400</v>
      </c>
      <c r="C137" s="41">
        <v>41659</v>
      </c>
      <c r="D137" s="31" t="s">
        <v>126</v>
      </c>
      <c r="E137" s="31" t="s">
        <v>127</v>
      </c>
      <c r="F137" s="31" t="s">
        <v>108</v>
      </c>
      <c r="G137" s="31">
        <v>15400000</v>
      </c>
      <c r="H137" s="31">
        <v>0</v>
      </c>
      <c r="I137" s="31" t="s">
        <v>36</v>
      </c>
      <c r="J137" s="1" t="s">
        <v>51</v>
      </c>
      <c r="K137" s="117" t="s">
        <v>512</v>
      </c>
      <c r="M137" s="16"/>
    </row>
    <row r="138" spans="1:15" ht="69" customHeight="1" x14ac:dyDescent="0.25">
      <c r="A138" s="40">
        <v>80111604</v>
      </c>
      <c r="B138" s="31" t="s">
        <v>401</v>
      </c>
      <c r="C138" s="41">
        <v>41664</v>
      </c>
      <c r="D138" s="31" t="s">
        <v>126</v>
      </c>
      <c r="E138" s="31" t="s">
        <v>127</v>
      </c>
      <c r="F138" s="31" t="s">
        <v>108</v>
      </c>
      <c r="G138" s="31">
        <v>10800000</v>
      </c>
      <c r="H138" s="31">
        <v>0</v>
      </c>
      <c r="I138" s="31" t="s">
        <v>36</v>
      </c>
      <c r="J138" s="1" t="s">
        <v>51</v>
      </c>
      <c r="K138" s="117" t="s">
        <v>512</v>
      </c>
      <c r="M138" s="16"/>
    </row>
    <row r="139" spans="1:15" ht="93.75" customHeight="1" x14ac:dyDescent="0.25">
      <c r="A139" s="40">
        <v>80111601</v>
      </c>
      <c r="B139" s="31" t="s">
        <v>402</v>
      </c>
      <c r="C139" s="41">
        <v>41664</v>
      </c>
      <c r="D139" s="31" t="s">
        <v>126</v>
      </c>
      <c r="E139" s="31" t="s">
        <v>127</v>
      </c>
      <c r="F139" s="31" t="s">
        <v>108</v>
      </c>
      <c r="G139" s="31">
        <v>9908600</v>
      </c>
      <c r="H139" s="31">
        <v>10920000</v>
      </c>
      <c r="I139" s="31" t="s">
        <v>36</v>
      </c>
      <c r="J139" s="1" t="s">
        <v>51</v>
      </c>
      <c r="K139" s="117" t="s">
        <v>512</v>
      </c>
      <c r="M139" s="16"/>
    </row>
    <row r="140" spans="1:15" ht="66.75" customHeight="1" x14ac:dyDescent="0.25">
      <c r="A140" s="40">
        <v>86101709</v>
      </c>
      <c r="B140" s="31" t="s">
        <v>403</v>
      </c>
      <c r="C140" s="41">
        <v>41664</v>
      </c>
      <c r="D140" s="31" t="s">
        <v>404</v>
      </c>
      <c r="E140" s="31" t="s">
        <v>127</v>
      </c>
      <c r="F140" s="31" t="s">
        <v>108</v>
      </c>
      <c r="G140" s="31">
        <v>26000000</v>
      </c>
      <c r="H140" s="14">
        <v>0</v>
      </c>
      <c r="I140" s="31" t="s">
        <v>36</v>
      </c>
      <c r="J140" s="1" t="s">
        <v>51</v>
      </c>
      <c r="K140" s="117" t="s">
        <v>512</v>
      </c>
      <c r="M140" s="16"/>
      <c r="O140" s="77"/>
    </row>
    <row r="141" spans="1:15" ht="91.5" customHeight="1" x14ac:dyDescent="0.25">
      <c r="A141" s="40">
        <v>92101602</v>
      </c>
      <c r="B141" s="31" t="s">
        <v>405</v>
      </c>
      <c r="C141" s="41">
        <v>41664</v>
      </c>
      <c r="D141" s="31" t="s">
        <v>126</v>
      </c>
      <c r="E141" s="31" t="s">
        <v>127</v>
      </c>
      <c r="F141" s="31" t="s">
        <v>108</v>
      </c>
      <c r="G141" s="31">
        <v>66000000</v>
      </c>
      <c r="H141" s="31">
        <v>62270357</v>
      </c>
      <c r="I141" s="31" t="s">
        <v>36</v>
      </c>
      <c r="J141" s="1" t="s">
        <v>51</v>
      </c>
      <c r="K141" s="117" t="s">
        <v>512</v>
      </c>
      <c r="M141" s="16"/>
    </row>
    <row r="142" spans="1:15" ht="73.5" customHeight="1" x14ac:dyDescent="0.25">
      <c r="A142" s="17">
        <v>80000000</v>
      </c>
      <c r="B142" s="31" t="s">
        <v>387</v>
      </c>
      <c r="C142" s="41">
        <v>41641</v>
      </c>
      <c r="D142" s="31">
        <v>12</v>
      </c>
      <c r="E142" s="31" t="s">
        <v>388</v>
      </c>
      <c r="F142" s="31" t="s">
        <v>108</v>
      </c>
      <c r="G142" s="78">
        <v>250000000</v>
      </c>
      <c r="H142" s="78">
        <v>250000000</v>
      </c>
      <c r="I142" s="31" t="s">
        <v>36</v>
      </c>
      <c r="J142" s="1" t="s">
        <v>51</v>
      </c>
      <c r="K142" s="2" t="s">
        <v>514</v>
      </c>
      <c r="L142" s="21"/>
      <c r="M142" s="16"/>
    </row>
    <row r="143" spans="1:15" ht="75" customHeight="1" x14ac:dyDescent="0.25">
      <c r="A143" s="17">
        <v>95111600</v>
      </c>
      <c r="B143" s="31" t="s">
        <v>389</v>
      </c>
      <c r="C143" s="41">
        <v>41641</v>
      </c>
      <c r="D143" s="31">
        <v>12</v>
      </c>
      <c r="E143" s="31" t="s">
        <v>388</v>
      </c>
      <c r="F143" s="31" t="s">
        <v>390</v>
      </c>
      <c r="G143" s="78">
        <v>300000000</v>
      </c>
      <c r="H143" s="78">
        <v>200000000</v>
      </c>
      <c r="I143" s="31" t="s">
        <v>36</v>
      </c>
      <c r="J143" s="1" t="s">
        <v>51</v>
      </c>
      <c r="K143" s="2" t="s">
        <v>514</v>
      </c>
      <c r="L143" s="21"/>
      <c r="M143" s="16"/>
    </row>
    <row r="144" spans="1:15" ht="80.25" customHeight="1" x14ac:dyDescent="0.25">
      <c r="A144" s="17">
        <v>95111600</v>
      </c>
      <c r="B144" s="31" t="s">
        <v>391</v>
      </c>
      <c r="C144" s="41">
        <v>41276</v>
      </c>
      <c r="D144" s="31">
        <v>12</v>
      </c>
      <c r="E144" s="31" t="s">
        <v>388</v>
      </c>
      <c r="F144" s="79" t="s">
        <v>392</v>
      </c>
      <c r="G144" s="78">
        <v>400000000</v>
      </c>
      <c r="H144" s="78">
        <v>300000000</v>
      </c>
      <c r="I144" s="31" t="s">
        <v>36</v>
      </c>
      <c r="J144" s="1" t="s">
        <v>51</v>
      </c>
      <c r="K144" s="2" t="s">
        <v>514</v>
      </c>
      <c r="L144" s="21"/>
      <c r="M144" s="16"/>
    </row>
    <row r="145" spans="1:13" ht="89.25" customHeight="1" x14ac:dyDescent="0.25">
      <c r="A145" s="17">
        <v>95111600</v>
      </c>
      <c r="B145" s="31" t="s">
        <v>389</v>
      </c>
      <c r="C145" s="41">
        <v>41641</v>
      </c>
      <c r="D145" s="31">
        <v>12</v>
      </c>
      <c r="E145" s="31" t="s">
        <v>388</v>
      </c>
      <c r="F145" s="31" t="s">
        <v>108</v>
      </c>
      <c r="G145" s="78">
        <v>2000000000</v>
      </c>
      <c r="H145" s="78">
        <v>1000000000</v>
      </c>
      <c r="I145" s="31" t="s">
        <v>36</v>
      </c>
      <c r="J145" s="1" t="s">
        <v>51</v>
      </c>
      <c r="K145" s="2" t="s">
        <v>514</v>
      </c>
      <c r="L145" s="21"/>
      <c r="M145" s="16"/>
    </row>
    <row r="146" spans="1:13" ht="75.75" customHeight="1" x14ac:dyDescent="0.25">
      <c r="A146" s="17">
        <v>95101502</v>
      </c>
      <c r="B146" s="31" t="s">
        <v>393</v>
      </c>
      <c r="C146" s="41">
        <v>41276</v>
      </c>
      <c r="D146" s="31">
        <v>12</v>
      </c>
      <c r="E146" s="31" t="s">
        <v>388</v>
      </c>
      <c r="F146" s="31" t="s">
        <v>108</v>
      </c>
      <c r="G146" s="78">
        <v>3000000000</v>
      </c>
      <c r="H146" s="78">
        <v>3000000000</v>
      </c>
      <c r="I146" s="31" t="s">
        <v>36</v>
      </c>
      <c r="J146" s="1" t="s">
        <v>51</v>
      </c>
      <c r="K146" s="2" t="s">
        <v>514</v>
      </c>
      <c r="L146" s="21"/>
      <c r="M146" s="16"/>
    </row>
    <row r="147" spans="1:13" ht="75.75" customHeight="1" x14ac:dyDescent="0.25">
      <c r="A147" s="17">
        <v>80000000</v>
      </c>
      <c r="B147" s="1" t="s">
        <v>515</v>
      </c>
      <c r="C147" s="41">
        <v>41641</v>
      </c>
      <c r="D147" s="31">
        <v>12</v>
      </c>
      <c r="E147" s="31" t="s">
        <v>388</v>
      </c>
      <c r="F147" s="31" t="s">
        <v>108</v>
      </c>
      <c r="G147" s="78">
        <v>50000000</v>
      </c>
      <c r="H147" s="78">
        <v>50000000</v>
      </c>
      <c r="I147" s="31" t="s">
        <v>36</v>
      </c>
      <c r="J147" s="1" t="s">
        <v>51</v>
      </c>
      <c r="K147" s="2" t="s">
        <v>514</v>
      </c>
      <c r="L147" s="21"/>
      <c r="M147" s="16"/>
    </row>
    <row r="148" spans="1:13" ht="72.75" customHeight="1" x14ac:dyDescent="0.25">
      <c r="A148" s="17">
        <v>80000000</v>
      </c>
      <c r="B148" s="31" t="s">
        <v>394</v>
      </c>
      <c r="C148" s="41">
        <v>41641</v>
      </c>
      <c r="D148" s="31">
        <v>12</v>
      </c>
      <c r="E148" s="31" t="s">
        <v>111</v>
      </c>
      <c r="F148" s="31" t="s">
        <v>108</v>
      </c>
      <c r="G148" s="78">
        <v>100000000</v>
      </c>
      <c r="H148" s="78">
        <v>50000000</v>
      </c>
      <c r="I148" s="31" t="s">
        <v>36</v>
      </c>
      <c r="J148" s="1" t="s">
        <v>51</v>
      </c>
      <c r="K148" s="2" t="s">
        <v>514</v>
      </c>
      <c r="L148" s="21"/>
      <c r="M148" s="16"/>
    </row>
    <row r="149" spans="1:13" ht="78" customHeight="1" x14ac:dyDescent="0.25">
      <c r="A149" s="17">
        <v>80000000</v>
      </c>
      <c r="B149" s="31" t="s">
        <v>395</v>
      </c>
      <c r="C149" s="41">
        <v>41641</v>
      </c>
      <c r="D149" s="31">
        <v>12</v>
      </c>
      <c r="E149" s="31" t="s">
        <v>388</v>
      </c>
      <c r="F149" s="31" t="s">
        <v>108</v>
      </c>
      <c r="G149" s="78">
        <v>300000000</v>
      </c>
      <c r="H149" s="78">
        <v>300000000</v>
      </c>
      <c r="I149" s="31" t="s">
        <v>36</v>
      </c>
      <c r="J149" s="1" t="s">
        <v>51</v>
      </c>
      <c r="K149" s="2" t="s">
        <v>514</v>
      </c>
      <c r="L149" s="21"/>
      <c r="M149" s="16"/>
    </row>
    <row r="150" spans="1:13" ht="78.75" customHeight="1" x14ac:dyDescent="0.25">
      <c r="A150" s="17">
        <v>95000000</v>
      </c>
      <c r="B150" s="31" t="s">
        <v>396</v>
      </c>
      <c r="C150" s="41">
        <v>41641</v>
      </c>
      <c r="D150" s="31">
        <v>12</v>
      </c>
      <c r="E150" s="31" t="s">
        <v>388</v>
      </c>
      <c r="F150" s="31" t="s">
        <v>108</v>
      </c>
      <c r="G150" s="78">
        <v>1000000000</v>
      </c>
      <c r="H150" s="78">
        <v>1000000000</v>
      </c>
      <c r="I150" s="31" t="s">
        <v>36</v>
      </c>
      <c r="J150" s="1" t="s">
        <v>51</v>
      </c>
      <c r="K150" s="2" t="s">
        <v>514</v>
      </c>
      <c r="L150" s="21"/>
      <c r="M150" s="16"/>
    </row>
    <row r="151" spans="1:13" ht="84.75" customHeight="1" x14ac:dyDescent="0.25">
      <c r="A151" s="17">
        <v>80000000</v>
      </c>
      <c r="B151" s="31" t="s">
        <v>397</v>
      </c>
      <c r="C151" s="41">
        <v>41641</v>
      </c>
      <c r="D151" s="31">
        <v>12</v>
      </c>
      <c r="E151" s="31" t="s">
        <v>111</v>
      </c>
      <c r="F151" s="31" t="s">
        <v>108</v>
      </c>
      <c r="G151" s="78">
        <v>100000000</v>
      </c>
      <c r="H151" s="78">
        <v>100000000</v>
      </c>
      <c r="I151" s="31" t="s">
        <v>36</v>
      </c>
      <c r="J151" s="1" t="s">
        <v>51</v>
      </c>
      <c r="K151" s="2" t="s">
        <v>514</v>
      </c>
      <c r="L151" s="21"/>
      <c r="M151" s="16"/>
    </row>
    <row r="152" spans="1:13" ht="68.25" customHeight="1" x14ac:dyDescent="0.25">
      <c r="A152" s="80">
        <v>85000000</v>
      </c>
      <c r="B152" s="81" t="s">
        <v>134</v>
      </c>
      <c r="C152" s="30" t="s">
        <v>135</v>
      </c>
      <c r="D152" s="30" t="s">
        <v>136</v>
      </c>
      <c r="E152" s="30" t="s">
        <v>137</v>
      </c>
      <c r="F152" s="30"/>
      <c r="G152" s="82">
        <v>2332641650</v>
      </c>
      <c r="H152" s="30"/>
      <c r="I152" s="30" t="s">
        <v>138</v>
      </c>
      <c r="J152" s="1" t="s">
        <v>51</v>
      </c>
      <c r="K152" s="118" t="s">
        <v>516</v>
      </c>
      <c r="L152" s="16"/>
    </row>
    <row r="153" spans="1:13" ht="160.5" customHeight="1" x14ac:dyDescent="0.25">
      <c r="A153" s="80">
        <v>80161500</v>
      </c>
      <c r="B153" s="81" t="s">
        <v>139</v>
      </c>
      <c r="C153" s="30" t="s">
        <v>135</v>
      </c>
      <c r="D153" s="30" t="s">
        <v>140</v>
      </c>
      <c r="E153" s="30" t="s">
        <v>137</v>
      </c>
      <c r="F153" s="30">
        <v>1</v>
      </c>
      <c r="G153" s="82">
        <v>17017091</v>
      </c>
      <c r="H153" s="30">
        <f>18522000</f>
        <v>18522000</v>
      </c>
      <c r="I153" s="30" t="s">
        <v>138</v>
      </c>
      <c r="J153" s="1" t="s">
        <v>51</v>
      </c>
      <c r="K153" s="118" t="s">
        <v>516</v>
      </c>
      <c r="L153" s="16"/>
    </row>
    <row r="154" spans="1:13" ht="193.5" customHeight="1" x14ac:dyDescent="0.25">
      <c r="A154" s="80">
        <v>85101600</v>
      </c>
      <c r="B154" s="31" t="s">
        <v>141</v>
      </c>
      <c r="C154" s="83" t="s">
        <v>142</v>
      </c>
      <c r="D154" s="30" t="s">
        <v>143</v>
      </c>
      <c r="E154" s="30" t="s">
        <v>137</v>
      </c>
      <c r="F154" s="30">
        <v>1</v>
      </c>
      <c r="G154" s="82">
        <v>25000000</v>
      </c>
      <c r="H154" s="84">
        <v>19600000</v>
      </c>
      <c r="I154" s="30" t="s">
        <v>138</v>
      </c>
      <c r="J154" s="1" t="s">
        <v>51</v>
      </c>
      <c r="K154" s="118" t="s">
        <v>516</v>
      </c>
      <c r="L154" s="16"/>
    </row>
    <row r="155" spans="1:13" ht="99.75" customHeight="1" x14ac:dyDescent="0.25">
      <c r="A155" s="80">
        <v>81112200</v>
      </c>
      <c r="B155" s="85" t="s">
        <v>144</v>
      </c>
      <c r="C155" s="30" t="s">
        <v>142</v>
      </c>
      <c r="D155" s="30" t="s">
        <v>145</v>
      </c>
      <c r="E155" s="30" t="s">
        <v>137</v>
      </c>
      <c r="F155" s="30">
        <v>1</v>
      </c>
      <c r="G155" s="82">
        <f>4000000*(5%)+4000000</f>
        <v>4200000</v>
      </c>
      <c r="H155" s="84">
        <v>2668000</v>
      </c>
      <c r="I155" s="84" t="s">
        <v>138</v>
      </c>
      <c r="J155" s="1" t="s">
        <v>51</v>
      </c>
      <c r="K155" s="118" t="s">
        <v>516</v>
      </c>
      <c r="L155" s="16"/>
    </row>
    <row r="156" spans="1:13" ht="78" customHeight="1" x14ac:dyDescent="0.25">
      <c r="A156" s="80">
        <v>85101600</v>
      </c>
      <c r="B156" s="86" t="s">
        <v>146</v>
      </c>
      <c r="C156" s="30" t="s">
        <v>147</v>
      </c>
      <c r="D156" s="30" t="s">
        <v>148</v>
      </c>
      <c r="E156" s="30" t="s">
        <v>149</v>
      </c>
      <c r="F156" s="30" t="s">
        <v>150</v>
      </c>
      <c r="G156" s="82">
        <v>10000000</v>
      </c>
      <c r="H156" s="84">
        <v>11650000</v>
      </c>
      <c r="I156" s="84" t="s">
        <v>138</v>
      </c>
      <c r="J156" s="1" t="s">
        <v>51</v>
      </c>
      <c r="K156" s="118" t="s">
        <v>516</v>
      </c>
      <c r="L156" s="16"/>
    </row>
    <row r="157" spans="1:13" ht="64.5" customHeight="1" x14ac:dyDescent="0.25">
      <c r="A157" s="80">
        <v>85101506</v>
      </c>
      <c r="B157" s="86" t="s">
        <v>151</v>
      </c>
      <c r="C157" s="30" t="s">
        <v>152</v>
      </c>
      <c r="D157" s="30" t="s">
        <v>33</v>
      </c>
      <c r="E157" s="30" t="s">
        <v>153</v>
      </c>
      <c r="F157" s="30" t="s">
        <v>154</v>
      </c>
      <c r="G157" s="82">
        <v>220000000</v>
      </c>
      <c r="H157" s="84">
        <f>62400000+24800000+120750000</f>
        <v>207950000</v>
      </c>
      <c r="I157" s="84" t="s">
        <v>138</v>
      </c>
      <c r="J157" s="1" t="s">
        <v>51</v>
      </c>
      <c r="K157" s="118" t="s">
        <v>516</v>
      </c>
      <c r="L157" s="16"/>
    </row>
    <row r="158" spans="1:13" ht="60" x14ac:dyDescent="0.25">
      <c r="A158" s="80">
        <v>86101508</v>
      </c>
      <c r="B158" s="86" t="s">
        <v>155</v>
      </c>
      <c r="C158" s="30" t="s">
        <v>152</v>
      </c>
      <c r="D158" s="30" t="s">
        <v>33</v>
      </c>
      <c r="E158" s="30" t="s">
        <v>137</v>
      </c>
      <c r="F158" s="30" t="s">
        <v>150</v>
      </c>
      <c r="G158" s="82">
        <v>51954210</v>
      </c>
      <c r="H158" s="84">
        <v>21366450</v>
      </c>
      <c r="I158" s="84" t="s">
        <v>138</v>
      </c>
      <c r="J158" s="1" t="s">
        <v>51</v>
      </c>
      <c r="K158" s="118" t="s">
        <v>516</v>
      </c>
      <c r="L158" s="16"/>
    </row>
    <row r="159" spans="1:13" ht="70.5" customHeight="1" x14ac:dyDescent="0.25">
      <c r="A159" s="80">
        <v>41116116</v>
      </c>
      <c r="B159" s="87" t="s">
        <v>156</v>
      </c>
      <c r="C159" s="30" t="s">
        <v>157</v>
      </c>
      <c r="D159" s="30" t="s">
        <v>158</v>
      </c>
      <c r="E159" s="30" t="s">
        <v>149</v>
      </c>
      <c r="F159" s="30"/>
      <c r="G159" s="82">
        <v>4000000</v>
      </c>
      <c r="H159" s="84"/>
      <c r="I159" s="84" t="s">
        <v>138</v>
      </c>
      <c r="J159" s="1" t="s">
        <v>51</v>
      </c>
      <c r="K159" s="118" t="s">
        <v>516</v>
      </c>
      <c r="L159" s="16"/>
    </row>
    <row r="160" spans="1:13" ht="61.5" customHeight="1" x14ac:dyDescent="0.25">
      <c r="A160" s="72">
        <v>93141811</v>
      </c>
      <c r="B160" s="86" t="s">
        <v>159</v>
      </c>
      <c r="C160" s="30" t="s">
        <v>152</v>
      </c>
      <c r="D160" s="30" t="s">
        <v>33</v>
      </c>
      <c r="E160" s="30" t="s">
        <v>137</v>
      </c>
      <c r="F160" s="30">
        <v>1</v>
      </c>
      <c r="G160" s="82">
        <v>29033224</v>
      </c>
      <c r="H160" s="84">
        <f>13825350*2</f>
        <v>27650700</v>
      </c>
      <c r="I160" s="84" t="s">
        <v>138</v>
      </c>
      <c r="J160" s="1" t="s">
        <v>51</v>
      </c>
      <c r="K160" s="118" t="s">
        <v>516</v>
      </c>
      <c r="L160" s="16"/>
    </row>
    <row r="161" spans="1:12" ht="63" customHeight="1" x14ac:dyDescent="0.25">
      <c r="A161" s="72">
        <v>93141811</v>
      </c>
      <c r="B161" s="86" t="s">
        <v>160</v>
      </c>
      <c r="C161" s="30" t="s">
        <v>152</v>
      </c>
      <c r="D161" s="30" t="s">
        <v>33</v>
      </c>
      <c r="E161" s="30" t="s">
        <v>137</v>
      </c>
      <c r="F161" s="30" t="s">
        <v>150</v>
      </c>
      <c r="G161" s="82">
        <f>7084665*11</f>
        <v>77931315</v>
      </c>
      <c r="H161" s="84">
        <f>24740100*3</f>
        <v>74220300</v>
      </c>
      <c r="I161" s="84" t="s">
        <v>138</v>
      </c>
      <c r="J161" s="1" t="s">
        <v>51</v>
      </c>
      <c r="K161" s="118" t="s">
        <v>516</v>
      </c>
      <c r="L161" s="16"/>
    </row>
    <row r="162" spans="1:12" ht="60" x14ac:dyDescent="0.25">
      <c r="A162" s="80">
        <v>85122101</v>
      </c>
      <c r="B162" s="86" t="s">
        <v>161</v>
      </c>
      <c r="C162" s="30" t="s">
        <v>152</v>
      </c>
      <c r="D162" s="30" t="s">
        <v>33</v>
      </c>
      <c r="E162" s="30" t="s">
        <v>137</v>
      </c>
      <c r="F162" s="30" t="s">
        <v>154</v>
      </c>
      <c r="G162" s="82">
        <v>25900000</v>
      </c>
      <c r="H162" s="84">
        <v>24667335</v>
      </c>
      <c r="I162" s="84" t="s">
        <v>138</v>
      </c>
      <c r="J162" s="1" t="s">
        <v>51</v>
      </c>
      <c r="K162" s="118" t="s">
        <v>516</v>
      </c>
      <c r="L162" s="16"/>
    </row>
    <row r="163" spans="1:12" ht="69" customHeight="1" x14ac:dyDescent="0.25">
      <c r="A163" s="80">
        <v>72000000</v>
      </c>
      <c r="B163" s="86" t="s">
        <v>162</v>
      </c>
      <c r="C163" s="30" t="s">
        <v>163</v>
      </c>
      <c r="D163" s="30" t="s">
        <v>158</v>
      </c>
      <c r="E163" s="30" t="s">
        <v>164</v>
      </c>
      <c r="F163" s="30"/>
      <c r="G163" s="82">
        <v>80000000</v>
      </c>
      <c r="H163" s="84"/>
      <c r="I163" s="84" t="s">
        <v>138</v>
      </c>
      <c r="J163" s="1" t="s">
        <v>51</v>
      </c>
      <c r="K163" s="118" t="s">
        <v>516</v>
      </c>
      <c r="L163" s="16"/>
    </row>
    <row r="164" spans="1:12" ht="63" customHeight="1" x14ac:dyDescent="0.25">
      <c r="A164" s="72">
        <v>85122003</v>
      </c>
      <c r="B164" s="86" t="s">
        <v>165</v>
      </c>
      <c r="C164" s="30" t="s">
        <v>152</v>
      </c>
      <c r="D164" s="30" t="s">
        <v>33</v>
      </c>
      <c r="E164" s="30" t="s">
        <v>137</v>
      </c>
      <c r="F164" s="30" t="s">
        <v>166</v>
      </c>
      <c r="G164" s="82">
        <v>24740100</v>
      </c>
      <c r="H164" s="84">
        <v>18918900</v>
      </c>
      <c r="I164" s="84" t="s">
        <v>138</v>
      </c>
      <c r="J164" s="1" t="s">
        <v>51</v>
      </c>
      <c r="K164" s="118" t="s">
        <v>516</v>
      </c>
      <c r="L164" s="16"/>
    </row>
    <row r="165" spans="1:12" ht="47.25" customHeight="1" x14ac:dyDescent="0.25">
      <c r="A165" s="80">
        <v>93141811</v>
      </c>
      <c r="B165" s="86" t="s">
        <v>167</v>
      </c>
      <c r="C165" s="30" t="s">
        <v>142</v>
      </c>
      <c r="D165" s="30" t="s">
        <v>158</v>
      </c>
      <c r="E165" s="30" t="s">
        <v>149</v>
      </c>
      <c r="F165" s="30"/>
      <c r="G165" s="82">
        <v>10000000</v>
      </c>
      <c r="H165" s="84">
        <v>0</v>
      </c>
      <c r="I165" s="84" t="s">
        <v>138</v>
      </c>
      <c r="J165" s="1" t="s">
        <v>51</v>
      </c>
      <c r="K165" s="118" t="s">
        <v>516</v>
      </c>
      <c r="L165" s="16"/>
    </row>
    <row r="166" spans="1:12" ht="60" x14ac:dyDescent="0.25">
      <c r="A166" s="80">
        <v>93141811</v>
      </c>
      <c r="B166" s="86" t="s">
        <v>168</v>
      </c>
      <c r="C166" s="30" t="s">
        <v>152</v>
      </c>
      <c r="D166" s="30" t="s">
        <v>33</v>
      </c>
      <c r="E166" s="30" t="s">
        <v>137</v>
      </c>
      <c r="F166" s="30">
        <v>12</v>
      </c>
      <c r="G166" s="82">
        <v>24740100</v>
      </c>
      <c r="H166" s="84">
        <v>20374200</v>
      </c>
      <c r="I166" s="84" t="s">
        <v>138</v>
      </c>
      <c r="J166" s="1" t="s">
        <v>51</v>
      </c>
      <c r="K166" s="118" t="s">
        <v>516</v>
      </c>
      <c r="L166" s="16"/>
    </row>
    <row r="167" spans="1:12" ht="60" x14ac:dyDescent="0.25">
      <c r="A167" s="80">
        <v>85111608</v>
      </c>
      <c r="B167" s="86" t="s">
        <v>169</v>
      </c>
      <c r="C167" s="30" t="s">
        <v>152</v>
      </c>
      <c r="D167" s="30" t="s">
        <v>33</v>
      </c>
      <c r="E167" s="30" t="s">
        <v>137</v>
      </c>
      <c r="F167" s="30" t="s">
        <v>166</v>
      </c>
      <c r="G167" s="82">
        <v>20900000</v>
      </c>
      <c r="H167" s="84">
        <v>18918900</v>
      </c>
      <c r="I167" s="84" t="s">
        <v>138</v>
      </c>
      <c r="J167" s="1" t="s">
        <v>51</v>
      </c>
      <c r="K167" s="118" t="s">
        <v>516</v>
      </c>
      <c r="L167" s="16"/>
    </row>
    <row r="168" spans="1:12" ht="60" x14ac:dyDescent="0.25">
      <c r="A168" s="80">
        <v>93141811</v>
      </c>
      <c r="B168" s="86" t="s">
        <v>170</v>
      </c>
      <c r="C168" s="30" t="s">
        <v>152</v>
      </c>
      <c r="D168" s="30" t="s">
        <v>33</v>
      </c>
      <c r="E168" s="30" t="s">
        <v>137</v>
      </c>
      <c r="F168" s="30" t="s">
        <v>150</v>
      </c>
      <c r="G168" s="82">
        <v>52390800</v>
      </c>
      <c r="H168" s="84"/>
      <c r="I168" s="84" t="s">
        <v>138</v>
      </c>
      <c r="J168" s="1" t="s">
        <v>51</v>
      </c>
      <c r="K168" s="118" t="s">
        <v>516</v>
      </c>
      <c r="L168" s="16"/>
    </row>
    <row r="169" spans="1:12" ht="60.75" thickBot="1" x14ac:dyDescent="0.3">
      <c r="A169" s="80">
        <v>93141811</v>
      </c>
      <c r="B169" s="86" t="s">
        <v>171</v>
      </c>
      <c r="C169" s="30" t="s">
        <v>152</v>
      </c>
      <c r="D169" s="30" t="s">
        <v>33</v>
      </c>
      <c r="E169" s="30" t="s">
        <v>137</v>
      </c>
      <c r="F169" s="30" t="s">
        <v>172</v>
      </c>
      <c r="G169" s="82">
        <v>116132896</v>
      </c>
      <c r="H169" s="84">
        <v>13825350</v>
      </c>
      <c r="I169" s="84" t="s">
        <v>138</v>
      </c>
      <c r="J169" s="1" t="s">
        <v>51</v>
      </c>
      <c r="K169" s="118" t="s">
        <v>516</v>
      </c>
      <c r="L169" s="16"/>
    </row>
    <row r="170" spans="1:12" ht="61.5" customHeight="1" x14ac:dyDescent="0.25">
      <c r="A170" s="88">
        <v>85101600</v>
      </c>
      <c r="B170" s="89" t="s">
        <v>173</v>
      </c>
      <c r="C170" s="90" t="s">
        <v>174</v>
      </c>
      <c r="D170" s="90" t="s">
        <v>175</v>
      </c>
      <c r="E170" s="90" t="s">
        <v>137</v>
      </c>
      <c r="F170" s="90">
        <v>1</v>
      </c>
      <c r="G170" s="91">
        <v>7917231</v>
      </c>
      <c r="H170" s="92">
        <v>7540000</v>
      </c>
      <c r="I170" s="92" t="s">
        <v>138</v>
      </c>
      <c r="J170" s="1" t="s">
        <v>51</v>
      </c>
      <c r="K170" s="118" t="s">
        <v>516</v>
      </c>
      <c r="L170" s="16"/>
    </row>
    <row r="171" spans="1:12" ht="82.5" customHeight="1" x14ac:dyDescent="0.25">
      <c r="A171" s="80">
        <v>82121500</v>
      </c>
      <c r="B171" s="86" t="s">
        <v>176</v>
      </c>
      <c r="C171" s="30" t="s">
        <v>142</v>
      </c>
      <c r="D171" s="30" t="s">
        <v>158</v>
      </c>
      <c r="E171" s="30" t="s">
        <v>149</v>
      </c>
      <c r="F171" s="30">
        <v>1</v>
      </c>
      <c r="G171" s="82">
        <v>10000000</v>
      </c>
      <c r="H171" s="84">
        <v>3587745</v>
      </c>
      <c r="I171" s="84" t="s">
        <v>138</v>
      </c>
      <c r="J171" s="1" t="s">
        <v>51</v>
      </c>
      <c r="K171" s="118" t="s">
        <v>516</v>
      </c>
      <c r="L171" s="16"/>
    </row>
    <row r="172" spans="1:12" ht="66.75" customHeight="1" x14ac:dyDescent="0.25">
      <c r="A172" s="80">
        <v>85101600</v>
      </c>
      <c r="B172" s="86" t="s">
        <v>177</v>
      </c>
      <c r="C172" s="30" t="s">
        <v>147</v>
      </c>
      <c r="D172" s="30" t="s">
        <v>175</v>
      </c>
      <c r="E172" s="30" t="s">
        <v>137</v>
      </c>
      <c r="F172" s="30"/>
      <c r="G172" s="82">
        <v>15000000</v>
      </c>
      <c r="H172" s="84"/>
      <c r="I172" s="84" t="s">
        <v>138</v>
      </c>
      <c r="J172" s="1" t="s">
        <v>51</v>
      </c>
      <c r="K172" s="118" t="s">
        <v>516</v>
      </c>
      <c r="L172" s="16"/>
    </row>
    <row r="173" spans="1:12" ht="90" customHeight="1" x14ac:dyDescent="0.25">
      <c r="A173" s="80">
        <v>85111608</v>
      </c>
      <c r="B173" s="86" t="s">
        <v>178</v>
      </c>
      <c r="C173" s="30" t="s">
        <v>135</v>
      </c>
      <c r="D173" s="30" t="s">
        <v>136</v>
      </c>
      <c r="E173" s="30" t="s">
        <v>153</v>
      </c>
      <c r="F173" s="30" t="s">
        <v>150</v>
      </c>
      <c r="G173" s="82">
        <v>400000000</v>
      </c>
      <c r="H173" s="84">
        <v>0</v>
      </c>
      <c r="I173" s="84" t="s">
        <v>64</v>
      </c>
      <c r="J173" s="1" t="s">
        <v>51</v>
      </c>
      <c r="K173" s="118" t="s">
        <v>516</v>
      </c>
      <c r="L173" s="16"/>
    </row>
    <row r="174" spans="1:12" ht="63.75" customHeight="1" x14ac:dyDescent="0.25">
      <c r="A174" s="80">
        <v>93141811</v>
      </c>
      <c r="B174" s="86" t="s">
        <v>179</v>
      </c>
      <c r="C174" s="30" t="s">
        <v>180</v>
      </c>
      <c r="D174" s="30" t="s">
        <v>40</v>
      </c>
      <c r="E174" s="30" t="s">
        <v>137</v>
      </c>
      <c r="F174" s="30" t="s">
        <v>150</v>
      </c>
      <c r="G174" s="82">
        <v>18000000</v>
      </c>
      <c r="H174" s="84">
        <v>24740100</v>
      </c>
      <c r="I174" s="84" t="s">
        <v>138</v>
      </c>
      <c r="J174" s="1" t="s">
        <v>51</v>
      </c>
      <c r="K174" s="118" t="s">
        <v>516</v>
      </c>
      <c r="L174" s="16"/>
    </row>
    <row r="175" spans="1:12" ht="88.5" customHeight="1" x14ac:dyDescent="0.25">
      <c r="A175" s="80">
        <v>86141501</v>
      </c>
      <c r="B175" s="86" t="s">
        <v>181</v>
      </c>
      <c r="C175" s="30" t="s">
        <v>174</v>
      </c>
      <c r="D175" s="30" t="s">
        <v>140</v>
      </c>
      <c r="E175" s="30" t="s">
        <v>149</v>
      </c>
      <c r="F175" s="30">
        <v>1</v>
      </c>
      <c r="G175" s="82">
        <v>18084666</v>
      </c>
      <c r="H175" s="84"/>
      <c r="I175" s="84" t="s">
        <v>138</v>
      </c>
      <c r="J175" s="1" t="s">
        <v>51</v>
      </c>
      <c r="K175" s="118" t="s">
        <v>516</v>
      </c>
      <c r="L175" s="16"/>
    </row>
    <row r="176" spans="1:12" ht="75.75" customHeight="1" x14ac:dyDescent="0.25">
      <c r="A176" s="80">
        <v>93141811</v>
      </c>
      <c r="B176" s="86" t="s">
        <v>182</v>
      </c>
      <c r="C176" s="30" t="s">
        <v>183</v>
      </c>
      <c r="D176" s="30" t="s">
        <v>158</v>
      </c>
      <c r="E176" s="30" t="s">
        <v>164</v>
      </c>
      <c r="F176" s="30">
        <v>1</v>
      </c>
      <c r="G176" s="82">
        <v>126672039</v>
      </c>
      <c r="H176" s="84"/>
      <c r="I176" s="84" t="s">
        <v>138</v>
      </c>
      <c r="J176" s="1" t="s">
        <v>51</v>
      </c>
      <c r="K176" s="118" t="s">
        <v>516</v>
      </c>
      <c r="L176" s="16"/>
    </row>
    <row r="177" spans="1:12" ht="63.75" customHeight="1" x14ac:dyDescent="0.25">
      <c r="A177" s="80">
        <v>70141605</v>
      </c>
      <c r="B177" s="86" t="s">
        <v>184</v>
      </c>
      <c r="C177" s="30" t="s">
        <v>163</v>
      </c>
      <c r="D177" s="30" t="s">
        <v>40</v>
      </c>
      <c r="E177" s="30" t="s">
        <v>149</v>
      </c>
      <c r="F177" s="30">
        <v>1</v>
      </c>
      <c r="G177" s="82">
        <v>20000000</v>
      </c>
      <c r="H177" s="84">
        <v>10950000</v>
      </c>
      <c r="I177" s="84" t="s">
        <v>138</v>
      </c>
      <c r="J177" s="1" t="s">
        <v>51</v>
      </c>
      <c r="K177" s="118" t="s">
        <v>516</v>
      </c>
      <c r="L177" s="16"/>
    </row>
    <row r="178" spans="1:12" ht="62.25" customHeight="1" x14ac:dyDescent="0.25">
      <c r="A178" s="80">
        <v>77121701</v>
      </c>
      <c r="B178" s="86" t="s">
        <v>185</v>
      </c>
      <c r="C178" s="30" t="s">
        <v>174</v>
      </c>
      <c r="D178" s="30" t="s">
        <v>175</v>
      </c>
      <c r="E178" s="30" t="s">
        <v>149</v>
      </c>
      <c r="F178" s="30">
        <v>1</v>
      </c>
      <c r="G178" s="82">
        <v>25000000</v>
      </c>
      <c r="H178" s="84">
        <v>16290576</v>
      </c>
      <c r="I178" s="84" t="s">
        <v>138</v>
      </c>
      <c r="J178" s="1" t="s">
        <v>51</v>
      </c>
      <c r="K178" s="118" t="s">
        <v>516</v>
      </c>
      <c r="L178" s="16"/>
    </row>
    <row r="179" spans="1:12" ht="67.5" customHeight="1" x14ac:dyDescent="0.25">
      <c r="A179" s="80">
        <v>70122000</v>
      </c>
      <c r="B179" s="86" t="s">
        <v>186</v>
      </c>
      <c r="C179" s="30" t="s">
        <v>163</v>
      </c>
      <c r="D179" s="30" t="s">
        <v>140</v>
      </c>
      <c r="E179" s="30" t="s">
        <v>164</v>
      </c>
      <c r="F179" s="30">
        <v>1</v>
      </c>
      <c r="G179" s="82">
        <v>70000000</v>
      </c>
      <c r="H179" s="84">
        <v>50000000</v>
      </c>
      <c r="I179" s="30" t="s">
        <v>138</v>
      </c>
      <c r="J179" s="1" t="s">
        <v>51</v>
      </c>
      <c r="K179" s="118" t="s">
        <v>516</v>
      </c>
      <c r="L179" s="16"/>
    </row>
    <row r="180" spans="1:12" ht="64.5" customHeight="1" thickBot="1" x14ac:dyDescent="0.3">
      <c r="A180" s="93">
        <v>70122000</v>
      </c>
      <c r="B180" s="94" t="s">
        <v>187</v>
      </c>
      <c r="C180" s="95" t="s">
        <v>174</v>
      </c>
      <c r="D180" s="95" t="s">
        <v>158</v>
      </c>
      <c r="E180" s="95" t="s">
        <v>149</v>
      </c>
      <c r="F180" s="95"/>
      <c r="G180" s="96">
        <v>1500000</v>
      </c>
      <c r="H180" s="97"/>
      <c r="I180" s="95" t="s">
        <v>138</v>
      </c>
      <c r="J180" s="1" t="s">
        <v>51</v>
      </c>
      <c r="K180" s="120" t="s">
        <v>516</v>
      </c>
      <c r="L180" s="16"/>
    </row>
    <row r="181" spans="1:12" ht="78.75" customHeight="1" thickBot="1" x14ac:dyDescent="0.3">
      <c r="A181" s="17">
        <v>701518006</v>
      </c>
      <c r="B181" s="31" t="s">
        <v>188</v>
      </c>
      <c r="C181" s="63">
        <v>41640</v>
      </c>
      <c r="D181" s="31" t="s">
        <v>189</v>
      </c>
      <c r="E181" s="31" t="s">
        <v>190</v>
      </c>
      <c r="F181" s="31" t="s">
        <v>191</v>
      </c>
      <c r="G181" s="98">
        <v>783300000</v>
      </c>
      <c r="H181" s="98">
        <v>100000000</v>
      </c>
      <c r="I181" s="31" t="s">
        <v>192</v>
      </c>
      <c r="J181" s="1" t="s">
        <v>51</v>
      </c>
      <c r="K181" s="121" t="s">
        <v>194</v>
      </c>
      <c r="L181" s="3"/>
    </row>
    <row r="182" spans="1:12" ht="90" customHeight="1" thickBot="1" x14ac:dyDescent="0.3">
      <c r="A182" s="17">
        <v>70151800</v>
      </c>
      <c r="B182" s="31" t="s">
        <v>195</v>
      </c>
      <c r="C182" s="63">
        <v>41640</v>
      </c>
      <c r="D182" s="31" t="s">
        <v>189</v>
      </c>
      <c r="E182" s="31" t="s">
        <v>190</v>
      </c>
      <c r="F182" s="31" t="s">
        <v>191</v>
      </c>
      <c r="G182" s="98">
        <v>160579000</v>
      </c>
      <c r="H182" s="98">
        <v>80000000</v>
      </c>
      <c r="I182" s="31" t="s">
        <v>192</v>
      </c>
      <c r="J182" s="1" t="s">
        <v>51</v>
      </c>
      <c r="K182" s="121" t="s">
        <v>194</v>
      </c>
    </row>
    <row r="183" spans="1:12" ht="90" customHeight="1" thickBot="1" x14ac:dyDescent="0.3">
      <c r="A183" s="17">
        <v>701715004</v>
      </c>
      <c r="B183" s="31" t="s">
        <v>196</v>
      </c>
      <c r="C183" s="63">
        <v>41640</v>
      </c>
      <c r="D183" s="31" t="s">
        <v>189</v>
      </c>
      <c r="E183" s="31" t="s">
        <v>190</v>
      </c>
      <c r="F183" s="31" t="s">
        <v>191</v>
      </c>
      <c r="G183" s="98">
        <v>950000000</v>
      </c>
      <c r="H183" s="98">
        <v>90000000</v>
      </c>
      <c r="I183" s="31" t="s">
        <v>192</v>
      </c>
      <c r="J183" s="1" t="s">
        <v>51</v>
      </c>
      <c r="K183" s="121" t="s">
        <v>194</v>
      </c>
    </row>
    <row r="184" spans="1:12" ht="90" customHeight="1" thickBot="1" x14ac:dyDescent="0.3">
      <c r="A184" s="17">
        <v>25100000</v>
      </c>
      <c r="B184" s="31" t="s">
        <v>197</v>
      </c>
      <c r="C184" s="63">
        <v>41640</v>
      </c>
      <c r="D184" s="31" t="s">
        <v>198</v>
      </c>
      <c r="E184" s="31" t="s">
        <v>199</v>
      </c>
      <c r="F184" s="31" t="s">
        <v>191</v>
      </c>
      <c r="G184" s="98">
        <v>114000000</v>
      </c>
      <c r="H184" s="98">
        <v>110000000</v>
      </c>
      <c r="I184" s="31" t="s">
        <v>200</v>
      </c>
      <c r="J184" s="53" t="s">
        <v>51</v>
      </c>
      <c r="K184" s="121" t="s">
        <v>194</v>
      </c>
    </row>
    <row r="185" spans="1:12" ht="90" customHeight="1" thickBot="1" x14ac:dyDescent="0.3">
      <c r="A185" s="17">
        <v>77101705</v>
      </c>
      <c r="B185" s="31" t="s">
        <v>201</v>
      </c>
      <c r="C185" s="63">
        <v>41699</v>
      </c>
      <c r="D185" s="31" t="s">
        <v>189</v>
      </c>
      <c r="E185" s="31" t="s">
        <v>190</v>
      </c>
      <c r="F185" s="31" t="s">
        <v>191</v>
      </c>
      <c r="G185" s="98">
        <f>461340000/2</f>
        <v>230670000</v>
      </c>
      <c r="H185" s="98">
        <v>95000000</v>
      </c>
      <c r="I185" s="31" t="s">
        <v>192</v>
      </c>
      <c r="J185" s="53" t="s">
        <v>193</v>
      </c>
      <c r="K185" s="121" t="s">
        <v>194</v>
      </c>
    </row>
    <row r="186" spans="1:12" ht="90" customHeight="1" thickBot="1" x14ac:dyDescent="0.3">
      <c r="A186" s="17">
        <v>77101700</v>
      </c>
      <c r="B186" s="31" t="s">
        <v>202</v>
      </c>
      <c r="C186" s="63">
        <v>41699</v>
      </c>
      <c r="D186" s="31" t="s">
        <v>189</v>
      </c>
      <c r="E186" s="31" t="s">
        <v>190</v>
      </c>
      <c r="F186" s="31" t="s">
        <v>191</v>
      </c>
      <c r="G186" s="98">
        <v>230670000</v>
      </c>
      <c r="H186" s="98">
        <v>100000000</v>
      </c>
      <c r="I186" s="31" t="s">
        <v>192</v>
      </c>
      <c r="J186" s="53" t="s">
        <v>193</v>
      </c>
      <c r="K186" s="121" t="s">
        <v>194</v>
      </c>
    </row>
    <row r="187" spans="1:12" ht="45" customHeight="1" thickBot="1" x14ac:dyDescent="0.3">
      <c r="A187" s="17">
        <v>24110000</v>
      </c>
      <c r="B187" s="31" t="s">
        <v>203</v>
      </c>
      <c r="C187" s="63">
        <v>41730</v>
      </c>
      <c r="D187" s="31" t="s">
        <v>204</v>
      </c>
      <c r="E187" s="31" t="s">
        <v>205</v>
      </c>
      <c r="F187" s="31" t="s">
        <v>191</v>
      </c>
      <c r="G187" s="98">
        <v>7530600</v>
      </c>
      <c r="H187" s="98">
        <v>2500000</v>
      </c>
      <c r="I187" s="31" t="s">
        <v>192</v>
      </c>
      <c r="J187" s="53" t="s">
        <v>193</v>
      </c>
      <c r="K187" s="121" t="s">
        <v>194</v>
      </c>
    </row>
    <row r="188" spans="1:12" ht="90" customHeight="1" thickBot="1" x14ac:dyDescent="0.3">
      <c r="A188" s="17">
        <v>30121800</v>
      </c>
      <c r="B188" s="31" t="s">
        <v>206</v>
      </c>
      <c r="C188" s="63">
        <v>41730</v>
      </c>
      <c r="D188" s="31" t="s">
        <v>204</v>
      </c>
      <c r="E188" s="31" t="s">
        <v>205</v>
      </c>
      <c r="F188" s="31" t="s">
        <v>191</v>
      </c>
      <c r="G188" s="98">
        <v>7530600</v>
      </c>
      <c r="H188" s="98">
        <v>3000000</v>
      </c>
      <c r="I188" s="31" t="s">
        <v>192</v>
      </c>
      <c r="J188" s="53" t="s">
        <v>193</v>
      </c>
      <c r="K188" s="121" t="s">
        <v>194</v>
      </c>
    </row>
    <row r="189" spans="1:12" ht="90" customHeight="1" thickBot="1" x14ac:dyDescent="0.3">
      <c r="A189" s="17">
        <v>30121700</v>
      </c>
      <c r="B189" s="31" t="s">
        <v>207</v>
      </c>
      <c r="C189" s="63">
        <v>41730</v>
      </c>
      <c r="D189" s="31" t="s">
        <v>204</v>
      </c>
      <c r="E189" s="31" t="s">
        <v>205</v>
      </c>
      <c r="F189" s="31" t="s">
        <v>191</v>
      </c>
      <c r="G189" s="98">
        <v>7530600</v>
      </c>
      <c r="H189" s="98">
        <v>3000000</v>
      </c>
      <c r="I189" s="31" t="s">
        <v>192</v>
      </c>
      <c r="J189" s="53" t="s">
        <v>193</v>
      </c>
      <c r="K189" s="121" t="s">
        <v>194</v>
      </c>
    </row>
    <row r="190" spans="1:12" ht="90" customHeight="1" thickBot="1" x14ac:dyDescent="0.3">
      <c r="A190" s="17">
        <v>30191800</v>
      </c>
      <c r="B190" s="31" t="s">
        <v>208</v>
      </c>
      <c r="C190" s="63">
        <v>41730</v>
      </c>
      <c r="D190" s="31" t="s">
        <v>204</v>
      </c>
      <c r="E190" s="31" t="s">
        <v>205</v>
      </c>
      <c r="F190" s="31" t="s">
        <v>191</v>
      </c>
      <c r="G190" s="98">
        <v>7530600</v>
      </c>
      <c r="H190" s="98">
        <v>3000000</v>
      </c>
      <c r="I190" s="31" t="s">
        <v>192</v>
      </c>
      <c r="J190" s="53" t="s">
        <v>193</v>
      </c>
      <c r="K190" s="121" t="s">
        <v>194</v>
      </c>
    </row>
    <row r="191" spans="1:12" ht="90" customHeight="1" thickBot="1" x14ac:dyDescent="0.3">
      <c r="A191" s="17">
        <v>30180000</v>
      </c>
      <c r="B191" s="31" t="s">
        <v>209</v>
      </c>
      <c r="C191" s="63">
        <v>41730</v>
      </c>
      <c r="D191" s="31" t="s">
        <v>204</v>
      </c>
      <c r="E191" s="31" t="s">
        <v>205</v>
      </c>
      <c r="F191" s="31" t="s">
        <v>191</v>
      </c>
      <c r="G191" s="98">
        <v>7530600</v>
      </c>
      <c r="H191" s="98">
        <v>3000000</v>
      </c>
      <c r="I191" s="31" t="s">
        <v>192</v>
      </c>
      <c r="J191" s="53" t="s">
        <v>193</v>
      </c>
      <c r="K191" s="121" t="s">
        <v>194</v>
      </c>
    </row>
    <row r="192" spans="1:12" ht="90" customHeight="1" thickBot="1" x14ac:dyDescent="0.3">
      <c r="A192" s="17">
        <v>30170000</v>
      </c>
      <c r="B192" s="31" t="s">
        <v>210</v>
      </c>
      <c r="C192" s="63">
        <v>41730</v>
      </c>
      <c r="D192" s="31" t="s">
        <v>204</v>
      </c>
      <c r="E192" s="31" t="s">
        <v>205</v>
      </c>
      <c r="F192" s="31" t="s">
        <v>191</v>
      </c>
      <c r="G192" s="98">
        <v>7530600</v>
      </c>
      <c r="H192" s="98">
        <v>3000000</v>
      </c>
      <c r="I192" s="31" t="s">
        <v>192</v>
      </c>
      <c r="J192" s="53" t="s">
        <v>193</v>
      </c>
      <c r="K192" s="121" t="s">
        <v>194</v>
      </c>
    </row>
    <row r="193" spans="1:11" ht="90" customHeight="1" thickBot="1" x14ac:dyDescent="0.3">
      <c r="A193" s="17">
        <v>30150000</v>
      </c>
      <c r="B193" s="31" t="s">
        <v>211</v>
      </c>
      <c r="C193" s="63">
        <v>41730</v>
      </c>
      <c r="D193" s="31" t="s">
        <v>204</v>
      </c>
      <c r="E193" s="31" t="s">
        <v>205</v>
      </c>
      <c r="F193" s="31" t="s">
        <v>191</v>
      </c>
      <c r="G193" s="98">
        <v>7530600</v>
      </c>
      <c r="H193" s="98">
        <v>3000000</v>
      </c>
      <c r="I193" s="31" t="s">
        <v>192</v>
      </c>
      <c r="J193" s="53" t="s">
        <v>193</v>
      </c>
      <c r="K193" s="121" t="s">
        <v>194</v>
      </c>
    </row>
    <row r="194" spans="1:11" ht="45" customHeight="1" thickBot="1" x14ac:dyDescent="0.3">
      <c r="A194" s="17">
        <v>30130000</v>
      </c>
      <c r="B194" s="31" t="s">
        <v>212</v>
      </c>
      <c r="C194" s="63">
        <v>41730</v>
      </c>
      <c r="D194" s="31" t="s">
        <v>204</v>
      </c>
      <c r="E194" s="31" t="s">
        <v>205</v>
      </c>
      <c r="F194" s="31" t="s">
        <v>191</v>
      </c>
      <c r="G194" s="98">
        <v>7530600</v>
      </c>
      <c r="H194" s="98">
        <v>3000000</v>
      </c>
      <c r="I194" s="31" t="s">
        <v>192</v>
      </c>
      <c r="J194" s="53" t="s">
        <v>193</v>
      </c>
      <c r="K194" s="121" t="s">
        <v>194</v>
      </c>
    </row>
    <row r="195" spans="1:11" ht="90" customHeight="1" thickBot="1" x14ac:dyDescent="0.3">
      <c r="A195" s="17">
        <v>30110000</v>
      </c>
      <c r="B195" s="31" t="s">
        <v>213</v>
      </c>
      <c r="C195" s="63">
        <v>41730</v>
      </c>
      <c r="D195" s="31" t="s">
        <v>204</v>
      </c>
      <c r="E195" s="31" t="s">
        <v>205</v>
      </c>
      <c r="F195" s="31" t="s">
        <v>191</v>
      </c>
      <c r="G195" s="98">
        <v>7530600</v>
      </c>
      <c r="H195" s="98">
        <v>3000000</v>
      </c>
      <c r="I195" s="31" t="s">
        <v>192</v>
      </c>
      <c r="J195" s="53" t="s">
        <v>193</v>
      </c>
      <c r="K195" s="121" t="s">
        <v>194</v>
      </c>
    </row>
    <row r="196" spans="1:11" ht="90" customHeight="1" thickBot="1" x14ac:dyDescent="0.3">
      <c r="A196" s="17">
        <v>30100000</v>
      </c>
      <c r="B196" s="31" t="s">
        <v>214</v>
      </c>
      <c r="C196" s="63">
        <v>41730</v>
      </c>
      <c r="D196" s="31" t="s">
        <v>204</v>
      </c>
      <c r="E196" s="31" t="s">
        <v>205</v>
      </c>
      <c r="F196" s="31" t="s">
        <v>191</v>
      </c>
      <c r="G196" s="98">
        <v>7530600</v>
      </c>
      <c r="H196" s="98">
        <v>3000000</v>
      </c>
      <c r="I196" s="31" t="s">
        <v>192</v>
      </c>
      <c r="J196" s="53" t="s">
        <v>193</v>
      </c>
      <c r="K196" s="121" t="s">
        <v>194</v>
      </c>
    </row>
    <row r="197" spans="1:11" ht="90" customHeight="1" thickBot="1" x14ac:dyDescent="0.3">
      <c r="A197" s="17">
        <v>701617003</v>
      </c>
      <c r="B197" s="31" t="s">
        <v>215</v>
      </c>
      <c r="C197" s="63">
        <v>41730</v>
      </c>
      <c r="D197" s="31" t="s">
        <v>204</v>
      </c>
      <c r="E197" s="31" t="s">
        <v>205</v>
      </c>
      <c r="F197" s="31" t="s">
        <v>191</v>
      </c>
      <c r="G197" s="98">
        <v>25102000</v>
      </c>
      <c r="H197" s="98">
        <v>8000000</v>
      </c>
      <c r="I197" s="31" t="s">
        <v>192</v>
      </c>
      <c r="J197" s="53" t="s">
        <v>193</v>
      </c>
      <c r="K197" s="121" t="s">
        <v>194</v>
      </c>
    </row>
    <row r="198" spans="1:11" ht="90" customHeight="1" thickBot="1" x14ac:dyDescent="0.3">
      <c r="A198" s="17">
        <v>72121200</v>
      </c>
      <c r="B198" s="31" t="s">
        <v>216</v>
      </c>
      <c r="C198" s="63">
        <v>41730</v>
      </c>
      <c r="D198" s="31" t="s">
        <v>204</v>
      </c>
      <c r="E198" s="31" t="s">
        <v>205</v>
      </c>
      <c r="F198" s="31" t="s">
        <v>191</v>
      </c>
      <c r="G198" s="98">
        <v>25102000</v>
      </c>
      <c r="H198" s="98">
        <v>10000000</v>
      </c>
      <c r="I198" s="31" t="s">
        <v>192</v>
      </c>
      <c r="J198" s="53" t="s">
        <v>193</v>
      </c>
      <c r="K198" s="121" t="s">
        <v>194</v>
      </c>
    </row>
    <row r="199" spans="1:11" ht="90" customHeight="1" thickBot="1" x14ac:dyDescent="0.3">
      <c r="A199" s="17">
        <v>86101700</v>
      </c>
      <c r="B199" s="31" t="s">
        <v>217</v>
      </c>
      <c r="C199" s="63">
        <v>41760</v>
      </c>
      <c r="D199" s="31" t="s">
        <v>189</v>
      </c>
      <c r="E199" s="31" t="s">
        <v>190</v>
      </c>
      <c r="F199" s="31" t="s">
        <v>191</v>
      </c>
      <c r="G199" s="98">
        <v>100000000</v>
      </c>
      <c r="H199" s="98">
        <v>10000000</v>
      </c>
      <c r="I199" s="31" t="s">
        <v>192</v>
      </c>
      <c r="J199" s="53" t="s">
        <v>193</v>
      </c>
      <c r="K199" s="121" t="s">
        <v>194</v>
      </c>
    </row>
    <row r="200" spans="1:11" ht="90" customHeight="1" thickBot="1" x14ac:dyDescent="0.3">
      <c r="A200" s="17">
        <v>80141607</v>
      </c>
      <c r="B200" s="31" t="s">
        <v>218</v>
      </c>
      <c r="C200" s="63">
        <v>41760</v>
      </c>
      <c r="D200" s="31" t="s">
        <v>189</v>
      </c>
      <c r="E200" s="31" t="s">
        <v>190</v>
      </c>
      <c r="F200" s="31" t="s">
        <v>191</v>
      </c>
      <c r="G200" s="98">
        <v>5000000</v>
      </c>
      <c r="H200" s="98">
        <v>5000000</v>
      </c>
      <c r="I200" s="31" t="s">
        <v>200</v>
      </c>
      <c r="J200" s="53" t="s">
        <v>51</v>
      </c>
      <c r="K200" s="121" t="s">
        <v>194</v>
      </c>
    </row>
    <row r="201" spans="1:11" ht="89.25" customHeight="1" thickBot="1" x14ac:dyDescent="0.3">
      <c r="A201" s="17">
        <v>39100000</v>
      </c>
      <c r="B201" s="31" t="s">
        <v>219</v>
      </c>
      <c r="C201" s="63">
        <v>41760</v>
      </c>
      <c r="D201" s="31" t="s">
        <v>48</v>
      </c>
      <c r="E201" s="31" t="s">
        <v>199</v>
      </c>
      <c r="F201" s="31" t="s">
        <v>191</v>
      </c>
      <c r="G201" s="98">
        <v>30000000</v>
      </c>
      <c r="H201" s="98">
        <v>15000000</v>
      </c>
      <c r="I201" s="31" t="s">
        <v>192</v>
      </c>
      <c r="J201" s="53" t="s">
        <v>193</v>
      </c>
      <c r="K201" s="121" t="s">
        <v>194</v>
      </c>
    </row>
    <row r="202" spans="1:11" ht="89.25" customHeight="1" thickBot="1" x14ac:dyDescent="0.3">
      <c r="A202" s="17">
        <v>77101700</v>
      </c>
      <c r="B202" s="31" t="s">
        <v>220</v>
      </c>
      <c r="C202" s="63">
        <v>41640</v>
      </c>
      <c r="D202" s="31" t="s">
        <v>221</v>
      </c>
      <c r="E202" s="31" t="s">
        <v>222</v>
      </c>
      <c r="F202" s="31" t="s">
        <v>191</v>
      </c>
      <c r="G202" s="98">
        <v>32000000</v>
      </c>
      <c r="H202" s="98">
        <v>20000000</v>
      </c>
      <c r="I202" s="31" t="s">
        <v>192</v>
      </c>
      <c r="J202" s="53" t="s">
        <v>193</v>
      </c>
      <c r="K202" s="121" t="s">
        <v>194</v>
      </c>
    </row>
    <row r="203" spans="1:11" ht="89.25" customHeight="1" thickBot="1" x14ac:dyDescent="0.3">
      <c r="A203" s="17">
        <v>701518006</v>
      </c>
      <c r="B203" s="31" t="s">
        <v>188</v>
      </c>
      <c r="C203" s="63">
        <v>41791</v>
      </c>
      <c r="D203" s="31" t="s">
        <v>223</v>
      </c>
      <c r="E203" s="31" t="s">
        <v>190</v>
      </c>
      <c r="F203" s="31" t="s">
        <v>191</v>
      </c>
      <c r="G203" s="98">
        <v>98883333.333333328</v>
      </c>
      <c r="H203" s="98">
        <v>33333333.333333332</v>
      </c>
      <c r="I203" s="31" t="s">
        <v>192</v>
      </c>
      <c r="J203" s="53" t="s">
        <v>193</v>
      </c>
      <c r="K203" s="121" t="s">
        <v>194</v>
      </c>
    </row>
    <row r="204" spans="1:11" ht="89.25" customHeight="1" thickBot="1" x14ac:dyDescent="0.3">
      <c r="A204" s="17">
        <v>70151800</v>
      </c>
      <c r="B204" s="31" t="s">
        <v>195</v>
      </c>
      <c r="C204" s="63">
        <v>41791</v>
      </c>
      <c r="D204" s="31" t="s">
        <v>223</v>
      </c>
      <c r="E204" s="31" t="s">
        <v>190</v>
      </c>
      <c r="F204" s="31" t="s">
        <v>191</v>
      </c>
      <c r="G204" s="98">
        <v>98883333.333333328</v>
      </c>
      <c r="H204" s="98">
        <v>30333333.333333299</v>
      </c>
      <c r="I204" s="31" t="s">
        <v>192</v>
      </c>
      <c r="J204" s="53" t="s">
        <v>193</v>
      </c>
      <c r="K204" s="121" t="s">
        <v>194</v>
      </c>
    </row>
    <row r="205" spans="1:11" ht="90" customHeight="1" thickBot="1" x14ac:dyDescent="0.3">
      <c r="A205" s="17">
        <v>701716001</v>
      </c>
      <c r="B205" s="31" t="s">
        <v>224</v>
      </c>
      <c r="C205" s="63">
        <v>41791</v>
      </c>
      <c r="D205" s="31" t="s">
        <v>223</v>
      </c>
      <c r="E205" s="31" t="s">
        <v>190</v>
      </c>
      <c r="F205" s="31" t="s">
        <v>191</v>
      </c>
      <c r="G205" s="98">
        <v>98883333.333333328</v>
      </c>
      <c r="H205" s="98">
        <v>33333333.333333332</v>
      </c>
      <c r="I205" s="31" t="s">
        <v>192</v>
      </c>
      <c r="J205" s="53" t="s">
        <v>193</v>
      </c>
      <c r="K205" s="121" t="s">
        <v>194</v>
      </c>
    </row>
    <row r="206" spans="1:11" ht="89.25" customHeight="1" thickBot="1" x14ac:dyDescent="0.3">
      <c r="A206" s="17">
        <v>701715001</v>
      </c>
      <c r="B206" s="31" t="s">
        <v>225</v>
      </c>
      <c r="C206" s="63">
        <v>41791</v>
      </c>
      <c r="D206" s="31" t="s">
        <v>223</v>
      </c>
      <c r="E206" s="31" t="s">
        <v>190</v>
      </c>
      <c r="F206" s="31" t="s">
        <v>191</v>
      </c>
      <c r="G206" s="98">
        <v>74162500</v>
      </c>
      <c r="H206" s="98">
        <v>25000000</v>
      </c>
      <c r="I206" s="31" t="s">
        <v>192</v>
      </c>
      <c r="J206" s="53" t="s">
        <v>193</v>
      </c>
      <c r="K206" s="121" t="s">
        <v>194</v>
      </c>
    </row>
    <row r="207" spans="1:11" ht="89.25" customHeight="1" thickBot="1" x14ac:dyDescent="0.3">
      <c r="A207" s="17">
        <v>701715003</v>
      </c>
      <c r="B207" s="31" t="s">
        <v>226</v>
      </c>
      <c r="C207" s="63">
        <v>41791</v>
      </c>
      <c r="D207" s="31" t="s">
        <v>223</v>
      </c>
      <c r="E207" s="31" t="s">
        <v>190</v>
      </c>
      <c r="F207" s="31" t="s">
        <v>191</v>
      </c>
      <c r="G207" s="98">
        <v>74162500</v>
      </c>
      <c r="H207" s="98">
        <v>20000000</v>
      </c>
      <c r="I207" s="31" t="s">
        <v>192</v>
      </c>
      <c r="J207" s="53" t="s">
        <v>193</v>
      </c>
      <c r="K207" s="121" t="s">
        <v>194</v>
      </c>
    </row>
    <row r="208" spans="1:11" ht="89.25" customHeight="1" thickBot="1" x14ac:dyDescent="0.3">
      <c r="A208" s="17">
        <v>77120000</v>
      </c>
      <c r="B208" s="31" t="s">
        <v>227</v>
      </c>
      <c r="C208" s="63">
        <v>41791</v>
      </c>
      <c r="D208" s="31" t="s">
        <v>223</v>
      </c>
      <c r="E208" s="31" t="s">
        <v>190</v>
      </c>
      <c r="F208" s="31" t="s">
        <v>191</v>
      </c>
      <c r="G208" s="98">
        <v>74162500</v>
      </c>
      <c r="H208" s="98">
        <v>25000000</v>
      </c>
      <c r="I208" s="31" t="s">
        <v>192</v>
      </c>
      <c r="J208" s="53" t="s">
        <v>193</v>
      </c>
      <c r="K208" s="121" t="s">
        <v>194</v>
      </c>
    </row>
    <row r="209" spans="1:11" ht="90" customHeight="1" thickBot="1" x14ac:dyDescent="0.3">
      <c r="A209" s="17">
        <v>77121700</v>
      </c>
      <c r="B209" s="31" t="s">
        <v>228</v>
      </c>
      <c r="C209" s="63">
        <v>41791</v>
      </c>
      <c r="D209" s="31" t="s">
        <v>223</v>
      </c>
      <c r="E209" s="31" t="s">
        <v>190</v>
      </c>
      <c r="F209" s="31" t="s">
        <v>191</v>
      </c>
      <c r="G209" s="98">
        <v>74162500</v>
      </c>
      <c r="H209" s="98">
        <v>20000000</v>
      </c>
      <c r="I209" s="31" t="s">
        <v>192</v>
      </c>
      <c r="J209" s="53" t="s">
        <v>193</v>
      </c>
      <c r="K209" s="121" t="s">
        <v>194</v>
      </c>
    </row>
    <row r="210" spans="1:11" ht="90" customHeight="1" thickBot="1" x14ac:dyDescent="0.3">
      <c r="A210" s="17">
        <v>43231507</v>
      </c>
      <c r="B210" s="31" t="s">
        <v>229</v>
      </c>
      <c r="C210" s="63">
        <v>41760</v>
      </c>
      <c r="D210" s="31" t="s">
        <v>230</v>
      </c>
      <c r="E210" s="31" t="s">
        <v>190</v>
      </c>
      <c r="F210" s="31" t="s">
        <v>191</v>
      </c>
      <c r="G210" s="98">
        <f>102204000*2</f>
        <v>204408000</v>
      </c>
      <c r="H210" s="98">
        <f>11000000*2+9000000</f>
        <v>31000000</v>
      </c>
      <c r="I210" s="31" t="s">
        <v>192</v>
      </c>
      <c r="J210" s="53" t="s">
        <v>193</v>
      </c>
      <c r="K210" s="121" t="s">
        <v>194</v>
      </c>
    </row>
    <row r="211" spans="1:11" ht="90" customHeight="1" thickBot="1" x14ac:dyDescent="0.3">
      <c r="A211" s="17">
        <v>81112300</v>
      </c>
      <c r="B211" s="31" t="s">
        <v>231</v>
      </c>
      <c r="C211" s="63">
        <v>41760</v>
      </c>
      <c r="D211" s="31" t="s">
        <v>230</v>
      </c>
      <c r="E211" s="31" t="s">
        <v>190</v>
      </c>
      <c r="F211" s="31" t="s">
        <v>191</v>
      </c>
      <c r="G211" s="98">
        <v>102204000</v>
      </c>
      <c r="H211" s="98">
        <v>5000000</v>
      </c>
      <c r="I211" s="31" t="s">
        <v>192</v>
      </c>
      <c r="J211" s="53" t="s">
        <v>193</v>
      </c>
      <c r="K211" s="121" t="s">
        <v>194</v>
      </c>
    </row>
    <row r="212" spans="1:11" ht="90" customHeight="1" thickBot="1" x14ac:dyDescent="0.3">
      <c r="A212" s="17">
        <v>43202200</v>
      </c>
      <c r="B212" s="31" t="s">
        <v>232</v>
      </c>
      <c r="C212" s="63">
        <v>41760</v>
      </c>
      <c r="D212" s="31" t="s">
        <v>230</v>
      </c>
      <c r="E212" s="31" t="s">
        <v>190</v>
      </c>
      <c r="F212" s="31" t="s">
        <v>191</v>
      </c>
      <c r="G212" s="98">
        <v>102204000</v>
      </c>
      <c r="H212" s="98">
        <v>5000000</v>
      </c>
      <c r="I212" s="31" t="s">
        <v>192</v>
      </c>
      <c r="J212" s="53" t="s">
        <v>193</v>
      </c>
      <c r="K212" s="121" t="s">
        <v>194</v>
      </c>
    </row>
    <row r="213" spans="1:11" ht="90" customHeight="1" thickBot="1" x14ac:dyDescent="0.3">
      <c r="A213" s="17">
        <v>43210000</v>
      </c>
      <c r="B213" s="31" t="s">
        <v>233</v>
      </c>
      <c r="C213" s="63">
        <v>41760</v>
      </c>
      <c r="D213" s="31" t="s">
        <v>230</v>
      </c>
      <c r="E213" s="31" t="s">
        <v>190</v>
      </c>
      <c r="F213" s="31" t="s">
        <v>191</v>
      </c>
      <c r="G213" s="98">
        <v>51102000</v>
      </c>
      <c r="H213" s="98">
        <f>14800000/3</f>
        <v>4933333.333333333</v>
      </c>
      <c r="I213" s="31" t="s">
        <v>192</v>
      </c>
      <c r="J213" s="53" t="s">
        <v>193</v>
      </c>
      <c r="K213" s="121" t="s">
        <v>194</v>
      </c>
    </row>
    <row r="214" spans="1:11" ht="90" customHeight="1" thickBot="1" x14ac:dyDescent="0.3">
      <c r="A214" s="17">
        <v>44110000</v>
      </c>
      <c r="B214" s="31" t="s">
        <v>234</v>
      </c>
      <c r="C214" s="63">
        <v>41760</v>
      </c>
      <c r="D214" s="31" t="s">
        <v>230</v>
      </c>
      <c r="E214" s="31" t="s">
        <v>190</v>
      </c>
      <c r="F214" s="31" t="s">
        <v>191</v>
      </c>
      <c r="G214" s="98">
        <v>51102000</v>
      </c>
      <c r="H214" s="98">
        <f>14800000/4</f>
        <v>3700000</v>
      </c>
      <c r="I214" s="31" t="s">
        <v>192</v>
      </c>
      <c r="J214" s="53" t="s">
        <v>193</v>
      </c>
      <c r="K214" s="121" t="s">
        <v>194</v>
      </c>
    </row>
    <row r="215" spans="1:11" ht="89.25" customHeight="1" thickBot="1" x14ac:dyDescent="0.3">
      <c r="A215" s="40">
        <v>14121800</v>
      </c>
      <c r="B215" s="31" t="s">
        <v>235</v>
      </c>
      <c r="C215" s="63">
        <v>41760</v>
      </c>
      <c r="D215" s="31" t="s">
        <v>230</v>
      </c>
      <c r="E215" s="31" t="s">
        <v>190</v>
      </c>
      <c r="F215" s="31" t="s">
        <v>191</v>
      </c>
      <c r="G215" s="98">
        <v>2000000</v>
      </c>
      <c r="H215" s="98">
        <v>1000000</v>
      </c>
      <c r="I215" s="31" t="s">
        <v>192</v>
      </c>
      <c r="J215" s="53" t="s">
        <v>193</v>
      </c>
      <c r="K215" s="121" t="s">
        <v>194</v>
      </c>
    </row>
    <row r="216" spans="1:11" ht="89.25" customHeight="1" thickBot="1" x14ac:dyDescent="0.3">
      <c r="A216" s="40">
        <v>14111500</v>
      </c>
      <c r="B216" s="31" t="s">
        <v>236</v>
      </c>
      <c r="C216" s="63">
        <v>41760</v>
      </c>
      <c r="D216" s="31" t="s">
        <v>230</v>
      </c>
      <c r="E216" s="31" t="s">
        <v>190</v>
      </c>
      <c r="F216" s="31" t="s">
        <v>191</v>
      </c>
      <c r="G216" s="98">
        <v>10000000</v>
      </c>
      <c r="H216" s="98">
        <v>5000000</v>
      </c>
      <c r="I216" s="31" t="s">
        <v>192</v>
      </c>
      <c r="J216" s="53" t="s">
        <v>193</v>
      </c>
      <c r="K216" s="121" t="s">
        <v>194</v>
      </c>
    </row>
    <row r="217" spans="1:11" ht="89.25" customHeight="1" thickBot="1" x14ac:dyDescent="0.3">
      <c r="A217" s="44">
        <v>77101700</v>
      </c>
      <c r="B217" s="46" t="s">
        <v>220</v>
      </c>
      <c r="C217" s="66">
        <v>41760</v>
      </c>
      <c r="D217" s="46" t="s">
        <v>230</v>
      </c>
      <c r="E217" s="46" t="s">
        <v>190</v>
      </c>
      <c r="F217" s="46" t="s">
        <v>191</v>
      </c>
      <c r="G217" s="99">
        <v>523020000</v>
      </c>
      <c r="H217" s="99">
        <v>100000000</v>
      </c>
      <c r="I217" s="46" t="s">
        <v>192</v>
      </c>
      <c r="J217" s="119" t="s">
        <v>193</v>
      </c>
      <c r="K217" s="121" t="s">
        <v>194</v>
      </c>
    </row>
    <row r="218" spans="1:11" ht="89.25" customHeight="1" thickBot="1" x14ac:dyDescent="0.3">
      <c r="A218" s="40">
        <v>55101500</v>
      </c>
      <c r="B218" s="31" t="s">
        <v>237</v>
      </c>
      <c r="C218" s="63">
        <v>41671</v>
      </c>
      <c r="D218" s="31" t="s">
        <v>230</v>
      </c>
      <c r="E218" s="31" t="s">
        <v>190</v>
      </c>
      <c r="F218" s="31" t="s">
        <v>191</v>
      </c>
      <c r="G218" s="98">
        <v>50000000</v>
      </c>
      <c r="H218" s="98">
        <v>10000000</v>
      </c>
      <c r="I218" s="46" t="s">
        <v>192</v>
      </c>
      <c r="J218" s="119" t="s">
        <v>193</v>
      </c>
      <c r="K218" s="121" t="s">
        <v>194</v>
      </c>
    </row>
    <row r="219" spans="1:11" ht="90" customHeight="1" thickBot="1" x14ac:dyDescent="0.3">
      <c r="A219" s="40">
        <v>55121900</v>
      </c>
      <c r="B219" s="31" t="s">
        <v>238</v>
      </c>
      <c r="C219" s="63">
        <v>41671</v>
      </c>
      <c r="D219" s="31" t="s">
        <v>230</v>
      </c>
      <c r="E219" s="31" t="s">
        <v>190</v>
      </c>
      <c r="F219" s="31" t="s">
        <v>191</v>
      </c>
      <c r="G219" s="98">
        <v>15000000</v>
      </c>
      <c r="H219" s="98">
        <v>5000000</v>
      </c>
      <c r="I219" s="46" t="s">
        <v>192</v>
      </c>
      <c r="J219" s="119" t="s">
        <v>193</v>
      </c>
      <c r="K219" s="121" t="s">
        <v>194</v>
      </c>
    </row>
    <row r="220" spans="1:11" ht="89.25" customHeight="1" thickBot="1" x14ac:dyDescent="0.3">
      <c r="A220" s="40">
        <v>60121300</v>
      </c>
      <c r="B220" s="31" t="s">
        <v>239</v>
      </c>
      <c r="C220" s="63">
        <v>41671</v>
      </c>
      <c r="D220" s="31" t="s">
        <v>230</v>
      </c>
      <c r="E220" s="31" t="s">
        <v>190</v>
      </c>
      <c r="F220" s="31" t="s">
        <v>191</v>
      </c>
      <c r="G220" s="98">
        <v>35000000</v>
      </c>
      <c r="H220" s="98">
        <v>8000000</v>
      </c>
      <c r="I220" s="46" t="s">
        <v>192</v>
      </c>
      <c r="J220" s="119" t="s">
        <v>193</v>
      </c>
      <c r="K220" s="121" t="s">
        <v>194</v>
      </c>
    </row>
    <row r="221" spans="1:11" ht="89.25" customHeight="1" thickBot="1" x14ac:dyDescent="0.3">
      <c r="A221" s="40">
        <v>60140000</v>
      </c>
      <c r="B221" s="31" t="s">
        <v>240</v>
      </c>
      <c r="C221" s="63">
        <v>41671</v>
      </c>
      <c r="D221" s="31" t="s">
        <v>230</v>
      </c>
      <c r="E221" s="31" t="s">
        <v>190</v>
      </c>
      <c r="F221" s="31" t="s">
        <v>191</v>
      </c>
      <c r="G221" s="98">
        <v>55000000</v>
      </c>
      <c r="H221" s="98">
        <v>12000000</v>
      </c>
      <c r="I221" s="46" t="s">
        <v>192</v>
      </c>
      <c r="J221" s="119" t="s">
        <v>193</v>
      </c>
      <c r="K221" s="121" t="s">
        <v>194</v>
      </c>
    </row>
    <row r="222" spans="1:11" ht="89.25" customHeight="1" thickBot="1" x14ac:dyDescent="0.3">
      <c r="A222" s="40">
        <v>60100000</v>
      </c>
      <c r="B222" s="31" t="s">
        <v>241</v>
      </c>
      <c r="C222" s="63">
        <v>41671</v>
      </c>
      <c r="D222" s="31" t="s">
        <v>230</v>
      </c>
      <c r="E222" s="31" t="s">
        <v>190</v>
      </c>
      <c r="F222" s="31" t="s">
        <v>191</v>
      </c>
      <c r="G222" s="98">
        <v>55000000</v>
      </c>
      <c r="H222" s="98">
        <v>12000000</v>
      </c>
      <c r="I222" s="46" t="s">
        <v>192</v>
      </c>
      <c r="J222" s="119" t="s">
        <v>193</v>
      </c>
      <c r="K222" s="121" t="s">
        <v>194</v>
      </c>
    </row>
    <row r="223" spans="1:11" ht="89.25" customHeight="1" thickBot="1" x14ac:dyDescent="0.3">
      <c r="A223" s="40">
        <v>80141607</v>
      </c>
      <c r="B223" s="31" t="s">
        <v>242</v>
      </c>
      <c r="C223" s="63">
        <v>41671</v>
      </c>
      <c r="D223" s="31" t="s">
        <v>230</v>
      </c>
      <c r="E223" s="31" t="s">
        <v>190</v>
      </c>
      <c r="F223" s="31" t="s">
        <v>191</v>
      </c>
      <c r="G223" s="98">
        <v>55000000</v>
      </c>
      <c r="H223" s="98">
        <v>26000000</v>
      </c>
      <c r="I223" s="46" t="s">
        <v>192</v>
      </c>
      <c r="J223" s="119" t="s">
        <v>193</v>
      </c>
      <c r="K223" s="121" t="s">
        <v>194</v>
      </c>
    </row>
    <row r="224" spans="1:11" ht="89.25" customHeight="1" thickBot="1" x14ac:dyDescent="0.3">
      <c r="A224" s="40">
        <v>86101700</v>
      </c>
      <c r="B224" s="31" t="s">
        <v>243</v>
      </c>
      <c r="C224" s="63">
        <v>41671</v>
      </c>
      <c r="D224" s="31" t="s">
        <v>230</v>
      </c>
      <c r="E224" s="31" t="s">
        <v>190</v>
      </c>
      <c r="F224" s="31" t="s">
        <v>191</v>
      </c>
      <c r="G224" s="98">
        <v>55000000</v>
      </c>
      <c r="H224" s="98">
        <v>30000000</v>
      </c>
      <c r="I224" s="46" t="s">
        <v>192</v>
      </c>
      <c r="J224" s="119" t="s">
        <v>193</v>
      </c>
      <c r="K224" s="121" t="s">
        <v>194</v>
      </c>
    </row>
    <row r="225" spans="1:11" ht="89.25" customHeight="1" thickBot="1" x14ac:dyDescent="0.3">
      <c r="A225" s="40">
        <v>90100000</v>
      </c>
      <c r="B225" s="31" t="s">
        <v>244</v>
      </c>
      <c r="C225" s="63">
        <v>41671</v>
      </c>
      <c r="D225" s="31" t="s">
        <v>230</v>
      </c>
      <c r="E225" s="31" t="s">
        <v>190</v>
      </c>
      <c r="F225" s="31" t="s">
        <v>191</v>
      </c>
      <c r="G225" s="98">
        <v>30000000</v>
      </c>
      <c r="H225" s="98">
        <v>6000000</v>
      </c>
      <c r="I225" s="46" t="s">
        <v>192</v>
      </c>
      <c r="J225" s="119" t="s">
        <v>193</v>
      </c>
      <c r="K225" s="121" t="s">
        <v>194</v>
      </c>
    </row>
    <row r="226" spans="1:11" ht="90" customHeight="1" thickBot="1" x14ac:dyDescent="0.3">
      <c r="A226" s="40">
        <v>90151802</v>
      </c>
      <c r="B226" s="31" t="s">
        <v>245</v>
      </c>
      <c r="C226" s="63">
        <v>41671</v>
      </c>
      <c r="D226" s="31" t="s">
        <v>230</v>
      </c>
      <c r="E226" s="31" t="s">
        <v>190</v>
      </c>
      <c r="F226" s="31" t="s">
        <v>191</v>
      </c>
      <c r="G226" s="98">
        <v>30000000</v>
      </c>
      <c r="H226" s="98">
        <v>11000000</v>
      </c>
      <c r="I226" s="46" t="s">
        <v>192</v>
      </c>
      <c r="J226" s="119" t="s">
        <v>193</v>
      </c>
      <c r="K226" s="121" t="s">
        <v>194</v>
      </c>
    </row>
    <row r="227" spans="1:11" ht="89.25" customHeight="1" thickBot="1" x14ac:dyDescent="0.3">
      <c r="A227" s="40">
        <v>90150000</v>
      </c>
      <c r="B227" s="31" t="s">
        <v>246</v>
      </c>
      <c r="C227" s="63">
        <v>41671</v>
      </c>
      <c r="D227" s="31" t="s">
        <v>230</v>
      </c>
      <c r="E227" s="31" t="s">
        <v>190</v>
      </c>
      <c r="F227" s="31" t="s">
        <v>191</v>
      </c>
      <c r="G227" s="98">
        <v>45000000</v>
      </c>
      <c r="H227" s="98">
        <v>8000000</v>
      </c>
      <c r="I227" s="46" t="s">
        <v>192</v>
      </c>
      <c r="J227" s="119" t="s">
        <v>193</v>
      </c>
      <c r="K227" s="121" t="s">
        <v>194</v>
      </c>
    </row>
    <row r="228" spans="1:11" ht="89.25" customHeight="1" thickBot="1" x14ac:dyDescent="0.3">
      <c r="A228" s="40">
        <v>82100000</v>
      </c>
      <c r="B228" s="31" t="s">
        <v>247</v>
      </c>
      <c r="C228" s="63">
        <v>41671</v>
      </c>
      <c r="D228" s="31" t="s">
        <v>230</v>
      </c>
      <c r="E228" s="31" t="s">
        <v>190</v>
      </c>
      <c r="F228" s="31" t="s">
        <v>191</v>
      </c>
      <c r="G228" s="98">
        <v>30000000</v>
      </c>
      <c r="H228" s="98">
        <v>7000000</v>
      </c>
      <c r="I228" s="46" t="s">
        <v>192</v>
      </c>
      <c r="J228" s="119" t="s">
        <v>193</v>
      </c>
      <c r="K228" s="121" t="s">
        <v>194</v>
      </c>
    </row>
    <row r="229" spans="1:11" ht="89.25" customHeight="1" thickBot="1" x14ac:dyDescent="0.3">
      <c r="A229" s="40">
        <v>82110000</v>
      </c>
      <c r="B229" s="31" t="s">
        <v>248</v>
      </c>
      <c r="C229" s="63">
        <v>41671</v>
      </c>
      <c r="D229" s="31" t="s">
        <v>230</v>
      </c>
      <c r="E229" s="31" t="s">
        <v>190</v>
      </c>
      <c r="F229" s="31" t="s">
        <v>191</v>
      </c>
      <c r="G229" s="98">
        <v>25000000</v>
      </c>
      <c r="H229" s="98">
        <v>5500000</v>
      </c>
      <c r="I229" s="46" t="s">
        <v>192</v>
      </c>
      <c r="J229" s="119" t="s">
        <v>193</v>
      </c>
      <c r="K229" s="121" t="s">
        <v>194</v>
      </c>
    </row>
    <row r="230" spans="1:11" ht="90" customHeight="1" thickBot="1" x14ac:dyDescent="0.3">
      <c r="A230" s="40">
        <v>82140000</v>
      </c>
      <c r="B230" s="31" t="s">
        <v>249</v>
      </c>
      <c r="C230" s="63">
        <v>41671</v>
      </c>
      <c r="D230" s="31" t="s">
        <v>230</v>
      </c>
      <c r="E230" s="31" t="s">
        <v>190</v>
      </c>
      <c r="F230" s="31" t="s">
        <v>191</v>
      </c>
      <c r="G230" s="98">
        <v>55000000</v>
      </c>
      <c r="H230" s="98">
        <v>14000000</v>
      </c>
      <c r="I230" s="46" t="s">
        <v>192</v>
      </c>
      <c r="J230" s="119" t="s">
        <v>193</v>
      </c>
      <c r="K230" s="121" t="s">
        <v>194</v>
      </c>
    </row>
    <row r="231" spans="1:11" ht="90" customHeight="1" thickBot="1" x14ac:dyDescent="0.3">
      <c r="A231" s="40">
        <v>82130000</v>
      </c>
      <c r="B231" s="31" t="s">
        <v>250</v>
      </c>
      <c r="C231" s="63">
        <v>41671</v>
      </c>
      <c r="D231" s="31" t="s">
        <v>230</v>
      </c>
      <c r="E231" s="31" t="s">
        <v>190</v>
      </c>
      <c r="F231" s="31" t="s">
        <v>191</v>
      </c>
      <c r="G231" s="98">
        <v>35000000</v>
      </c>
      <c r="H231" s="98">
        <v>5000000</v>
      </c>
      <c r="I231" s="46" t="s">
        <v>192</v>
      </c>
      <c r="J231" s="119" t="s">
        <v>193</v>
      </c>
      <c r="K231" s="121" t="s">
        <v>194</v>
      </c>
    </row>
    <row r="232" spans="1:11" ht="90" customHeight="1" thickBot="1" x14ac:dyDescent="0.3">
      <c r="A232" s="40">
        <v>82120000</v>
      </c>
      <c r="B232" s="31" t="s">
        <v>251</v>
      </c>
      <c r="C232" s="63">
        <v>41671</v>
      </c>
      <c r="D232" s="31" t="s">
        <v>230</v>
      </c>
      <c r="E232" s="31" t="s">
        <v>190</v>
      </c>
      <c r="F232" s="31" t="s">
        <v>191</v>
      </c>
      <c r="G232" s="98">
        <v>45000000</v>
      </c>
      <c r="H232" s="98">
        <v>6000000</v>
      </c>
      <c r="I232" s="46" t="s">
        <v>192</v>
      </c>
      <c r="J232" s="119" t="s">
        <v>193</v>
      </c>
      <c r="K232" s="121" t="s">
        <v>194</v>
      </c>
    </row>
    <row r="233" spans="1:11" ht="90" customHeight="1" thickBot="1" x14ac:dyDescent="0.3">
      <c r="A233" s="40">
        <v>82150000</v>
      </c>
      <c r="B233" s="31" t="s">
        <v>252</v>
      </c>
      <c r="C233" s="63">
        <v>41671</v>
      </c>
      <c r="D233" s="31" t="s">
        <v>230</v>
      </c>
      <c r="E233" s="31" t="s">
        <v>190</v>
      </c>
      <c r="F233" s="31" t="s">
        <v>191</v>
      </c>
      <c r="G233" s="98">
        <v>80000000</v>
      </c>
      <c r="H233" s="98">
        <v>16700000</v>
      </c>
      <c r="I233" s="46" t="s">
        <v>192</v>
      </c>
      <c r="J233" s="119" t="s">
        <v>193</v>
      </c>
      <c r="K233" s="121" t="s">
        <v>194</v>
      </c>
    </row>
    <row r="234" spans="1:11" ht="90" customHeight="1" thickBot="1" x14ac:dyDescent="0.3">
      <c r="A234" s="40">
        <v>90120000</v>
      </c>
      <c r="B234" s="31" t="s">
        <v>253</v>
      </c>
      <c r="C234" s="63">
        <v>41671</v>
      </c>
      <c r="D234" s="31" t="s">
        <v>230</v>
      </c>
      <c r="E234" s="31" t="s">
        <v>190</v>
      </c>
      <c r="F234" s="31" t="s">
        <v>191</v>
      </c>
      <c r="G234" s="98">
        <v>35000000</v>
      </c>
      <c r="H234" s="98">
        <v>6000000</v>
      </c>
      <c r="I234" s="46" t="s">
        <v>192</v>
      </c>
      <c r="J234" s="119" t="s">
        <v>193</v>
      </c>
      <c r="K234" s="121" t="s">
        <v>194</v>
      </c>
    </row>
    <row r="235" spans="1:11" ht="90" customHeight="1" thickBot="1" x14ac:dyDescent="0.3">
      <c r="A235" s="40">
        <v>95100000</v>
      </c>
      <c r="B235" s="31" t="s">
        <v>254</v>
      </c>
      <c r="C235" s="63">
        <v>41821</v>
      </c>
      <c r="D235" s="31" t="s">
        <v>204</v>
      </c>
      <c r="E235" s="31" t="s">
        <v>199</v>
      </c>
      <c r="F235" s="31" t="s">
        <v>191</v>
      </c>
      <c r="G235" s="98">
        <v>420000000</v>
      </c>
      <c r="H235" s="98">
        <v>150000000</v>
      </c>
      <c r="I235" s="46" t="s">
        <v>192</v>
      </c>
      <c r="J235" s="119" t="s">
        <v>193</v>
      </c>
      <c r="K235" s="121" t="s">
        <v>194</v>
      </c>
    </row>
    <row r="236" spans="1:11" ht="48.75" customHeight="1" thickBot="1" x14ac:dyDescent="0.3">
      <c r="A236" s="44">
        <v>70170000</v>
      </c>
      <c r="B236" s="46" t="s">
        <v>255</v>
      </c>
      <c r="C236" s="66">
        <v>41883</v>
      </c>
      <c r="D236" s="46" t="s">
        <v>223</v>
      </c>
      <c r="E236" s="46" t="s">
        <v>256</v>
      </c>
      <c r="F236" s="46" t="s">
        <v>257</v>
      </c>
      <c r="G236" s="99">
        <v>1000000000</v>
      </c>
      <c r="H236" s="99">
        <v>80000000</v>
      </c>
      <c r="I236" s="46" t="s">
        <v>192</v>
      </c>
      <c r="J236" s="119" t="s">
        <v>193</v>
      </c>
      <c r="K236" s="121" t="s">
        <v>194</v>
      </c>
    </row>
    <row r="237" spans="1:11" ht="15" customHeight="1" thickBot="1" x14ac:dyDescent="0.3">
      <c r="A237" s="100"/>
      <c r="B237" s="100"/>
      <c r="C237" s="101"/>
      <c r="D237" s="100"/>
      <c r="E237" s="100"/>
      <c r="F237" s="100"/>
      <c r="G237" s="100"/>
      <c r="H237" s="102">
        <f>SUM(H181:H236)</f>
        <v>1433333333.3333335</v>
      </c>
      <c r="I237" s="100"/>
      <c r="J237" s="100"/>
      <c r="K237" s="16"/>
    </row>
    <row r="238" spans="1:11" s="292" customFormat="1" ht="180" customHeight="1" thickBot="1" x14ac:dyDescent="0.3">
      <c r="A238" s="312"/>
      <c r="B238" s="312"/>
      <c r="C238" s="313"/>
      <c r="D238" s="21"/>
      <c r="E238" s="21"/>
      <c r="F238" s="21"/>
      <c r="G238" s="21"/>
      <c r="H238" s="314"/>
      <c r="I238" s="21"/>
      <c r="J238" s="21"/>
      <c r="K238" s="16"/>
    </row>
    <row r="239" spans="1:11" ht="66.75" customHeight="1" thickBot="1" x14ac:dyDescent="0.3">
      <c r="A239" s="103" t="s">
        <v>258</v>
      </c>
      <c r="B239" s="103"/>
      <c r="D239" s="14"/>
      <c r="E239" s="14"/>
      <c r="F239" s="14"/>
      <c r="G239" s="14"/>
      <c r="H239" s="14"/>
      <c r="I239" s="14"/>
      <c r="J239" s="14"/>
      <c r="K239" s="16"/>
    </row>
    <row r="240" spans="1:11" ht="45.75" customHeight="1" thickBot="1" x14ac:dyDescent="0.3">
      <c r="A240" s="104" t="s">
        <v>2</v>
      </c>
      <c r="B240" s="105" t="s">
        <v>259</v>
      </c>
      <c r="C240" s="106" t="s">
        <v>11</v>
      </c>
      <c r="D240" s="107"/>
      <c r="E240" s="14"/>
      <c r="F240" s="14"/>
      <c r="G240" s="14"/>
      <c r="H240" s="14"/>
      <c r="I240" s="14"/>
      <c r="J240" s="14"/>
      <c r="K240" s="16"/>
    </row>
    <row r="241" spans="1:14" ht="63.75" customHeight="1" x14ac:dyDescent="0.25">
      <c r="A241" s="108" t="s">
        <v>260</v>
      </c>
      <c r="B241" s="109">
        <v>10151500</v>
      </c>
      <c r="C241" s="297" t="s">
        <v>194</v>
      </c>
      <c r="D241" s="298"/>
      <c r="E241" s="14"/>
      <c r="F241" s="14"/>
      <c r="G241" s="14"/>
      <c r="H241" s="14"/>
      <c r="I241" s="14"/>
      <c r="J241" s="14"/>
      <c r="K241" s="16"/>
    </row>
    <row r="242" spans="1:14" ht="92.25" customHeight="1" x14ac:dyDescent="0.25">
      <c r="A242" s="17" t="s">
        <v>261</v>
      </c>
      <c r="B242" s="30">
        <v>10161500</v>
      </c>
      <c r="C242" s="299" t="s">
        <v>194</v>
      </c>
      <c r="D242" s="300"/>
      <c r="E242" s="14"/>
      <c r="F242" s="14"/>
      <c r="G242" s="14"/>
      <c r="H242" s="14"/>
      <c r="I242" s="14"/>
      <c r="J242" s="14"/>
      <c r="K242" s="16"/>
    </row>
    <row r="243" spans="1:14" ht="93.75" customHeight="1" x14ac:dyDescent="0.25">
      <c r="A243" s="17" t="s">
        <v>262</v>
      </c>
      <c r="B243" s="30">
        <v>10161600</v>
      </c>
      <c r="C243" s="299" t="s">
        <v>194</v>
      </c>
      <c r="D243" s="300"/>
      <c r="E243" s="14"/>
      <c r="F243" s="14"/>
      <c r="G243" s="14"/>
      <c r="H243" s="14"/>
      <c r="I243" s="14"/>
      <c r="J243" s="14"/>
      <c r="K243" s="16"/>
    </row>
    <row r="244" spans="1:14" ht="71.25" customHeight="1" x14ac:dyDescent="0.25">
      <c r="A244" s="17" t="s">
        <v>263</v>
      </c>
      <c r="B244" s="30">
        <v>10171500</v>
      </c>
      <c r="C244" s="295" t="s">
        <v>194</v>
      </c>
      <c r="D244" s="295"/>
      <c r="E244" s="14"/>
      <c r="F244" s="14"/>
      <c r="G244" s="14"/>
      <c r="H244" s="14"/>
      <c r="I244" s="14"/>
      <c r="J244" s="14"/>
      <c r="K244" s="16"/>
    </row>
    <row r="245" spans="1:14" ht="73.5" customHeight="1" x14ac:dyDescent="0.25">
      <c r="A245" s="110" t="s">
        <v>264</v>
      </c>
      <c r="B245" s="111">
        <v>10220000</v>
      </c>
      <c r="C245" s="295" t="s">
        <v>194</v>
      </c>
      <c r="D245" s="295"/>
      <c r="E245" s="14"/>
      <c r="F245" s="14"/>
      <c r="G245" s="14"/>
      <c r="H245" s="14"/>
      <c r="I245" s="14"/>
      <c r="J245" s="14"/>
      <c r="K245" s="16"/>
    </row>
    <row r="246" spans="1:14" ht="71.25" customHeight="1" x14ac:dyDescent="0.25">
      <c r="A246" s="110" t="s">
        <v>265</v>
      </c>
      <c r="B246" s="111">
        <v>70131500</v>
      </c>
      <c r="C246" s="295" t="s">
        <v>194</v>
      </c>
      <c r="D246" s="295"/>
      <c r="E246" s="14"/>
      <c r="F246" s="14"/>
      <c r="G246" s="14"/>
      <c r="H246" s="14"/>
      <c r="I246" s="14"/>
      <c r="J246" s="14"/>
      <c r="K246" s="16"/>
    </row>
    <row r="247" spans="1:14" ht="67.5" customHeight="1" x14ac:dyDescent="0.25">
      <c r="A247" s="110" t="s">
        <v>266</v>
      </c>
      <c r="B247" s="111">
        <v>80111600</v>
      </c>
      <c r="C247" s="295" t="s">
        <v>194</v>
      </c>
      <c r="D247" s="295"/>
      <c r="E247" s="14"/>
      <c r="F247" s="14"/>
      <c r="G247" s="14"/>
      <c r="H247" s="14"/>
      <c r="I247" s="14"/>
      <c r="J247" s="14"/>
    </row>
    <row r="248" spans="1:14" ht="82.5" customHeight="1" x14ac:dyDescent="0.25">
      <c r="A248" s="110" t="s">
        <v>267</v>
      </c>
      <c r="B248" s="111">
        <v>70131600</v>
      </c>
      <c r="C248" s="295" t="s">
        <v>194</v>
      </c>
      <c r="D248" s="295"/>
      <c r="E248" s="14"/>
      <c r="F248" s="14"/>
      <c r="G248" s="14"/>
      <c r="H248" s="14"/>
      <c r="I248" s="14"/>
      <c r="J248" s="14"/>
    </row>
    <row r="249" spans="1:14" ht="67.5" customHeight="1" x14ac:dyDescent="0.25">
      <c r="A249" s="110" t="s">
        <v>268</v>
      </c>
      <c r="B249" s="111">
        <v>70131700</v>
      </c>
      <c r="C249" s="295" t="s">
        <v>194</v>
      </c>
      <c r="D249" s="295"/>
      <c r="E249" s="14"/>
      <c r="F249" s="14"/>
      <c r="G249" s="14"/>
      <c r="H249" s="14"/>
      <c r="I249" s="14"/>
      <c r="J249" s="14"/>
    </row>
    <row r="250" spans="1:14" ht="76.5" customHeight="1" x14ac:dyDescent="0.25">
      <c r="A250" s="110" t="s">
        <v>269</v>
      </c>
      <c r="B250" s="111">
        <v>10170000</v>
      </c>
      <c r="C250" s="295" t="s">
        <v>194</v>
      </c>
      <c r="D250" s="295"/>
      <c r="E250" s="14"/>
      <c r="F250" s="14"/>
      <c r="G250" s="14"/>
      <c r="H250" s="14"/>
      <c r="I250" s="14"/>
      <c r="J250" s="14"/>
      <c r="K250" s="62"/>
    </row>
    <row r="251" spans="1:14" ht="61.5" customHeight="1" x14ac:dyDescent="0.25">
      <c r="A251" s="110" t="s">
        <v>270</v>
      </c>
      <c r="B251" s="111">
        <v>10190000</v>
      </c>
      <c r="C251" s="295" t="s">
        <v>194</v>
      </c>
      <c r="D251" s="295"/>
      <c r="E251" s="14"/>
      <c r="F251" s="14"/>
      <c r="G251" s="14"/>
      <c r="H251" s="14"/>
      <c r="I251" s="14"/>
      <c r="J251" s="14"/>
      <c r="K251" s="62"/>
      <c r="N251" s="77"/>
    </row>
    <row r="252" spans="1:14" ht="82.5" customHeight="1" x14ac:dyDescent="0.25">
      <c r="A252" s="110" t="s">
        <v>271</v>
      </c>
      <c r="B252" s="111">
        <v>21102300</v>
      </c>
      <c r="C252" s="295" t="s">
        <v>194</v>
      </c>
      <c r="D252" s="295"/>
      <c r="E252" s="14"/>
      <c r="F252" s="14"/>
      <c r="G252" s="14"/>
      <c r="H252" s="14"/>
      <c r="I252" s="14"/>
      <c r="J252" s="14"/>
      <c r="K252" s="62"/>
    </row>
    <row r="253" spans="1:14" ht="69.75" customHeight="1" x14ac:dyDescent="0.25">
      <c r="A253" s="110" t="s">
        <v>206</v>
      </c>
      <c r="B253" s="111">
        <v>30121800</v>
      </c>
      <c r="C253" s="295" t="s">
        <v>194</v>
      </c>
      <c r="D253" s="295"/>
      <c r="E253" s="14"/>
      <c r="F253" s="14"/>
      <c r="G253" s="14"/>
      <c r="H253" s="14"/>
      <c r="I253" s="14"/>
      <c r="J253" s="14"/>
      <c r="K253" s="62"/>
    </row>
    <row r="254" spans="1:14" ht="69.75" customHeight="1" thickBot="1" x14ac:dyDescent="0.3">
      <c r="A254" s="20" t="s">
        <v>272</v>
      </c>
      <c r="B254" s="30">
        <v>80120000</v>
      </c>
      <c r="C254" s="295" t="s">
        <v>194</v>
      </c>
      <c r="D254" s="295"/>
      <c r="E254" s="14"/>
      <c r="F254" s="14"/>
      <c r="G254" s="14"/>
      <c r="H254" s="14"/>
      <c r="I254" s="14"/>
      <c r="J254" s="14"/>
      <c r="K254" s="62"/>
    </row>
    <row r="255" spans="1:14" ht="87" customHeight="1" thickBot="1" x14ac:dyDescent="0.3">
      <c r="A255" s="122">
        <v>30121700</v>
      </c>
      <c r="B255" s="123" t="s">
        <v>273</v>
      </c>
      <c r="C255" s="124">
        <v>41680</v>
      </c>
      <c r="D255" s="125" t="s">
        <v>106</v>
      </c>
      <c r="E255" s="125" t="s">
        <v>274</v>
      </c>
      <c r="F255" s="125"/>
      <c r="G255" s="126">
        <v>300000000</v>
      </c>
      <c r="H255" s="127">
        <f>SUM(H256:H257)</f>
        <v>300000000</v>
      </c>
      <c r="I255" s="128" t="s">
        <v>64</v>
      </c>
      <c r="J255" s="211" t="s">
        <v>51</v>
      </c>
      <c r="K255" s="130" t="s">
        <v>517</v>
      </c>
    </row>
    <row r="256" spans="1:14" ht="78.75" customHeight="1" thickBot="1" x14ac:dyDescent="0.35">
      <c r="A256" s="122">
        <v>30121700</v>
      </c>
      <c r="B256" s="131" t="s">
        <v>275</v>
      </c>
      <c r="C256" s="125"/>
      <c r="D256" s="125"/>
      <c r="E256" s="125"/>
      <c r="F256" s="125" t="s">
        <v>276</v>
      </c>
      <c r="G256" s="127"/>
      <c r="H256" s="127">
        <v>200000000</v>
      </c>
      <c r="I256" s="128"/>
      <c r="J256" s="211" t="s">
        <v>51</v>
      </c>
      <c r="K256" s="130" t="s">
        <v>517</v>
      </c>
    </row>
    <row r="257" spans="1:11" ht="79.5" customHeight="1" thickBot="1" x14ac:dyDescent="0.35">
      <c r="A257" s="122">
        <v>30121700</v>
      </c>
      <c r="B257" s="131" t="s">
        <v>277</v>
      </c>
      <c r="C257" s="125"/>
      <c r="D257" s="125"/>
      <c r="E257" s="125"/>
      <c r="F257" s="125" t="s">
        <v>276</v>
      </c>
      <c r="G257" s="127"/>
      <c r="H257" s="127">
        <v>100000000</v>
      </c>
      <c r="I257" s="128"/>
      <c r="J257" s="211" t="s">
        <v>51</v>
      </c>
      <c r="K257" s="130" t="s">
        <v>517</v>
      </c>
    </row>
    <row r="258" spans="1:11" ht="78.75" customHeight="1" thickBot="1" x14ac:dyDescent="0.35">
      <c r="A258" s="122">
        <v>25101507</v>
      </c>
      <c r="B258" s="132" t="s">
        <v>278</v>
      </c>
      <c r="C258" s="133" t="s">
        <v>279</v>
      </c>
      <c r="D258" s="133" t="s">
        <v>280</v>
      </c>
      <c r="E258" s="133" t="s">
        <v>281</v>
      </c>
      <c r="F258" s="125"/>
      <c r="G258" s="134">
        <v>90000000</v>
      </c>
      <c r="H258" s="134">
        <f>SUM(H259)</f>
        <v>90000000</v>
      </c>
      <c r="I258" s="128" t="s">
        <v>64</v>
      </c>
      <c r="J258" s="211" t="s">
        <v>51</v>
      </c>
      <c r="K258" s="130" t="s">
        <v>517</v>
      </c>
    </row>
    <row r="259" spans="1:11" ht="82.5" customHeight="1" thickBot="1" x14ac:dyDescent="0.35">
      <c r="A259" s="122">
        <v>25101507</v>
      </c>
      <c r="B259" s="135" t="s">
        <v>282</v>
      </c>
      <c r="C259" s="125"/>
      <c r="D259" s="125"/>
      <c r="E259" s="125"/>
      <c r="F259" s="125" t="s">
        <v>276</v>
      </c>
      <c r="G259" s="136"/>
      <c r="H259" s="136">
        <v>90000000</v>
      </c>
      <c r="I259" s="128"/>
      <c r="J259" s="211" t="s">
        <v>51</v>
      </c>
      <c r="K259" s="130" t="s">
        <v>517</v>
      </c>
    </row>
    <row r="260" spans="1:11" ht="80.25" customHeight="1" thickBot="1" x14ac:dyDescent="0.35">
      <c r="A260" s="122">
        <v>25101601</v>
      </c>
      <c r="B260" s="113" t="s">
        <v>283</v>
      </c>
      <c r="C260" s="124">
        <v>41680</v>
      </c>
      <c r="D260" s="125" t="s">
        <v>284</v>
      </c>
      <c r="E260" s="125" t="s">
        <v>281</v>
      </c>
      <c r="F260" s="125"/>
      <c r="G260" s="126">
        <v>250000000</v>
      </c>
      <c r="H260" s="126">
        <f>SUM(H261)</f>
        <v>250000000</v>
      </c>
      <c r="I260" s="128" t="s">
        <v>36</v>
      </c>
      <c r="J260" s="211" t="s">
        <v>51</v>
      </c>
      <c r="K260" s="130" t="s">
        <v>517</v>
      </c>
    </row>
    <row r="261" spans="1:11" ht="76.5" customHeight="1" thickBot="1" x14ac:dyDescent="0.35">
      <c r="A261" s="122">
        <v>25101601</v>
      </c>
      <c r="B261" s="135" t="s">
        <v>282</v>
      </c>
      <c r="C261" s="125"/>
      <c r="D261" s="125"/>
      <c r="E261" s="125"/>
      <c r="F261" s="125" t="s">
        <v>276</v>
      </c>
      <c r="G261" s="127"/>
      <c r="H261" s="127">
        <v>250000000</v>
      </c>
      <c r="I261" s="128"/>
      <c r="J261" s="211" t="s">
        <v>51</v>
      </c>
      <c r="K261" s="130" t="s">
        <v>517</v>
      </c>
    </row>
    <row r="262" spans="1:11" ht="77.25" customHeight="1" thickBot="1" x14ac:dyDescent="0.35">
      <c r="A262" s="122">
        <v>25101601</v>
      </c>
      <c r="B262" s="113" t="s">
        <v>285</v>
      </c>
      <c r="C262" s="133" t="s">
        <v>279</v>
      </c>
      <c r="D262" s="133" t="s">
        <v>280</v>
      </c>
      <c r="E262" s="133" t="s">
        <v>281</v>
      </c>
      <c r="F262" s="125"/>
      <c r="G262" s="134">
        <v>220000000</v>
      </c>
      <c r="H262" s="127"/>
      <c r="I262" s="128" t="s">
        <v>36</v>
      </c>
      <c r="J262" s="211" t="s">
        <v>51</v>
      </c>
      <c r="K262" s="130" t="s">
        <v>517</v>
      </c>
    </row>
    <row r="263" spans="1:11" ht="86.25" customHeight="1" thickBot="1" x14ac:dyDescent="0.35">
      <c r="A263" s="122">
        <v>25101601</v>
      </c>
      <c r="B263" s="135" t="s">
        <v>282</v>
      </c>
      <c r="C263" s="125"/>
      <c r="D263" s="125"/>
      <c r="E263" s="125"/>
      <c r="F263" s="125" t="s">
        <v>276</v>
      </c>
      <c r="G263" s="136"/>
      <c r="H263" s="127"/>
      <c r="I263" s="128"/>
      <c r="J263" s="211" t="s">
        <v>51</v>
      </c>
      <c r="K263" s="130" t="s">
        <v>517</v>
      </c>
    </row>
    <row r="264" spans="1:11" ht="87" customHeight="1" thickBot="1" x14ac:dyDescent="0.35">
      <c r="A264" s="122">
        <v>22000000</v>
      </c>
      <c r="B264" s="113" t="s">
        <v>286</v>
      </c>
      <c r="C264" s="124">
        <v>41680</v>
      </c>
      <c r="D264" s="125" t="s">
        <v>284</v>
      </c>
      <c r="E264" s="125" t="s">
        <v>281</v>
      </c>
      <c r="F264" s="125"/>
      <c r="G264" s="126">
        <v>500000000</v>
      </c>
      <c r="H264" s="126">
        <f>SUM(H265)</f>
        <v>500000000</v>
      </c>
      <c r="I264" s="128" t="s">
        <v>36</v>
      </c>
      <c r="J264" s="211" t="s">
        <v>51</v>
      </c>
      <c r="K264" s="130" t="s">
        <v>517</v>
      </c>
    </row>
    <row r="265" spans="1:11" ht="72.75" customHeight="1" thickBot="1" x14ac:dyDescent="0.35">
      <c r="A265" s="122">
        <v>22000000</v>
      </c>
      <c r="B265" s="135" t="s">
        <v>282</v>
      </c>
      <c r="C265" s="125"/>
      <c r="D265" s="125"/>
      <c r="E265" s="125"/>
      <c r="F265" s="125" t="s">
        <v>276</v>
      </c>
      <c r="G265" s="127"/>
      <c r="H265" s="127">
        <v>500000000</v>
      </c>
      <c r="I265" s="128"/>
      <c r="J265" s="211" t="s">
        <v>51</v>
      </c>
      <c r="K265" s="130" t="s">
        <v>517</v>
      </c>
    </row>
    <row r="266" spans="1:11" ht="86.25" customHeight="1" thickBot="1" x14ac:dyDescent="0.35">
      <c r="A266" s="122">
        <v>22000000</v>
      </c>
      <c r="B266" s="112"/>
      <c r="C266" s="125"/>
      <c r="D266" s="125"/>
      <c r="E266" s="125"/>
      <c r="F266" s="125"/>
      <c r="G266" s="127"/>
      <c r="H266" s="127"/>
      <c r="I266" s="128"/>
      <c r="J266" s="211" t="s">
        <v>51</v>
      </c>
      <c r="K266" s="130" t="s">
        <v>517</v>
      </c>
    </row>
    <row r="267" spans="1:11" ht="78.75" customHeight="1" thickBot="1" x14ac:dyDescent="0.35">
      <c r="A267" s="122">
        <v>22101509</v>
      </c>
      <c r="B267" s="113" t="s">
        <v>287</v>
      </c>
      <c r="C267" s="133" t="s">
        <v>279</v>
      </c>
      <c r="D267" s="133" t="s">
        <v>280</v>
      </c>
      <c r="E267" s="133" t="s">
        <v>281</v>
      </c>
      <c r="F267" s="125"/>
      <c r="G267" s="134">
        <v>300000000</v>
      </c>
      <c r="H267" s="127"/>
      <c r="I267" s="128" t="s">
        <v>64</v>
      </c>
      <c r="J267" s="211" t="s">
        <v>51</v>
      </c>
      <c r="K267" s="130" t="s">
        <v>517</v>
      </c>
    </row>
    <row r="268" spans="1:11" ht="78.75" customHeight="1" thickBot="1" x14ac:dyDescent="0.35">
      <c r="A268" s="122">
        <v>22101509</v>
      </c>
      <c r="B268" s="135" t="s">
        <v>282</v>
      </c>
      <c r="C268" s="125"/>
      <c r="D268" s="125"/>
      <c r="E268" s="125"/>
      <c r="F268" s="125" t="s">
        <v>276</v>
      </c>
      <c r="G268" s="127"/>
      <c r="H268" s="127"/>
      <c r="I268" s="128"/>
      <c r="J268" s="211" t="s">
        <v>51</v>
      </c>
      <c r="K268" s="130" t="s">
        <v>517</v>
      </c>
    </row>
    <row r="269" spans="1:11" ht="85.5" customHeight="1" thickBot="1" x14ac:dyDescent="0.35">
      <c r="A269" s="122">
        <v>22101528</v>
      </c>
      <c r="B269" s="113" t="s">
        <v>288</v>
      </c>
      <c r="C269" s="133" t="s">
        <v>279</v>
      </c>
      <c r="D269" s="133" t="s">
        <v>280</v>
      </c>
      <c r="E269" s="133" t="s">
        <v>281</v>
      </c>
      <c r="F269" s="125"/>
      <c r="G269" s="134">
        <v>80000000</v>
      </c>
      <c r="H269" s="127"/>
      <c r="I269" s="128"/>
      <c r="J269" s="211" t="s">
        <v>51</v>
      </c>
      <c r="K269" s="130" t="s">
        <v>517</v>
      </c>
    </row>
    <row r="270" spans="1:11" ht="75.75" customHeight="1" thickBot="1" x14ac:dyDescent="0.35">
      <c r="A270" s="122">
        <v>22101528</v>
      </c>
      <c r="B270" s="135" t="s">
        <v>282</v>
      </c>
      <c r="C270" s="125"/>
      <c r="D270" s="125"/>
      <c r="E270" s="125"/>
      <c r="F270" s="125" t="s">
        <v>276</v>
      </c>
      <c r="G270" s="127"/>
      <c r="H270" s="127"/>
      <c r="I270" s="128"/>
      <c r="J270" s="211" t="s">
        <v>51</v>
      </c>
      <c r="K270" s="130" t="s">
        <v>517</v>
      </c>
    </row>
    <row r="271" spans="1:11" ht="83.25" customHeight="1" thickBot="1" x14ac:dyDescent="0.35">
      <c r="A271" s="122">
        <v>22101700</v>
      </c>
      <c r="B271" s="113" t="s">
        <v>289</v>
      </c>
      <c r="C271" s="133" t="s">
        <v>279</v>
      </c>
      <c r="D271" s="133" t="s">
        <v>280</v>
      </c>
      <c r="E271" s="133" t="s">
        <v>281</v>
      </c>
      <c r="F271" s="125"/>
      <c r="G271" s="134">
        <v>50000000</v>
      </c>
      <c r="H271" s="127"/>
      <c r="I271" s="128" t="s">
        <v>64</v>
      </c>
      <c r="J271" s="211" t="s">
        <v>51</v>
      </c>
      <c r="K271" s="130" t="s">
        <v>517</v>
      </c>
    </row>
    <row r="272" spans="1:11" ht="80.25" customHeight="1" thickBot="1" x14ac:dyDescent="0.35">
      <c r="A272" s="122">
        <v>22101700</v>
      </c>
      <c r="B272" s="135" t="s">
        <v>282</v>
      </c>
      <c r="C272" s="125"/>
      <c r="D272" s="125"/>
      <c r="E272" s="125"/>
      <c r="F272" s="125" t="s">
        <v>276</v>
      </c>
      <c r="G272" s="127"/>
      <c r="H272" s="127"/>
      <c r="I272" s="128"/>
      <c r="J272" s="211" t="s">
        <v>51</v>
      </c>
      <c r="K272" s="130" t="s">
        <v>517</v>
      </c>
    </row>
    <row r="273" spans="1:11" ht="90.75" customHeight="1" thickBot="1" x14ac:dyDescent="0.35">
      <c r="A273" s="122">
        <v>22101511</v>
      </c>
      <c r="B273" s="113" t="s">
        <v>290</v>
      </c>
      <c r="C273" s="133" t="s">
        <v>279</v>
      </c>
      <c r="D273" s="133" t="s">
        <v>280</v>
      </c>
      <c r="E273" s="133" t="s">
        <v>281</v>
      </c>
      <c r="F273" s="125"/>
      <c r="G273" s="134">
        <v>15000000</v>
      </c>
      <c r="H273" s="127"/>
      <c r="I273" s="128" t="s">
        <v>64</v>
      </c>
      <c r="J273" s="211" t="s">
        <v>51</v>
      </c>
      <c r="K273" s="130" t="s">
        <v>517</v>
      </c>
    </row>
    <row r="274" spans="1:11" ht="87" customHeight="1" thickBot="1" x14ac:dyDescent="0.35">
      <c r="A274" s="122">
        <v>22101511</v>
      </c>
      <c r="B274" s="135" t="s">
        <v>282</v>
      </c>
      <c r="C274" s="125"/>
      <c r="D274" s="125"/>
      <c r="E274" s="125"/>
      <c r="F274" s="125" t="s">
        <v>276</v>
      </c>
      <c r="G274" s="127"/>
      <c r="H274" s="127"/>
      <c r="I274" s="128"/>
      <c r="J274" s="211" t="s">
        <v>51</v>
      </c>
      <c r="K274" s="130" t="s">
        <v>517</v>
      </c>
    </row>
    <row r="275" spans="1:11" ht="82.5" customHeight="1" thickBot="1" x14ac:dyDescent="0.35">
      <c r="A275" s="122">
        <v>20142903</v>
      </c>
      <c r="B275" s="113" t="s">
        <v>291</v>
      </c>
      <c r="C275" s="133" t="s">
        <v>279</v>
      </c>
      <c r="D275" s="133" t="s">
        <v>280</v>
      </c>
      <c r="E275" s="133" t="s">
        <v>281</v>
      </c>
      <c r="F275" s="125"/>
      <c r="G275" s="134">
        <v>15000000</v>
      </c>
      <c r="H275" s="127"/>
      <c r="I275" s="128" t="s">
        <v>64</v>
      </c>
      <c r="J275" s="211" t="s">
        <v>51</v>
      </c>
      <c r="K275" s="130" t="s">
        <v>517</v>
      </c>
    </row>
    <row r="276" spans="1:11" ht="86.25" customHeight="1" thickBot="1" x14ac:dyDescent="0.35">
      <c r="A276" s="122">
        <v>20142903</v>
      </c>
      <c r="B276" s="135" t="s">
        <v>282</v>
      </c>
      <c r="C276" s="125"/>
      <c r="D276" s="125"/>
      <c r="E276" s="125"/>
      <c r="F276" s="125" t="s">
        <v>276</v>
      </c>
      <c r="G276" s="127"/>
      <c r="H276" s="127"/>
      <c r="I276" s="128"/>
      <c r="J276" s="211" t="s">
        <v>51</v>
      </c>
      <c r="K276" s="130" t="s">
        <v>517</v>
      </c>
    </row>
    <row r="277" spans="1:11" ht="85.5" customHeight="1" thickBot="1" x14ac:dyDescent="0.35">
      <c r="A277" s="122">
        <v>81141500</v>
      </c>
      <c r="B277" s="113" t="s">
        <v>292</v>
      </c>
      <c r="C277" s="125"/>
      <c r="D277" s="125"/>
      <c r="E277" s="125"/>
      <c r="F277" s="125"/>
      <c r="G277" s="134">
        <v>50000000</v>
      </c>
      <c r="H277" s="127"/>
      <c r="I277" s="128" t="s">
        <v>36</v>
      </c>
      <c r="J277" s="211" t="s">
        <v>51</v>
      </c>
      <c r="K277" s="130" t="s">
        <v>517</v>
      </c>
    </row>
    <row r="278" spans="1:11" ht="80.25" customHeight="1" thickBot="1" x14ac:dyDescent="0.35">
      <c r="A278" s="122">
        <v>81141500</v>
      </c>
      <c r="B278" s="135" t="s">
        <v>282</v>
      </c>
      <c r="C278" s="125"/>
      <c r="D278" s="125"/>
      <c r="E278" s="125"/>
      <c r="F278" s="125" t="s">
        <v>276</v>
      </c>
      <c r="G278" s="127"/>
      <c r="H278" s="127"/>
      <c r="I278" s="128"/>
      <c r="J278" s="211" t="s">
        <v>51</v>
      </c>
      <c r="K278" s="130" t="s">
        <v>517</v>
      </c>
    </row>
    <row r="279" spans="1:11" ht="89.25" customHeight="1" thickBot="1" x14ac:dyDescent="0.35">
      <c r="A279" s="122">
        <v>27113201</v>
      </c>
      <c r="B279" s="113" t="s">
        <v>293</v>
      </c>
      <c r="C279" s="133" t="s">
        <v>279</v>
      </c>
      <c r="D279" s="133" t="s">
        <v>280</v>
      </c>
      <c r="E279" s="133" t="s">
        <v>281</v>
      </c>
      <c r="F279" s="125"/>
      <c r="G279" s="134">
        <v>10000000</v>
      </c>
      <c r="H279" s="127"/>
      <c r="I279" s="128" t="s">
        <v>36</v>
      </c>
      <c r="J279" s="211" t="s">
        <v>51</v>
      </c>
      <c r="K279" s="130" t="s">
        <v>517</v>
      </c>
    </row>
    <row r="280" spans="1:11" ht="79.5" customHeight="1" thickBot="1" x14ac:dyDescent="0.35">
      <c r="A280" s="122">
        <v>27113201</v>
      </c>
      <c r="B280" s="135" t="s">
        <v>282</v>
      </c>
      <c r="C280" s="125"/>
      <c r="D280" s="125"/>
      <c r="E280" s="125"/>
      <c r="F280" s="125" t="s">
        <v>276</v>
      </c>
      <c r="G280" s="127"/>
      <c r="H280" s="127"/>
      <c r="I280" s="128"/>
      <c r="J280" s="211" t="s">
        <v>51</v>
      </c>
      <c r="K280" s="130" t="s">
        <v>517</v>
      </c>
    </row>
    <row r="281" spans="1:11" ht="77.25" customHeight="1" thickBot="1" x14ac:dyDescent="0.35">
      <c r="A281" s="122">
        <v>43191510</v>
      </c>
      <c r="B281" s="113" t="s">
        <v>294</v>
      </c>
      <c r="C281" s="133" t="s">
        <v>279</v>
      </c>
      <c r="D281" s="133" t="s">
        <v>280</v>
      </c>
      <c r="E281" s="133" t="s">
        <v>281</v>
      </c>
      <c r="F281" s="125"/>
      <c r="G281" s="134">
        <v>10000000</v>
      </c>
      <c r="H281" s="127"/>
      <c r="I281" s="128" t="s">
        <v>36</v>
      </c>
      <c r="J281" s="211" t="s">
        <v>51</v>
      </c>
      <c r="K281" s="130" t="s">
        <v>517</v>
      </c>
    </row>
    <row r="282" spans="1:11" ht="87.75" customHeight="1" thickBot="1" x14ac:dyDescent="0.35">
      <c r="A282" s="122">
        <v>43191510</v>
      </c>
      <c r="B282" s="135" t="s">
        <v>282</v>
      </c>
      <c r="C282" s="125"/>
      <c r="D282" s="125"/>
      <c r="E282" s="125"/>
      <c r="F282" s="125" t="s">
        <v>276</v>
      </c>
      <c r="G282" s="127"/>
      <c r="H282" s="127"/>
      <c r="I282" s="128"/>
      <c r="J282" s="211" t="s">
        <v>51</v>
      </c>
      <c r="K282" s="130" t="s">
        <v>517</v>
      </c>
    </row>
    <row r="283" spans="1:11" ht="87" customHeight="1" thickBot="1" x14ac:dyDescent="0.35">
      <c r="A283" s="122">
        <v>30000000</v>
      </c>
      <c r="B283" s="137" t="s">
        <v>295</v>
      </c>
      <c r="C283" s="138">
        <v>41680</v>
      </c>
      <c r="D283" s="139" t="s">
        <v>106</v>
      </c>
      <c r="E283" s="139" t="s">
        <v>274</v>
      </c>
      <c r="F283" s="125"/>
      <c r="G283" s="140">
        <v>200000000</v>
      </c>
      <c r="H283" s="126">
        <f>SUM(H284:H286)</f>
        <v>200000000</v>
      </c>
      <c r="I283" s="128" t="s">
        <v>36</v>
      </c>
      <c r="J283" s="211" t="s">
        <v>51</v>
      </c>
      <c r="K283" s="130" t="s">
        <v>517</v>
      </c>
    </row>
    <row r="284" spans="1:11" ht="82.5" customHeight="1" thickBot="1" x14ac:dyDescent="0.3">
      <c r="A284" s="122">
        <v>30000000</v>
      </c>
      <c r="B284" s="141" t="s">
        <v>518</v>
      </c>
      <c r="C284" s="125"/>
      <c r="D284" s="125"/>
      <c r="E284" s="125"/>
      <c r="F284" s="125" t="s">
        <v>276</v>
      </c>
      <c r="G284" s="134"/>
      <c r="H284" s="142">
        <v>100000000</v>
      </c>
      <c r="I284" s="128"/>
      <c r="J284" s="211" t="s">
        <v>51</v>
      </c>
      <c r="K284" s="130" t="s">
        <v>517</v>
      </c>
    </row>
    <row r="285" spans="1:11" ht="81" customHeight="1" thickBot="1" x14ac:dyDescent="0.3">
      <c r="A285" s="122">
        <v>30000000</v>
      </c>
      <c r="B285" s="143" t="s">
        <v>297</v>
      </c>
      <c r="C285" s="144"/>
      <c r="D285" s="144"/>
      <c r="E285" s="144"/>
      <c r="F285" s="125" t="s">
        <v>276</v>
      </c>
      <c r="G285" s="145"/>
      <c r="H285" s="127">
        <v>50000000</v>
      </c>
      <c r="I285" s="128"/>
      <c r="J285" s="211" t="s">
        <v>51</v>
      </c>
      <c r="K285" s="130" t="s">
        <v>517</v>
      </c>
    </row>
    <row r="286" spans="1:11" ht="87.75" customHeight="1" thickBot="1" x14ac:dyDescent="0.35">
      <c r="A286" s="122">
        <v>30000000</v>
      </c>
      <c r="B286" s="135" t="s">
        <v>298</v>
      </c>
      <c r="C286" s="146"/>
      <c r="D286" s="146"/>
      <c r="E286" s="146"/>
      <c r="F286" s="125" t="s">
        <v>299</v>
      </c>
      <c r="G286" s="127"/>
      <c r="H286" s="127">
        <v>50000000</v>
      </c>
      <c r="I286" s="128"/>
      <c r="J286" s="211" t="s">
        <v>51</v>
      </c>
      <c r="K286" s="130" t="s">
        <v>517</v>
      </c>
    </row>
    <row r="287" spans="1:11" ht="87.75" customHeight="1" thickBot="1" x14ac:dyDescent="0.35">
      <c r="A287" s="122">
        <v>72101500</v>
      </c>
      <c r="B287" s="113" t="s">
        <v>300</v>
      </c>
      <c r="C287" s="147" t="s">
        <v>279</v>
      </c>
      <c r="D287" s="147" t="s">
        <v>106</v>
      </c>
      <c r="E287" s="147" t="s">
        <v>34</v>
      </c>
      <c r="F287" s="125"/>
      <c r="G287" s="134">
        <v>35095756.799999997</v>
      </c>
      <c r="H287" s="127"/>
      <c r="I287" s="128" t="s">
        <v>36</v>
      </c>
      <c r="J287" s="211" t="s">
        <v>51</v>
      </c>
      <c r="K287" s="130" t="s">
        <v>517</v>
      </c>
    </row>
    <row r="288" spans="1:11" ht="102" customHeight="1" thickBot="1" x14ac:dyDescent="0.35">
      <c r="A288" s="122">
        <v>80110000</v>
      </c>
      <c r="B288" s="113" t="s">
        <v>301</v>
      </c>
      <c r="C288" s="148">
        <v>41666</v>
      </c>
      <c r="D288" s="149" t="s">
        <v>140</v>
      </c>
      <c r="E288" s="149" t="s">
        <v>34</v>
      </c>
      <c r="F288" s="125"/>
      <c r="G288" s="127">
        <v>28346572.799999997</v>
      </c>
      <c r="H288" s="127"/>
      <c r="I288" s="128" t="s">
        <v>36</v>
      </c>
      <c r="J288" s="211" t="s">
        <v>51</v>
      </c>
      <c r="K288" s="130" t="s">
        <v>517</v>
      </c>
    </row>
    <row r="289" spans="1:11" ht="81.75" customHeight="1" thickBot="1" x14ac:dyDescent="0.3">
      <c r="A289" s="122">
        <v>80110000</v>
      </c>
      <c r="B289" s="150" t="s">
        <v>519</v>
      </c>
      <c r="C289" s="151"/>
      <c r="D289" s="125"/>
      <c r="E289" s="125"/>
      <c r="F289" s="125" t="s">
        <v>276</v>
      </c>
      <c r="G289" s="127"/>
      <c r="H289" s="127">
        <v>28346572.800000001</v>
      </c>
      <c r="I289" s="128"/>
      <c r="J289" s="211" t="s">
        <v>51</v>
      </c>
      <c r="K289" s="130" t="s">
        <v>517</v>
      </c>
    </row>
    <row r="290" spans="1:11" ht="94.5" customHeight="1" thickBot="1" x14ac:dyDescent="0.35">
      <c r="A290" s="122">
        <v>80110000</v>
      </c>
      <c r="B290" s="113" t="s">
        <v>303</v>
      </c>
      <c r="C290" s="148">
        <v>41656</v>
      </c>
      <c r="D290" s="149" t="s">
        <v>140</v>
      </c>
      <c r="E290" s="149" t="s">
        <v>34</v>
      </c>
      <c r="F290" s="125"/>
      <c r="G290" s="127">
        <v>28346572.799999997</v>
      </c>
      <c r="H290" s="126">
        <f>SUM(H291)</f>
        <v>28346572.800000001</v>
      </c>
      <c r="I290" s="128" t="s">
        <v>36</v>
      </c>
      <c r="J290" s="211" t="s">
        <v>51</v>
      </c>
      <c r="K290" s="130" t="s">
        <v>517</v>
      </c>
    </row>
    <row r="291" spans="1:11" ht="77.25" customHeight="1" thickBot="1" x14ac:dyDescent="0.3">
      <c r="A291" s="122">
        <v>80110000</v>
      </c>
      <c r="B291" s="122" t="s">
        <v>302</v>
      </c>
      <c r="C291" s="125"/>
      <c r="D291" s="125"/>
      <c r="E291" s="125"/>
      <c r="F291" s="125" t="s">
        <v>276</v>
      </c>
      <c r="G291" s="127"/>
      <c r="H291" s="127">
        <v>28346572.800000001</v>
      </c>
      <c r="I291" s="128"/>
      <c r="J291" s="211" t="s">
        <v>51</v>
      </c>
      <c r="K291" s="130" t="s">
        <v>517</v>
      </c>
    </row>
    <row r="292" spans="1:11" ht="92.25" customHeight="1" thickBot="1" x14ac:dyDescent="0.35">
      <c r="A292" s="122">
        <v>72101500</v>
      </c>
      <c r="B292" s="152" t="s">
        <v>304</v>
      </c>
      <c r="C292" s="153">
        <v>41656</v>
      </c>
      <c r="D292" s="154" t="s">
        <v>140</v>
      </c>
      <c r="E292" s="154" t="s">
        <v>34</v>
      </c>
      <c r="F292" s="125"/>
      <c r="G292" s="155">
        <v>28074008</v>
      </c>
      <c r="H292" s="156">
        <f>SUM(H293:H296)</f>
        <v>28074008</v>
      </c>
      <c r="I292" s="128" t="s">
        <v>36</v>
      </c>
      <c r="J292" s="211" t="s">
        <v>51</v>
      </c>
      <c r="K292" s="130" t="s">
        <v>517</v>
      </c>
    </row>
    <row r="293" spans="1:11" ht="84.75" customHeight="1" thickBot="1" x14ac:dyDescent="0.3">
      <c r="A293" s="122">
        <v>72101500</v>
      </c>
      <c r="B293" s="129" t="s">
        <v>302</v>
      </c>
      <c r="C293" s="157"/>
      <c r="D293" s="157"/>
      <c r="E293" s="125"/>
      <c r="F293" s="125" t="s">
        <v>276</v>
      </c>
      <c r="G293" s="127"/>
      <c r="H293" s="127">
        <f>7037004*2</f>
        <v>14074008</v>
      </c>
      <c r="I293" s="158"/>
      <c r="J293" s="211" t="s">
        <v>51</v>
      </c>
      <c r="K293" s="130" t="s">
        <v>517</v>
      </c>
    </row>
    <row r="294" spans="1:11" ht="85.5" customHeight="1" thickBot="1" x14ac:dyDescent="0.3">
      <c r="A294" s="122">
        <v>72101500</v>
      </c>
      <c r="B294" s="129" t="s">
        <v>297</v>
      </c>
      <c r="C294" s="159"/>
      <c r="D294" s="159"/>
      <c r="E294" s="125"/>
      <c r="F294" s="125" t="s">
        <v>276</v>
      </c>
      <c r="G294" s="160"/>
      <c r="H294" s="127">
        <f>3500000+3500000</f>
        <v>7000000</v>
      </c>
      <c r="I294" s="158"/>
      <c r="J294" s="211" t="s">
        <v>51</v>
      </c>
      <c r="K294" s="130" t="s">
        <v>517</v>
      </c>
    </row>
    <row r="295" spans="1:11" ht="84" customHeight="1" thickBot="1" x14ac:dyDescent="0.3">
      <c r="A295" s="122">
        <v>72101500</v>
      </c>
      <c r="B295" s="129" t="s">
        <v>305</v>
      </c>
      <c r="C295" s="157"/>
      <c r="D295" s="157"/>
      <c r="E295" s="125"/>
      <c r="F295" s="125" t="s">
        <v>306</v>
      </c>
      <c r="G295" s="160"/>
      <c r="H295" s="127">
        <f>955520+955519</f>
        <v>1911039</v>
      </c>
      <c r="I295" s="158"/>
      <c r="J295" s="211" t="s">
        <v>51</v>
      </c>
      <c r="K295" s="130" t="s">
        <v>517</v>
      </c>
    </row>
    <row r="296" spans="1:11" ht="90" customHeight="1" thickBot="1" x14ac:dyDescent="0.3">
      <c r="A296" s="122">
        <v>72101500</v>
      </c>
      <c r="B296" s="129" t="s">
        <v>307</v>
      </c>
      <c r="C296" s="151"/>
      <c r="D296" s="157"/>
      <c r="E296" s="125"/>
      <c r="F296" s="125" t="s">
        <v>276</v>
      </c>
      <c r="G296" s="160"/>
      <c r="H296" s="127">
        <f>2544480+2544481</f>
        <v>5088961</v>
      </c>
      <c r="I296" s="158"/>
      <c r="J296" s="211" t="s">
        <v>51</v>
      </c>
      <c r="K296" s="130" t="s">
        <v>517</v>
      </c>
    </row>
    <row r="297" spans="1:11" ht="90.75" customHeight="1" thickBot="1" x14ac:dyDescent="0.3">
      <c r="A297" s="161">
        <v>72121400</v>
      </c>
      <c r="B297" s="162" t="s">
        <v>308</v>
      </c>
      <c r="C297" s="163">
        <v>41694</v>
      </c>
      <c r="D297" s="139" t="s">
        <v>136</v>
      </c>
      <c r="E297" s="139" t="s">
        <v>309</v>
      </c>
      <c r="F297" s="164"/>
      <c r="G297" s="165">
        <v>800000000</v>
      </c>
      <c r="H297" s="166">
        <f>SUM(H298:H300)</f>
        <v>721135958</v>
      </c>
      <c r="I297" s="167" t="s">
        <v>64</v>
      </c>
      <c r="J297" s="211" t="s">
        <v>51</v>
      </c>
      <c r="K297" s="130" t="s">
        <v>517</v>
      </c>
    </row>
    <row r="298" spans="1:11" ht="81" customHeight="1" thickBot="1" x14ac:dyDescent="0.3">
      <c r="A298" s="161">
        <v>72121400</v>
      </c>
      <c r="B298" s="168" t="s">
        <v>310</v>
      </c>
      <c r="C298" s="125"/>
      <c r="D298" s="125"/>
      <c r="E298" s="125"/>
      <c r="F298" s="125" t="s">
        <v>311</v>
      </c>
      <c r="G298" s="169"/>
      <c r="H298" s="127">
        <v>259224919</v>
      </c>
      <c r="I298" s="170"/>
      <c r="J298" s="211" t="s">
        <v>51</v>
      </c>
      <c r="K298" s="130" t="s">
        <v>517</v>
      </c>
    </row>
    <row r="299" spans="1:11" ht="88.5" customHeight="1" thickBot="1" x14ac:dyDescent="0.3">
      <c r="A299" s="161">
        <v>72121400</v>
      </c>
      <c r="B299" s="168" t="s">
        <v>310</v>
      </c>
      <c r="C299" s="125"/>
      <c r="D299" s="125"/>
      <c r="E299" s="125"/>
      <c r="F299" s="125" t="s">
        <v>312</v>
      </c>
      <c r="G299" s="169"/>
      <c r="H299" s="127">
        <v>1911039</v>
      </c>
      <c r="I299" s="170"/>
      <c r="J299" s="211" t="s">
        <v>51</v>
      </c>
      <c r="K299" s="130" t="s">
        <v>517</v>
      </c>
    </row>
    <row r="300" spans="1:11" ht="85.5" customHeight="1" thickBot="1" x14ac:dyDescent="0.3">
      <c r="A300" s="161">
        <v>72121400</v>
      </c>
      <c r="B300" s="168" t="s">
        <v>296</v>
      </c>
      <c r="C300" s="125"/>
      <c r="D300" s="125"/>
      <c r="E300" s="125"/>
      <c r="F300" s="125" t="s">
        <v>276</v>
      </c>
      <c r="G300" s="171"/>
      <c r="H300" s="127">
        <v>460000000</v>
      </c>
      <c r="I300" s="172"/>
      <c r="J300" s="211" t="s">
        <v>51</v>
      </c>
      <c r="K300" s="130" t="s">
        <v>517</v>
      </c>
    </row>
    <row r="301" spans="1:11" ht="96.75" customHeight="1" thickBot="1" x14ac:dyDescent="0.35">
      <c r="A301" s="122">
        <v>72141000</v>
      </c>
      <c r="B301" s="113" t="s">
        <v>313</v>
      </c>
      <c r="C301" s="148">
        <v>41694</v>
      </c>
      <c r="D301" s="139" t="s">
        <v>314</v>
      </c>
      <c r="E301" s="139" t="s">
        <v>309</v>
      </c>
      <c r="F301" s="125"/>
      <c r="G301" s="134">
        <v>5000000000</v>
      </c>
      <c r="H301" s="134">
        <f>SUM(H302:H307)</f>
        <v>602591000</v>
      </c>
      <c r="I301" s="173" t="s">
        <v>64</v>
      </c>
      <c r="J301" s="211" t="s">
        <v>51</v>
      </c>
      <c r="K301" s="130" t="s">
        <v>517</v>
      </c>
    </row>
    <row r="302" spans="1:11" ht="81" customHeight="1" thickBot="1" x14ac:dyDescent="0.35">
      <c r="A302" s="122">
        <v>72141000</v>
      </c>
      <c r="B302" s="135" t="s">
        <v>315</v>
      </c>
      <c r="C302" s="125"/>
      <c r="D302" s="125"/>
      <c r="E302" s="125"/>
      <c r="F302" s="125" t="s">
        <v>316</v>
      </c>
      <c r="G302" s="127"/>
      <c r="H302" s="127">
        <v>300000000</v>
      </c>
      <c r="I302" s="128"/>
      <c r="J302" s="211" t="s">
        <v>51</v>
      </c>
      <c r="K302" s="130" t="s">
        <v>517</v>
      </c>
    </row>
    <row r="303" spans="1:11" ht="90" customHeight="1" thickBot="1" x14ac:dyDescent="0.35">
      <c r="A303" s="122">
        <v>72141000</v>
      </c>
      <c r="B303" s="135" t="s">
        <v>315</v>
      </c>
      <c r="C303" s="125"/>
      <c r="D303" s="125"/>
      <c r="E303" s="125"/>
      <c r="F303" s="125" t="s">
        <v>276</v>
      </c>
      <c r="G303" s="127"/>
      <c r="H303" s="127">
        <v>20000000</v>
      </c>
      <c r="I303" s="128"/>
      <c r="J303" s="211" t="s">
        <v>51</v>
      </c>
      <c r="K303" s="130" t="s">
        <v>517</v>
      </c>
    </row>
    <row r="304" spans="1:11" ht="96" customHeight="1" thickBot="1" x14ac:dyDescent="0.35">
      <c r="A304" s="122">
        <v>72141000</v>
      </c>
      <c r="B304" s="135" t="s">
        <v>317</v>
      </c>
      <c r="C304" s="125"/>
      <c r="D304" s="125"/>
      <c r="E304" s="125"/>
      <c r="F304" s="125" t="s">
        <v>276</v>
      </c>
      <c r="G304" s="127"/>
      <c r="H304" s="127">
        <v>37500000</v>
      </c>
      <c r="I304" s="128"/>
      <c r="J304" s="211" t="s">
        <v>51</v>
      </c>
      <c r="K304" s="130" t="s">
        <v>517</v>
      </c>
    </row>
    <row r="305" spans="1:11" ht="59.25" customHeight="1" thickBot="1" x14ac:dyDescent="0.35">
      <c r="A305" s="122">
        <v>72141000</v>
      </c>
      <c r="B305" s="174" t="s">
        <v>318</v>
      </c>
      <c r="C305" s="125"/>
      <c r="D305" s="125"/>
      <c r="E305" s="125"/>
      <c r="F305" s="125" t="s">
        <v>316</v>
      </c>
      <c r="G305" s="127"/>
      <c r="H305" s="127">
        <v>103000000</v>
      </c>
      <c r="I305" s="128"/>
      <c r="J305" s="211" t="s">
        <v>51</v>
      </c>
      <c r="K305" s="130" t="s">
        <v>517</v>
      </c>
    </row>
    <row r="306" spans="1:11" ht="82.5" customHeight="1" thickBot="1" x14ac:dyDescent="0.35">
      <c r="A306" s="122">
        <v>72141000</v>
      </c>
      <c r="B306" s="175" t="s">
        <v>319</v>
      </c>
      <c r="C306" s="125"/>
      <c r="D306" s="125"/>
      <c r="E306" s="125"/>
      <c r="F306" s="125" t="s">
        <v>276</v>
      </c>
      <c r="G306" s="127"/>
      <c r="H306" s="127">
        <v>31974000</v>
      </c>
      <c r="I306" s="128"/>
      <c r="J306" s="211" t="s">
        <v>51</v>
      </c>
      <c r="K306" s="130" t="s">
        <v>517</v>
      </c>
    </row>
    <row r="307" spans="1:11" ht="81.75" customHeight="1" thickBot="1" x14ac:dyDescent="0.35">
      <c r="A307" s="122">
        <v>72141000</v>
      </c>
      <c r="B307" s="175" t="s">
        <v>320</v>
      </c>
      <c r="C307" s="125"/>
      <c r="D307" s="125"/>
      <c r="E307" s="125"/>
      <c r="F307" s="125" t="s">
        <v>276</v>
      </c>
      <c r="G307" s="127"/>
      <c r="H307" s="127">
        <v>110117000</v>
      </c>
      <c r="I307" s="128"/>
      <c r="J307" s="211" t="s">
        <v>51</v>
      </c>
      <c r="K307" s="130" t="s">
        <v>517</v>
      </c>
    </row>
    <row r="308" spans="1:11" ht="79.5" customHeight="1" thickBot="1" x14ac:dyDescent="0.35">
      <c r="A308" s="161">
        <v>72141000</v>
      </c>
      <c r="B308" s="113" t="s">
        <v>321</v>
      </c>
      <c r="C308" s="148">
        <v>41694</v>
      </c>
      <c r="D308" s="149" t="s">
        <v>314</v>
      </c>
      <c r="E308" s="149" t="s">
        <v>309</v>
      </c>
      <c r="F308" s="125"/>
      <c r="G308" s="134">
        <v>5000000000</v>
      </c>
      <c r="H308" s="134">
        <f>SUM(H309:H312)</f>
        <v>502855217</v>
      </c>
      <c r="I308" s="173" t="s">
        <v>64</v>
      </c>
      <c r="J308" s="211" t="s">
        <v>51</v>
      </c>
      <c r="K308" s="130" t="s">
        <v>517</v>
      </c>
    </row>
    <row r="309" spans="1:11" ht="77.25" customHeight="1" thickBot="1" x14ac:dyDescent="0.35">
      <c r="A309" s="161">
        <v>72141000</v>
      </c>
      <c r="B309" s="135" t="s">
        <v>318</v>
      </c>
      <c r="C309" s="125"/>
      <c r="D309" s="125"/>
      <c r="E309" s="125"/>
      <c r="F309" s="125" t="s">
        <v>316</v>
      </c>
      <c r="G309" s="127"/>
      <c r="H309" s="127">
        <v>103000000</v>
      </c>
      <c r="I309" s="128"/>
      <c r="J309" s="211" t="s">
        <v>51</v>
      </c>
      <c r="K309" s="130" t="s">
        <v>517</v>
      </c>
    </row>
    <row r="310" spans="1:11" ht="82.5" customHeight="1" thickBot="1" x14ac:dyDescent="0.35">
      <c r="A310" s="161">
        <v>72141000</v>
      </c>
      <c r="B310" s="131" t="s">
        <v>319</v>
      </c>
      <c r="C310" s="125"/>
      <c r="D310" s="125"/>
      <c r="E310" s="125"/>
      <c r="F310" s="125" t="s">
        <v>276</v>
      </c>
      <c r="G310" s="127"/>
      <c r="H310" s="127">
        <v>47500000</v>
      </c>
      <c r="I310" s="128"/>
      <c r="J310" s="211" t="s">
        <v>51</v>
      </c>
      <c r="K310" s="130" t="s">
        <v>517</v>
      </c>
    </row>
    <row r="311" spans="1:11" ht="84" customHeight="1" thickBot="1" x14ac:dyDescent="0.35">
      <c r="A311" s="161">
        <v>72141000</v>
      </c>
      <c r="B311" s="131" t="s">
        <v>320</v>
      </c>
      <c r="C311" s="125"/>
      <c r="D311" s="125"/>
      <c r="E311" s="125"/>
      <c r="F311" s="125" t="s">
        <v>276</v>
      </c>
      <c r="G311" s="127"/>
      <c r="H311" s="127">
        <v>22355217</v>
      </c>
      <c r="I311" s="128"/>
      <c r="J311" s="211" t="s">
        <v>51</v>
      </c>
      <c r="K311" s="130" t="s">
        <v>517</v>
      </c>
    </row>
    <row r="312" spans="1:11" ht="78.75" customHeight="1" thickBot="1" x14ac:dyDescent="0.35">
      <c r="A312" s="161">
        <v>72141000</v>
      </c>
      <c r="B312" s="131" t="s">
        <v>322</v>
      </c>
      <c r="C312" s="125"/>
      <c r="D312" s="125"/>
      <c r="E312" s="125"/>
      <c r="F312" s="125" t="s">
        <v>323</v>
      </c>
      <c r="G312" s="127"/>
      <c r="H312" s="127">
        <v>330000000</v>
      </c>
      <c r="I312" s="128"/>
      <c r="J312" s="211" t="s">
        <v>51</v>
      </c>
      <c r="K312" s="130" t="s">
        <v>517</v>
      </c>
    </row>
    <row r="313" spans="1:11" ht="78.75" customHeight="1" thickBot="1" x14ac:dyDescent="0.35">
      <c r="A313" s="176">
        <v>95100000</v>
      </c>
      <c r="B313" s="177" t="s">
        <v>324</v>
      </c>
      <c r="C313" s="125"/>
      <c r="D313" s="125"/>
      <c r="E313" s="125"/>
      <c r="F313" s="125"/>
      <c r="G313" s="127"/>
      <c r="H313" s="126">
        <f>SUM(H314:H318)</f>
        <v>268227884</v>
      </c>
      <c r="I313" s="139" t="s">
        <v>64</v>
      </c>
      <c r="J313" s="211" t="s">
        <v>51</v>
      </c>
      <c r="K313" s="130" t="s">
        <v>517</v>
      </c>
    </row>
    <row r="314" spans="1:11" ht="74.25" customHeight="1" thickBot="1" x14ac:dyDescent="0.3">
      <c r="A314" s="176">
        <v>95100000</v>
      </c>
      <c r="B314" s="143" t="s">
        <v>325</v>
      </c>
      <c r="C314" s="178"/>
      <c r="D314" s="178"/>
      <c r="E314" s="178"/>
      <c r="F314" s="125" t="s">
        <v>326</v>
      </c>
      <c r="G314" s="179"/>
      <c r="H314" s="127">
        <v>19227857</v>
      </c>
      <c r="I314" s="128"/>
      <c r="J314" s="211" t="s">
        <v>51</v>
      </c>
      <c r="K314" s="130" t="s">
        <v>517</v>
      </c>
    </row>
    <row r="315" spans="1:11" ht="76.5" customHeight="1" thickBot="1" x14ac:dyDescent="0.35">
      <c r="A315" s="176">
        <v>95100000</v>
      </c>
      <c r="B315" s="135" t="s">
        <v>298</v>
      </c>
      <c r="C315" s="146"/>
      <c r="D315" s="146"/>
      <c r="E315" s="146"/>
      <c r="F315" s="125" t="s">
        <v>276</v>
      </c>
      <c r="G315" s="127"/>
      <c r="H315" s="127">
        <v>25000027</v>
      </c>
      <c r="I315" s="128"/>
      <c r="J315" s="211" t="s">
        <v>51</v>
      </c>
      <c r="K315" s="130" t="s">
        <v>517</v>
      </c>
    </row>
    <row r="316" spans="1:11" ht="81" customHeight="1" thickBot="1" x14ac:dyDescent="0.3">
      <c r="A316" s="176">
        <v>95100000</v>
      </c>
      <c r="B316" s="168" t="s">
        <v>327</v>
      </c>
      <c r="C316" s="180"/>
      <c r="D316" s="180"/>
      <c r="E316" s="180"/>
      <c r="F316" s="125" t="s">
        <v>276</v>
      </c>
      <c r="G316" s="179"/>
      <c r="H316" s="127">
        <v>20000000</v>
      </c>
      <c r="I316" s="128"/>
      <c r="J316" s="211" t="s">
        <v>51</v>
      </c>
      <c r="K316" s="130" t="s">
        <v>517</v>
      </c>
    </row>
    <row r="317" spans="1:11" ht="86.25" customHeight="1" thickBot="1" x14ac:dyDescent="0.3">
      <c r="A317" s="176">
        <v>95100000</v>
      </c>
      <c r="B317" s="168" t="s">
        <v>315</v>
      </c>
      <c r="C317" s="125"/>
      <c r="D317" s="125"/>
      <c r="E317" s="125"/>
      <c r="F317" s="125" t="s">
        <v>316</v>
      </c>
      <c r="G317" s="127"/>
      <c r="H317" s="127">
        <v>104000000</v>
      </c>
      <c r="I317" s="128"/>
      <c r="J317" s="211" t="s">
        <v>51</v>
      </c>
      <c r="K317" s="130" t="s">
        <v>517</v>
      </c>
    </row>
    <row r="318" spans="1:11" ht="76.5" customHeight="1" thickBot="1" x14ac:dyDescent="0.3">
      <c r="A318" s="176">
        <v>95100000</v>
      </c>
      <c r="B318" s="168" t="s">
        <v>307</v>
      </c>
      <c r="C318" s="181"/>
      <c r="D318" s="181"/>
      <c r="E318" s="181"/>
      <c r="F318" s="125" t="s">
        <v>276</v>
      </c>
      <c r="G318" s="179"/>
      <c r="H318" s="182">
        <v>100000000</v>
      </c>
      <c r="I318" s="128"/>
      <c r="J318" s="211" t="s">
        <v>51</v>
      </c>
      <c r="K318" s="130" t="s">
        <v>517</v>
      </c>
    </row>
    <row r="319" spans="1:11" ht="77.25" customHeight="1" thickBot="1" x14ac:dyDescent="0.3">
      <c r="A319" s="161">
        <v>72120000</v>
      </c>
      <c r="B319" s="183" t="s">
        <v>328</v>
      </c>
      <c r="C319" s="184">
        <v>41694</v>
      </c>
      <c r="D319" s="185" t="s">
        <v>136</v>
      </c>
      <c r="E319" s="185" t="s">
        <v>309</v>
      </c>
      <c r="F319" s="164"/>
      <c r="G319" s="186">
        <v>2400000000</v>
      </c>
      <c r="H319" s="187">
        <f>SUM(H320:H322)</f>
        <v>357100000</v>
      </c>
      <c r="I319" s="173" t="s">
        <v>64</v>
      </c>
      <c r="J319" s="211" t="s">
        <v>51</v>
      </c>
      <c r="K319" s="130" t="s">
        <v>517</v>
      </c>
    </row>
    <row r="320" spans="1:11" ht="77.25" customHeight="1" thickBot="1" x14ac:dyDescent="0.3">
      <c r="A320" s="161">
        <v>72120000</v>
      </c>
      <c r="B320" s="143" t="s">
        <v>297</v>
      </c>
      <c r="C320" s="178"/>
      <c r="D320" s="178"/>
      <c r="E320" s="178"/>
      <c r="F320" s="125" t="s">
        <v>326</v>
      </c>
      <c r="G320" s="179"/>
      <c r="H320" s="127">
        <v>7100000</v>
      </c>
      <c r="I320" s="128"/>
      <c r="J320" s="211" t="s">
        <v>51</v>
      </c>
      <c r="K320" s="130" t="s">
        <v>517</v>
      </c>
    </row>
    <row r="321" spans="1:13" ht="84" customHeight="1" thickBot="1" x14ac:dyDescent="0.3">
      <c r="A321" s="161">
        <v>72120000</v>
      </c>
      <c r="B321" s="143" t="s">
        <v>325</v>
      </c>
      <c r="C321" s="178"/>
      <c r="D321" s="178"/>
      <c r="E321" s="178"/>
      <c r="F321" s="125" t="s">
        <v>326</v>
      </c>
      <c r="G321" s="179"/>
      <c r="H321" s="127">
        <v>200000000</v>
      </c>
      <c r="I321" s="128"/>
      <c r="J321" s="211" t="s">
        <v>51</v>
      </c>
      <c r="K321" s="130" t="s">
        <v>517</v>
      </c>
    </row>
    <row r="322" spans="1:13" ht="84" customHeight="1" thickBot="1" x14ac:dyDescent="0.3">
      <c r="A322" s="161">
        <v>72120000</v>
      </c>
      <c r="B322" s="143" t="s">
        <v>297</v>
      </c>
      <c r="C322" s="144"/>
      <c r="D322" s="144"/>
      <c r="E322" s="144"/>
      <c r="F322" s="125" t="s">
        <v>276</v>
      </c>
      <c r="G322" s="145"/>
      <c r="H322" s="127">
        <v>150000000</v>
      </c>
      <c r="I322" s="128"/>
      <c r="J322" s="211" t="s">
        <v>51</v>
      </c>
      <c r="K322" s="130" t="s">
        <v>517</v>
      </c>
    </row>
    <row r="323" spans="1:13" ht="93.75" customHeight="1" thickBot="1" x14ac:dyDescent="0.35">
      <c r="A323" s="122">
        <v>72121400</v>
      </c>
      <c r="B323" s="177" t="s">
        <v>329</v>
      </c>
      <c r="C323" s="148">
        <v>41694</v>
      </c>
      <c r="D323" s="149" t="s">
        <v>145</v>
      </c>
      <c r="E323" s="149" t="s">
        <v>309</v>
      </c>
      <c r="F323" s="125"/>
      <c r="G323" s="134">
        <v>500000000</v>
      </c>
      <c r="H323" s="126">
        <f>SUM(H324:H325)</f>
        <v>685000016</v>
      </c>
      <c r="I323" s="128" t="s">
        <v>36</v>
      </c>
      <c r="J323" s="211" t="s">
        <v>51</v>
      </c>
      <c r="K323" s="130" t="s">
        <v>517</v>
      </c>
    </row>
    <row r="324" spans="1:13" ht="92.25" customHeight="1" thickBot="1" x14ac:dyDescent="0.35">
      <c r="A324" s="122">
        <v>72121400</v>
      </c>
      <c r="B324" s="135" t="s">
        <v>330</v>
      </c>
      <c r="C324" s="125"/>
      <c r="D324" s="125"/>
      <c r="E324" s="125"/>
      <c r="F324" s="125" t="s">
        <v>276</v>
      </c>
      <c r="G324" s="127"/>
      <c r="H324" s="127">
        <v>400000000</v>
      </c>
      <c r="I324" s="128"/>
      <c r="J324" s="211" t="s">
        <v>51</v>
      </c>
      <c r="K324" s="130" t="s">
        <v>517</v>
      </c>
    </row>
    <row r="325" spans="1:13" ht="90" customHeight="1" thickBot="1" x14ac:dyDescent="0.35">
      <c r="A325" s="122">
        <v>72121400</v>
      </c>
      <c r="B325" s="135" t="s">
        <v>331</v>
      </c>
      <c r="C325" s="125"/>
      <c r="D325" s="125"/>
      <c r="E325" s="125"/>
      <c r="F325" s="125" t="s">
        <v>276</v>
      </c>
      <c r="G325" s="127"/>
      <c r="H325" s="127">
        <v>285000016</v>
      </c>
      <c r="I325" s="128"/>
      <c r="J325" s="211" t="s">
        <v>51</v>
      </c>
      <c r="K325" s="130" t="s">
        <v>517</v>
      </c>
    </row>
    <row r="326" spans="1:13" ht="86.25" customHeight="1" thickBot="1" x14ac:dyDescent="0.35">
      <c r="A326" s="122">
        <v>72121400</v>
      </c>
      <c r="B326" s="177" t="s">
        <v>332</v>
      </c>
      <c r="C326" s="148">
        <v>41694</v>
      </c>
      <c r="D326" s="149" t="s">
        <v>145</v>
      </c>
      <c r="E326" s="149" t="s">
        <v>309</v>
      </c>
      <c r="F326" s="125"/>
      <c r="G326" s="134">
        <v>2000000000</v>
      </c>
      <c r="H326" s="126">
        <f>SUM(H327:H328)</f>
        <v>250000010</v>
      </c>
      <c r="I326" s="128" t="s">
        <v>36</v>
      </c>
      <c r="J326" s="211" t="s">
        <v>51</v>
      </c>
      <c r="K326" s="130" t="s">
        <v>517</v>
      </c>
    </row>
    <row r="327" spans="1:13" ht="86.25" customHeight="1" thickBot="1" x14ac:dyDescent="0.35">
      <c r="A327" s="122">
        <v>72121400</v>
      </c>
      <c r="B327" s="135" t="s">
        <v>333</v>
      </c>
      <c r="C327" s="125"/>
      <c r="D327" s="125"/>
      <c r="E327" s="125"/>
      <c r="F327" s="125" t="s">
        <v>276</v>
      </c>
      <c r="G327" s="127"/>
      <c r="H327" s="127">
        <v>190000010</v>
      </c>
      <c r="I327" s="128"/>
      <c r="J327" s="211" t="s">
        <v>51</v>
      </c>
      <c r="K327" s="130" t="s">
        <v>517</v>
      </c>
    </row>
    <row r="328" spans="1:13" ht="84.75" customHeight="1" thickBot="1" x14ac:dyDescent="0.3">
      <c r="A328" s="122">
        <v>72121400</v>
      </c>
      <c r="B328" s="122" t="s">
        <v>334</v>
      </c>
      <c r="C328" s="125"/>
      <c r="D328" s="125"/>
      <c r="E328" s="125"/>
      <c r="F328" s="125" t="s">
        <v>276</v>
      </c>
      <c r="G328" s="127"/>
      <c r="H328" s="127">
        <v>60000000</v>
      </c>
      <c r="I328" s="128"/>
      <c r="J328" s="211" t="s">
        <v>51</v>
      </c>
      <c r="K328" s="130" t="s">
        <v>517</v>
      </c>
    </row>
    <row r="329" spans="1:13" ht="89.25" customHeight="1" thickBot="1" x14ac:dyDescent="0.35">
      <c r="A329" s="122">
        <v>72121400</v>
      </c>
      <c r="B329" s="177" t="s">
        <v>335</v>
      </c>
      <c r="C329" s="148">
        <v>41694</v>
      </c>
      <c r="D329" s="149" t="s">
        <v>145</v>
      </c>
      <c r="E329" s="149" t="s">
        <v>309</v>
      </c>
      <c r="F329" s="125"/>
      <c r="G329" s="134">
        <v>5500000000</v>
      </c>
      <c r="H329" s="126">
        <f>SUM(H330:H331)</f>
        <v>600000027</v>
      </c>
      <c r="I329" s="128" t="s">
        <v>36</v>
      </c>
      <c r="J329" s="211" t="s">
        <v>51</v>
      </c>
      <c r="K329" s="130" t="s">
        <v>517</v>
      </c>
    </row>
    <row r="330" spans="1:13" ht="95.25" customHeight="1" thickBot="1" x14ac:dyDescent="0.35">
      <c r="A330" s="122">
        <v>72121400</v>
      </c>
      <c r="B330" s="135" t="s">
        <v>298</v>
      </c>
      <c r="C330" s="146"/>
      <c r="D330" s="146"/>
      <c r="E330" s="146"/>
      <c r="F330" s="125" t="s">
        <v>276</v>
      </c>
      <c r="G330" s="127"/>
      <c r="H330" s="127">
        <v>50000027</v>
      </c>
      <c r="I330" s="158"/>
      <c r="J330" s="211" t="s">
        <v>51</v>
      </c>
      <c r="K330" s="130" t="s">
        <v>517</v>
      </c>
    </row>
    <row r="331" spans="1:13" ht="99.75" customHeight="1" thickBot="1" x14ac:dyDescent="0.35">
      <c r="A331" s="122">
        <v>72121400</v>
      </c>
      <c r="B331" s="135" t="s">
        <v>298</v>
      </c>
      <c r="C331" s="146"/>
      <c r="D331" s="146"/>
      <c r="E331" s="146"/>
      <c r="F331" s="125" t="s">
        <v>299</v>
      </c>
      <c r="G331" s="127"/>
      <c r="H331" s="127">
        <v>550000000</v>
      </c>
      <c r="I331" s="158"/>
      <c r="J331" s="211" t="s">
        <v>51</v>
      </c>
      <c r="K331" s="130" t="s">
        <v>517</v>
      </c>
    </row>
    <row r="332" spans="1:13" ht="96.75" customHeight="1" thickBot="1" x14ac:dyDescent="0.35">
      <c r="A332" s="161">
        <v>72121400</v>
      </c>
      <c r="B332" s="113" t="s">
        <v>506</v>
      </c>
      <c r="C332" s="188">
        <v>41708</v>
      </c>
      <c r="D332" s="189" t="s">
        <v>314</v>
      </c>
      <c r="E332" s="189" t="s">
        <v>336</v>
      </c>
      <c r="F332" s="164"/>
      <c r="G332" s="190">
        <v>10000000000</v>
      </c>
      <c r="H332" s="166">
        <f>SUM(H333:H348)</f>
        <v>10686092363</v>
      </c>
      <c r="I332" s="167" t="s">
        <v>36</v>
      </c>
      <c r="J332" s="211" t="s">
        <v>51</v>
      </c>
      <c r="K332" s="130" t="s">
        <v>517</v>
      </c>
    </row>
    <row r="333" spans="1:13" ht="81.75" customHeight="1" thickBot="1" x14ac:dyDescent="0.35">
      <c r="A333" s="161">
        <v>72121400</v>
      </c>
      <c r="B333" s="135" t="s">
        <v>337</v>
      </c>
      <c r="C333" s="180"/>
      <c r="D333" s="180"/>
      <c r="E333" s="180"/>
      <c r="F333" s="125" t="s">
        <v>276</v>
      </c>
      <c r="G333" s="179"/>
      <c r="H333" s="127">
        <v>250000000</v>
      </c>
      <c r="I333" s="170"/>
      <c r="J333" s="211" t="s">
        <v>51</v>
      </c>
      <c r="K333" s="130" t="s">
        <v>517</v>
      </c>
    </row>
    <row r="334" spans="1:13" ht="76.5" thickBot="1" x14ac:dyDescent="0.35">
      <c r="A334" s="161">
        <v>72121400</v>
      </c>
      <c r="B334" s="135" t="s">
        <v>338</v>
      </c>
      <c r="C334" s="180"/>
      <c r="D334" s="180"/>
      <c r="E334" s="180"/>
      <c r="F334" s="125" t="s">
        <v>339</v>
      </c>
      <c r="G334" s="179"/>
      <c r="H334" s="127">
        <v>1311488905</v>
      </c>
      <c r="I334" s="170"/>
      <c r="J334" s="211" t="s">
        <v>51</v>
      </c>
      <c r="K334" s="130" t="s">
        <v>517</v>
      </c>
    </row>
    <row r="335" spans="1:13" ht="76.5" thickBot="1" x14ac:dyDescent="0.35">
      <c r="A335" s="161">
        <v>72121400</v>
      </c>
      <c r="B335" s="135" t="s">
        <v>338</v>
      </c>
      <c r="C335" s="180"/>
      <c r="D335" s="180"/>
      <c r="E335" s="180"/>
      <c r="F335" s="125" t="s">
        <v>312</v>
      </c>
      <c r="G335" s="179"/>
      <c r="H335" s="127">
        <v>860503760</v>
      </c>
      <c r="I335" s="170"/>
      <c r="J335" s="211" t="s">
        <v>51</v>
      </c>
      <c r="K335" s="130" t="s">
        <v>517</v>
      </c>
      <c r="M335" s="54"/>
    </row>
    <row r="336" spans="1:13" ht="85.5" customHeight="1" thickBot="1" x14ac:dyDescent="0.3">
      <c r="A336" s="161">
        <v>72121400</v>
      </c>
      <c r="B336" s="191" t="s">
        <v>338</v>
      </c>
      <c r="C336" s="180"/>
      <c r="D336" s="180"/>
      <c r="E336" s="180"/>
      <c r="F336" s="125" t="s">
        <v>276</v>
      </c>
      <c r="G336" s="179"/>
      <c r="H336" s="127">
        <v>418007335</v>
      </c>
      <c r="I336" s="170"/>
      <c r="J336" s="211" t="s">
        <v>51</v>
      </c>
      <c r="K336" s="130" t="s">
        <v>517</v>
      </c>
    </row>
    <row r="337" spans="1:13" ht="102.75" customHeight="1" thickBot="1" x14ac:dyDescent="0.35">
      <c r="A337" s="161">
        <v>72121400</v>
      </c>
      <c r="B337" s="135" t="s">
        <v>327</v>
      </c>
      <c r="C337" s="180"/>
      <c r="D337" s="180"/>
      <c r="E337" s="180"/>
      <c r="F337" s="125" t="s">
        <v>276</v>
      </c>
      <c r="G337" s="179"/>
      <c r="H337" s="127">
        <v>180000000</v>
      </c>
      <c r="I337" s="170"/>
      <c r="J337" s="211" t="s">
        <v>51</v>
      </c>
      <c r="K337" s="130" t="s">
        <v>517</v>
      </c>
    </row>
    <row r="338" spans="1:13" ht="25.5" customHeight="1" thickBot="1" x14ac:dyDescent="0.35">
      <c r="A338" s="161">
        <v>72121400</v>
      </c>
      <c r="B338" s="135" t="s">
        <v>327</v>
      </c>
      <c r="C338" s="180"/>
      <c r="D338" s="180"/>
      <c r="E338" s="180"/>
      <c r="F338" s="125" t="s">
        <v>340</v>
      </c>
      <c r="G338" s="179"/>
      <c r="H338" s="127">
        <v>84476000</v>
      </c>
      <c r="I338" s="170"/>
      <c r="J338" s="211" t="s">
        <v>51</v>
      </c>
      <c r="K338" s="130" t="s">
        <v>517</v>
      </c>
    </row>
    <row r="339" spans="1:13" ht="76.5" thickBot="1" x14ac:dyDescent="0.35">
      <c r="A339" s="161">
        <v>72121400</v>
      </c>
      <c r="B339" s="135"/>
      <c r="C339" s="180"/>
      <c r="D339" s="180"/>
      <c r="E339" s="180"/>
      <c r="F339" s="125"/>
      <c r="G339" s="179"/>
      <c r="H339" s="127"/>
      <c r="I339" s="170"/>
      <c r="J339" s="211" t="s">
        <v>51</v>
      </c>
      <c r="K339" s="130" t="s">
        <v>517</v>
      </c>
    </row>
    <row r="340" spans="1:13" ht="76.5" thickBot="1" x14ac:dyDescent="0.35">
      <c r="A340" s="161">
        <v>72121400</v>
      </c>
      <c r="B340" s="135" t="s">
        <v>341</v>
      </c>
      <c r="C340" s="180"/>
      <c r="D340" s="180"/>
      <c r="E340" s="180"/>
      <c r="F340" s="125" t="s">
        <v>276</v>
      </c>
      <c r="G340" s="179"/>
      <c r="H340" s="182">
        <v>381992665</v>
      </c>
      <c r="I340" s="170"/>
      <c r="J340" s="211" t="s">
        <v>51</v>
      </c>
      <c r="K340" s="130" t="s">
        <v>517</v>
      </c>
    </row>
    <row r="341" spans="1:13" ht="78" customHeight="1" thickBot="1" x14ac:dyDescent="0.35">
      <c r="A341" s="161">
        <v>72121400</v>
      </c>
      <c r="B341" s="135" t="s">
        <v>342</v>
      </c>
      <c r="C341" s="180"/>
      <c r="D341" s="180"/>
      <c r="E341" s="180"/>
      <c r="F341" s="125" t="s">
        <v>343</v>
      </c>
      <c r="G341" s="179"/>
      <c r="H341" s="182">
        <v>450000000</v>
      </c>
      <c r="I341" s="170"/>
      <c r="J341" s="211" t="s">
        <v>51</v>
      </c>
      <c r="K341" s="130" t="s">
        <v>517</v>
      </c>
    </row>
    <row r="342" spans="1:13" ht="89.25" customHeight="1" thickBot="1" x14ac:dyDescent="0.35">
      <c r="A342" s="161">
        <v>72121400</v>
      </c>
      <c r="B342" s="198" t="s">
        <v>344</v>
      </c>
      <c r="C342" s="125"/>
      <c r="D342" s="125"/>
      <c r="E342" s="125"/>
      <c r="F342" s="157" t="s">
        <v>276</v>
      </c>
      <c r="G342" s="179"/>
      <c r="H342" s="182">
        <v>100000000</v>
      </c>
      <c r="I342" s="170"/>
      <c r="J342" s="211" t="s">
        <v>51</v>
      </c>
      <c r="K342" s="130" t="s">
        <v>517</v>
      </c>
      <c r="L342" s="42"/>
    </row>
    <row r="343" spans="1:13" ht="93" customHeight="1" thickBot="1" x14ac:dyDescent="0.35">
      <c r="A343" s="161">
        <v>72121400</v>
      </c>
      <c r="B343" s="198" t="s">
        <v>345</v>
      </c>
      <c r="C343" s="125"/>
      <c r="D343" s="125"/>
      <c r="E343" s="125"/>
      <c r="F343" s="157" t="s">
        <v>343</v>
      </c>
      <c r="G343" s="179"/>
      <c r="H343" s="182">
        <v>2305775000</v>
      </c>
      <c r="I343" s="170"/>
      <c r="J343" s="211" t="s">
        <v>51</v>
      </c>
      <c r="K343" s="130" t="s">
        <v>517</v>
      </c>
      <c r="L343" s="42"/>
    </row>
    <row r="344" spans="1:13" ht="76.5" thickBot="1" x14ac:dyDescent="0.35">
      <c r="A344" s="161">
        <v>72121400</v>
      </c>
      <c r="B344" s="198" t="s">
        <v>345</v>
      </c>
      <c r="C344" s="125"/>
      <c r="D344" s="125"/>
      <c r="E344" s="125"/>
      <c r="F344" s="157" t="s">
        <v>299</v>
      </c>
      <c r="G344" s="179"/>
      <c r="H344" s="182">
        <v>904036849</v>
      </c>
      <c r="I344" s="170"/>
      <c r="J344" s="211" t="s">
        <v>51</v>
      </c>
      <c r="K344" s="130" t="s">
        <v>517</v>
      </c>
      <c r="L344" s="42"/>
    </row>
    <row r="345" spans="1:13" ht="76.5" thickBot="1" x14ac:dyDescent="0.35">
      <c r="A345" s="161">
        <v>72121400</v>
      </c>
      <c r="B345" s="198" t="s">
        <v>346</v>
      </c>
      <c r="C345" s="125"/>
      <c r="D345" s="125"/>
      <c r="E345" s="125"/>
      <c r="F345" s="157" t="s">
        <v>343</v>
      </c>
      <c r="G345" s="179"/>
      <c r="H345" s="182">
        <v>2305775000</v>
      </c>
      <c r="I345" s="170"/>
      <c r="J345" s="211" t="s">
        <v>51</v>
      </c>
      <c r="K345" s="130" t="s">
        <v>517</v>
      </c>
      <c r="L345" s="42"/>
    </row>
    <row r="346" spans="1:13" ht="76.5" thickBot="1" x14ac:dyDescent="0.35">
      <c r="A346" s="161">
        <v>72121400</v>
      </c>
      <c r="B346" s="198" t="s">
        <v>346</v>
      </c>
      <c r="C346" s="125"/>
      <c r="D346" s="125"/>
      <c r="E346" s="125"/>
      <c r="F346" s="157" t="s">
        <v>299</v>
      </c>
      <c r="G346" s="179"/>
      <c r="H346" s="182">
        <v>904036849</v>
      </c>
      <c r="I346" s="170"/>
      <c r="J346" s="211" t="s">
        <v>51</v>
      </c>
      <c r="K346" s="130" t="s">
        <v>517</v>
      </c>
      <c r="L346" s="42"/>
      <c r="M346" s="77"/>
    </row>
    <row r="347" spans="1:13" ht="93" customHeight="1" thickBot="1" x14ac:dyDescent="0.35">
      <c r="A347" s="161">
        <v>72121400</v>
      </c>
      <c r="B347" s="198" t="s">
        <v>307</v>
      </c>
      <c r="C347" s="125"/>
      <c r="D347" s="125"/>
      <c r="E347" s="125"/>
      <c r="F347" s="157" t="s">
        <v>276</v>
      </c>
      <c r="G347" s="179"/>
      <c r="H347" s="182">
        <v>200000000</v>
      </c>
      <c r="I347" s="172"/>
      <c r="J347" s="211" t="s">
        <v>51</v>
      </c>
      <c r="K347" s="130" t="s">
        <v>517</v>
      </c>
      <c r="L347" s="42"/>
    </row>
    <row r="348" spans="1:13" ht="92.25" customHeight="1" thickBot="1" x14ac:dyDescent="0.35">
      <c r="A348" s="161">
        <v>72121400</v>
      </c>
      <c r="B348" s="135" t="s">
        <v>347</v>
      </c>
      <c r="C348" s="192"/>
      <c r="D348" s="192"/>
      <c r="E348" s="192"/>
      <c r="F348" s="125" t="s">
        <v>276</v>
      </c>
      <c r="G348" s="145"/>
      <c r="H348" s="182">
        <v>30000000</v>
      </c>
      <c r="I348" s="172"/>
      <c r="J348" s="211" t="s">
        <v>51</v>
      </c>
      <c r="K348" s="130" t="s">
        <v>517</v>
      </c>
      <c r="L348" s="42"/>
    </row>
    <row r="349" spans="1:13" ht="75.75" thickBot="1" x14ac:dyDescent="0.3">
      <c r="A349" s="122">
        <v>72141120</v>
      </c>
      <c r="B349" s="154" t="s">
        <v>348</v>
      </c>
      <c r="C349" s="148">
        <v>41694</v>
      </c>
      <c r="D349" s="149" t="s">
        <v>314</v>
      </c>
      <c r="E349" s="149" t="s">
        <v>349</v>
      </c>
      <c r="F349" s="164"/>
      <c r="G349" s="193">
        <v>2623404248</v>
      </c>
      <c r="H349" s="166">
        <f>SUM(H350:H355)</f>
        <v>2623404248</v>
      </c>
      <c r="I349" s="125"/>
      <c r="J349" s="211" t="s">
        <v>51</v>
      </c>
      <c r="K349" s="130" t="s">
        <v>517</v>
      </c>
      <c r="L349" s="42"/>
    </row>
    <row r="350" spans="1:13" ht="89.25" customHeight="1" thickBot="1" x14ac:dyDescent="0.3">
      <c r="A350" s="122">
        <v>72141120</v>
      </c>
      <c r="B350" s="194" t="s">
        <v>350</v>
      </c>
      <c r="C350" s="125"/>
      <c r="D350" s="125"/>
      <c r="E350" s="125"/>
      <c r="F350" s="125" t="s">
        <v>276</v>
      </c>
      <c r="G350" s="178"/>
      <c r="H350" s="127">
        <v>1075000000</v>
      </c>
      <c r="I350" s="125"/>
      <c r="J350" s="211" t="s">
        <v>51</v>
      </c>
      <c r="K350" s="130" t="s">
        <v>517</v>
      </c>
      <c r="L350" s="42"/>
    </row>
    <row r="351" spans="1:13" ht="99.75" customHeight="1" thickBot="1" x14ac:dyDescent="0.3">
      <c r="A351" s="122">
        <v>72141120</v>
      </c>
      <c r="B351" s="194" t="s">
        <v>350</v>
      </c>
      <c r="C351" s="125"/>
      <c r="D351" s="125"/>
      <c r="E351" s="125"/>
      <c r="F351" s="125" t="s">
        <v>351</v>
      </c>
      <c r="G351" s="178"/>
      <c r="H351" s="127">
        <v>284802500</v>
      </c>
      <c r="I351" s="125"/>
      <c r="J351" s="211" t="s">
        <v>51</v>
      </c>
      <c r="K351" s="130" t="s">
        <v>517</v>
      </c>
      <c r="L351" s="42"/>
    </row>
    <row r="352" spans="1:13" ht="83.25" customHeight="1" thickBot="1" x14ac:dyDescent="0.3">
      <c r="A352" s="122">
        <v>72141120</v>
      </c>
      <c r="B352" s="194" t="s">
        <v>352</v>
      </c>
      <c r="C352" s="125"/>
      <c r="D352" s="125"/>
      <c r="E352" s="125"/>
      <c r="F352" s="125" t="s">
        <v>276</v>
      </c>
      <c r="G352" s="178"/>
      <c r="H352" s="127">
        <v>150000000</v>
      </c>
      <c r="I352" s="125"/>
      <c r="J352" s="211" t="s">
        <v>51</v>
      </c>
      <c r="K352" s="130" t="s">
        <v>517</v>
      </c>
      <c r="L352" s="42"/>
    </row>
    <row r="353" spans="1:13" ht="89.25" customHeight="1" thickBot="1" x14ac:dyDescent="0.3">
      <c r="A353" s="122">
        <v>72141120</v>
      </c>
      <c r="B353" s="195" t="s">
        <v>352</v>
      </c>
      <c r="C353" s="125"/>
      <c r="D353" s="125"/>
      <c r="E353" s="125"/>
      <c r="F353" s="125" t="s">
        <v>353</v>
      </c>
      <c r="G353" s="144"/>
      <c r="H353" s="127">
        <v>313601748</v>
      </c>
      <c r="I353" s="125"/>
      <c r="J353" s="211" t="s">
        <v>51</v>
      </c>
      <c r="K353" s="130" t="s">
        <v>517</v>
      </c>
      <c r="L353" s="42"/>
    </row>
    <row r="354" spans="1:13" ht="79.5" customHeight="1" thickBot="1" x14ac:dyDescent="0.3">
      <c r="A354" s="122">
        <v>72141120</v>
      </c>
      <c r="B354" s="195" t="s">
        <v>354</v>
      </c>
      <c r="C354" s="125"/>
      <c r="D354" s="125"/>
      <c r="E354" s="125"/>
      <c r="F354" s="125" t="s">
        <v>276</v>
      </c>
      <c r="G354" s="192"/>
      <c r="H354" s="127">
        <v>400000000</v>
      </c>
      <c r="I354" s="125"/>
      <c r="J354" s="211" t="s">
        <v>51</v>
      </c>
      <c r="K354" s="130" t="s">
        <v>517</v>
      </c>
      <c r="L354" s="42"/>
    </row>
    <row r="355" spans="1:13" ht="82.5" customHeight="1" thickBot="1" x14ac:dyDescent="0.3">
      <c r="A355" s="122">
        <v>72141120</v>
      </c>
      <c r="B355" s="195" t="s">
        <v>355</v>
      </c>
      <c r="C355" s="125"/>
      <c r="D355" s="125"/>
      <c r="E355" s="125"/>
      <c r="F355" s="125" t="s">
        <v>276</v>
      </c>
      <c r="G355" s="192"/>
      <c r="H355" s="127">
        <v>400000000</v>
      </c>
      <c r="I355" s="125"/>
      <c r="J355" s="211" t="s">
        <v>51</v>
      </c>
      <c r="K355" s="130" t="s">
        <v>517</v>
      </c>
      <c r="L355" s="42"/>
    </row>
    <row r="356" spans="1:13" ht="75.75" thickBot="1" x14ac:dyDescent="0.3">
      <c r="A356" s="122">
        <v>72141119</v>
      </c>
      <c r="B356" s="154" t="s">
        <v>356</v>
      </c>
      <c r="C356" s="148">
        <v>41694</v>
      </c>
      <c r="D356" s="149" t="s">
        <v>314</v>
      </c>
      <c r="E356" s="149" t="s">
        <v>349</v>
      </c>
      <c r="F356" s="164"/>
      <c r="G356" s="193">
        <v>363601750</v>
      </c>
      <c r="H356" s="166">
        <f>SUM(H357:H358)</f>
        <v>363601750</v>
      </c>
      <c r="I356" s="125"/>
      <c r="J356" s="211" t="s">
        <v>51</v>
      </c>
      <c r="K356" s="130" t="s">
        <v>517</v>
      </c>
      <c r="L356" s="42"/>
    </row>
    <row r="357" spans="1:13" ht="92.25" customHeight="1" thickBot="1" x14ac:dyDescent="0.3">
      <c r="A357" s="122">
        <v>72141119</v>
      </c>
      <c r="B357" s="194" t="s">
        <v>357</v>
      </c>
      <c r="C357" s="178"/>
      <c r="D357" s="178"/>
      <c r="E357" s="178"/>
      <c r="F357" s="125" t="s">
        <v>276</v>
      </c>
      <c r="G357" s="178"/>
      <c r="H357" s="127">
        <v>144080527</v>
      </c>
      <c r="I357" s="125"/>
      <c r="J357" s="211" t="s">
        <v>51</v>
      </c>
      <c r="K357" s="130" t="s">
        <v>517</v>
      </c>
      <c r="L357" s="42"/>
    </row>
    <row r="358" spans="1:13" ht="81.75" customHeight="1" thickBot="1" x14ac:dyDescent="0.3">
      <c r="A358" s="122">
        <v>72141119</v>
      </c>
      <c r="B358" s="195" t="s">
        <v>357</v>
      </c>
      <c r="C358" s="144"/>
      <c r="D358" s="144"/>
      <c r="E358" s="144"/>
      <c r="F358" s="125" t="s">
        <v>353</v>
      </c>
      <c r="G358" s="144"/>
      <c r="H358" s="127">
        <v>219521223</v>
      </c>
      <c r="I358" s="125"/>
      <c r="J358" s="211" t="s">
        <v>51</v>
      </c>
      <c r="K358" s="130" t="s">
        <v>517</v>
      </c>
      <c r="L358" s="42"/>
    </row>
    <row r="359" spans="1:13" ht="99.75" customHeight="1" thickBot="1" x14ac:dyDescent="0.3">
      <c r="A359" s="122">
        <v>72141119</v>
      </c>
      <c r="B359" s="154" t="s">
        <v>358</v>
      </c>
      <c r="C359" s="148">
        <v>41694</v>
      </c>
      <c r="D359" s="149" t="s">
        <v>359</v>
      </c>
      <c r="E359" s="149" t="s">
        <v>349</v>
      </c>
      <c r="F359" s="125"/>
      <c r="G359" s="126">
        <v>300000000</v>
      </c>
      <c r="H359" s="126">
        <f>SUM(H360)</f>
        <v>300000000</v>
      </c>
      <c r="I359" s="125"/>
      <c r="J359" s="211" t="s">
        <v>51</v>
      </c>
      <c r="K359" s="130" t="s">
        <v>517</v>
      </c>
      <c r="L359" s="42"/>
    </row>
    <row r="360" spans="1:13" ht="84" customHeight="1" thickBot="1" x14ac:dyDescent="0.3">
      <c r="A360" s="122">
        <v>72141119</v>
      </c>
      <c r="B360" s="195" t="s">
        <v>358</v>
      </c>
      <c r="C360" s="192"/>
      <c r="D360" s="192"/>
      <c r="E360" s="192"/>
      <c r="F360" s="125" t="s">
        <v>276</v>
      </c>
      <c r="G360" s="192"/>
      <c r="H360" s="127">
        <v>300000000</v>
      </c>
      <c r="I360" s="125"/>
      <c r="J360" s="211" t="s">
        <v>51</v>
      </c>
      <c r="K360" s="130" t="s">
        <v>517</v>
      </c>
      <c r="L360" s="42"/>
    </row>
    <row r="361" spans="1:13" ht="83.25" customHeight="1" thickBot="1" x14ac:dyDescent="0.3">
      <c r="A361" s="122">
        <v>83101800</v>
      </c>
      <c r="B361" s="149" t="s">
        <v>360</v>
      </c>
      <c r="C361" s="125"/>
      <c r="D361" s="125"/>
      <c r="E361" s="125"/>
      <c r="F361" s="125"/>
      <c r="G361" s="125"/>
      <c r="H361" s="126">
        <f>SUM(H362:H364)</f>
        <v>124843000</v>
      </c>
      <c r="I361" s="125"/>
      <c r="J361" s="211" t="s">
        <v>51</v>
      </c>
      <c r="K361" s="130" t="s">
        <v>517</v>
      </c>
      <c r="L361" s="42"/>
    </row>
    <row r="362" spans="1:13" ht="81" customHeight="1" thickBot="1" x14ac:dyDescent="0.3">
      <c r="A362" s="122">
        <v>83101800</v>
      </c>
      <c r="B362" s="196" t="s">
        <v>361</v>
      </c>
      <c r="C362" s="197">
        <v>41694</v>
      </c>
      <c r="D362" s="125" t="s">
        <v>136</v>
      </c>
      <c r="E362" s="125" t="s">
        <v>349</v>
      </c>
      <c r="F362" s="125" t="s">
        <v>276</v>
      </c>
      <c r="G362" s="125"/>
      <c r="H362" s="127">
        <v>40000000</v>
      </c>
      <c r="I362" s="125"/>
      <c r="J362" s="129"/>
      <c r="K362" s="130" t="s">
        <v>517</v>
      </c>
      <c r="L362" s="42"/>
    </row>
    <row r="363" spans="1:13" ht="75.75" thickBot="1" x14ac:dyDescent="0.3">
      <c r="A363" s="122">
        <v>83101800</v>
      </c>
      <c r="B363" s="196" t="s">
        <v>362</v>
      </c>
      <c r="C363" s="197">
        <v>41694</v>
      </c>
      <c r="D363" s="125" t="s">
        <v>136</v>
      </c>
      <c r="E363" s="125" t="s">
        <v>349</v>
      </c>
      <c r="F363" s="125" t="s">
        <v>276</v>
      </c>
      <c r="G363" s="125"/>
      <c r="H363" s="127">
        <v>4843000</v>
      </c>
      <c r="I363" s="128" t="s">
        <v>64</v>
      </c>
      <c r="J363" s="129"/>
      <c r="K363" s="130" t="s">
        <v>517</v>
      </c>
      <c r="L363" s="42"/>
    </row>
    <row r="364" spans="1:13" ht="79.5" customHeight="1" thickBot="1" x14ac:dyDescent="0.3">
      <c r="A364" s="122">
        <v>83101800</v>
      </c>
      <c r="B364" s="196" t="s">
        <v>363</v>
      </c>
      <c r="C364" s="197">
        <v>41694</v>
      </c>
      <c r="D364" s="125" t="s">
        <v>136</v>
      </c>
      <c r="E364" s="125" t="s">
        <v>364</v>
      </c>
      <c r="F364" s="125" t="s">
        <v>276</v>
      </c>
      <c r="G364" s="125"/>
      <c r="H364" s="127">
        <v>80000000</v>
      </c>
      <c r="I364" s="128" t="s">
        <v>64</v>
      </c>
      <c r="J364" s="129"/>
      <c r="K364" s="130" t="s">
        <v>517</v>
      </c>
      <c r="L364" s="42"/>
    </row>
    <row r="365" spans="1:13" ht="47.25" customHeight="1" x14ac:dyDescent="0.25">
      <c r="A365" s="6"/>
      <c r="D365" s="14"/>
      <c r="E365" s="14"/>
      <c r="F365" s="14"/>
      <c r="G365" s="114"/>
      <c r="H365" s="114"/>
      <c r="I365" s="14"/>
      <c r="J365" s="14"/>
      <c r="K365" s="14"/>
      <c r="L365" s="21"/>
      <c r="M365" s="42"/>
    </row>
    <row r="366" spans="1:13" ht="30.75" thickBot="1" x14ac:dyDescent="0.3">
      <c r="A366" s="6" t="s">
        <v>258</v>
      </c>
      <c r="D366" s="14"/>
      <c r="E366" s="14"/>
      <c r="F366" s="14"/>
      <c r="G366" s="114"/>
      <c r="H366" s="114"/>
      <c r="I366" s="14"/>
      <c r="J366" s="14"/>
      <c r="K366" s="14"/>
      <c r="L366" s="21"/>
      <c r="M366" s="42"/>
    </row>
    <row r="367" spans="1:13" ht="82.5" customHeight="1" thickBot="1" x14ac:dyDescent="0.3">
      <c r="A367" s="36" t="s">
        <v>2</v>
      </c>
      <c r="B367" s="199" t="s">
        <v>259</v>
      </c>
      <c r="C367" s="301" t="s">
        <v>11</v>
      </c>
      <c r="D367" s="302"/>
      <c r="E367" s="14"/>
      <c r="F367" s="14"/>
      <c r="G367" s="14"/>
      <c r="H367" s="14"/>
      <c r="I367" s="14"/>
      <c r="J367" s="14"/>
      <c r="K367" s="14"/>
      <c r="L367" s="21"/>
      <c r="M367" s="42"/>
    </row>
    <row r="368" spans="1:13" ht="80.25" customHeight="1" thickBot="1" x14ac:dyDescent="0.3">
      <c r="A368" s="17"/>
      <c r="B368" s="53" t="s">
        <v>365</v>
      </c>
      <c r="C368" s="296" t="s">
        <v>517</v>
      </c>
      <c r="D368" s="296"/>
      <c r="E368" s="14"/>
      <c r="F368" s="14"/>
      <c r="G368" s="14"/>
      <c r="H368" s="14"/>
      <c r="I368" s="14"/>
      <c r="J368" s="14"/>
      <c r="K368" s="14"/>
      <c r="L368" s="21"/>
      <c r="M368" s="42"/>
    </row>
    <row r="369" spans="1:13" ht="92.25" customHeight="1" thickBot="1" x14ac:dyDescent="0.3">
      <c r="A369" s="17"/>
      <c r="B369" s="53" t="s">
        <v>366</v>
      </c>
      <c r="C369" s="296" t="s">
        <v>517</v>
      </c>
      <c r="D369" s="296"/>
      <c r="E369" s="14"/>
      <c r="F369" s="14"/>
      <c r="G369" s="14"/>
      <c r="H369" s="14"/>
      <c r="I369" s="14"/>
      <c r="J369" s="14"/>
      <c r="K369" s="14"/>
      <c r="L369" s="21"/>
      <c r="M369" s="42"/>
    </row>
    <row r="370" spans="1:13" ht="83.25" customHeight="1" thickBot="1" x14ac:dyDescent="0.3">
      <c r="A370" s="17">
        <v>45121504</v>
      </c>
      <c r="B370" s="200" t="s">
        <v>367</v>
      </c>
      <c r="C370" s="296" t="s">
        <v>517</v>
      </c>
      <c r="D370" s="296"/>
      <c r="E370" s="14"/>
      <c r="F370" s="14"/>
      <c r="G370" s="14"/>
      <c r="H370" s="14"/>
      <c r="I370" s="14"/>
      <c r="J370" s="14"/>
      <c r="K370" s="14"/>
      <c r="L370" s="21"/>
      <c r="M370" s="42"/>
    </row>
    <row r="371" spans="1:13" ht="75.75" customHeight="1" thickBot="1" x14ac:dyDescent="0.35">
      <c r="A371" s="17">
        <v>43211508</v>
      </c>
      <c r="B371" s="201" t="s">
        <v>368</v>
      </c>
      <c r="C371" s="296" t="s">
        <v>517</v>
      </c>
      <c r="D371" s="296"/>
      <c r="E371" s="14"/>
      <c r="F371" s="14"/>
      <c r="G371" s="14"/>
      <c r="H371" s="14"/>
      <c r="I371" s="14"/>
      <c r="J371" s="14"/>
      <c r="K371" s="14"/>
      <c r="L371" s="21"/>
      <c r="M371" s="42"/>
    </row>
    <row r="372" spans="1:13" ht="86.25" customHeight="1" thickBot="1" x14ac:dyDescent="0.35">
      <c r="A372" s="17">
        <v>45111609</v>
      </c>
      <c r="B372" s="201" t="s">
        <v>369</v>
      </c>
      <c r="C372" s="296" t="s">
        <v>517</v>
      </c>
      <c r="D372" s="296"/>
      <c r="E372" s="14"/>
      <c r="F372" s="14"/>
      <c r="G372" s="14"/>
      <c r="H372" s="14"/>
      <c r="I372" s="14"/>
      <c r="J372" s="14"/>
      <c r="K372" s="14"/>
      <c r="L372" s="21"/>
      <c r="M372" s="42"/>
    </row>
    <row r="373" spans="1:13" ht="79.5" customHeight="1" thickBot="1" x14ac:dyDescent="0.35">
      <c r="A373" s="17">
        <v>43211512</v>
      </c>
      <c r="B373" s="201" t="s">
        <v>370</v>
      </c>
      <c r="C373" s="296" t="s">
        <v>517</v>
      </c>
      <c r="D373" s="296"/>
      <c r="E373" s="14"/>
      <c r="F373" s="14"/>
      <c r="G373" s="14"/>
      <c r="H373" s="14"/>
      <c r="I373" s="14"/>
      <c r="J373" s="14"/>
      <c r="K373" s="14"/>
      <c r="L373" s="21"/>
      <c r="M373" s="42"/>
    </row>
    <row r="374" spans="1:13" ht="81.75" customHeight="1" thickBot="1" x14ac:dyDescent="0.35">
      <c r="A374" s="17">
        <v>43232604</v>
      </c>
      <c r="B374" s="201" t="s">
        <v>371</v>
      </c>
      <c r="C374" s="296" t="s">
        <v>517</v>
      </c>
      <c r="D374" s="296"/>
      <c r="E374" s="14"/>
      <c r="F374" s="14"/>
      <c r="G374" s="14"/>
      <c r="H374" s="14"/>
      <c r="I374" s="14"/>
      <c r="J374" s="14"/>
      <c r="K374" s="14"/>
      <c r="L374" s="21"/>
      <c r="M374" s="42"/>
    </row>
    <row r="375" spans="1:13" ht="98.25" customHeight="1" thickBot="1" x14ac:dyDescent="0.35">
      <c r="A375" s="17">
        <v>52161535</v>
      </c>
      <c r="B375" s="202" t="s">
        <v>372</v>
      </c>
      <c r="C375" s="296" t="s">
        <v>517</v>
      </c>
      <c r="D375" s="296"/>
      <c r="E375" s="14"/>
      <c r="F375" s="14"/>
      <c r="G375" s="14"/>
      <c r="H375" s="14"/>
      <c r="I375" s="14"/>
      <c r="J375" s="14"/>
      <c r="K375" s="14"/>
      <c r="L375" s="21"/>
      <c r="M375" s="42"/>
    </row>
    <row r="376" spans="1:13" ht="82.5" customHeight="1" thickBot="1" x14ac:dyDescent="0.35">
      <c r="A376" s="17">
        <v>43211711</v>
      </c>
      <c r="B376" s="203" t="s">
        <v>373</v>
      </c>
      <c r="C376" s="296" t="s">
        <v>517</v>
      </c>
      <c r="D376" s="296"/>
      <c r="E376" s="14"/>
      <c r="F376" s="14"/>
      <c r="G376" s="14"/>
      <c r="H376" s="14"/>
      <c r="I376" s="14"/>
      <c r="J376" s="14"/>
      <c r="K376" s="14"/>
      <c r="L376" s="21"/>
      <c r="M376" s="42"/>
    </row>
    <row r="377" spans="1:13" ht="87.75" customHeight="1" thickBot="1" x14ac:dyDescent="0.35">
      <c r="A377" s="17">
        <v>43212105</v>
      </c>
      <c r="B377" s="201" t="s">
        <v>374</v>
      </c>
      <c r="C377" s="296" t="s">
        <v>517</v>
      </c>
      <c r="D377" s="296"/>
      <c r="E377" s="14"/>
      <c r="F377" s="14"/>
      <c r="G377" s="14"/>
      <c r="H377" s="14"/>
      <c r="I377" s="14"/>
      <c r="J377" s="14"/>
      <c r="K377" s="14"/>
      <c r="L377" s="21"/>
      <c r="M377" s="42"/>
    </row>
    <row r="378" spans="1:13" ht="87.75" customHeight="1" thickBot="1" x14ac:dyDescent="0.35">
      <c r="A378" s="17">
        <v>44101508</v>
      </c>
      <c r="B378" s="201" t="s">
        <v>375</v>
      </c>
      <c r="C378" s="296" t="s">
        <v>517</v>
      </c>
      <c r="D378" s="296"/>
      <c r="E378" s="14"/>
      <c r="F378" s="14"/>
      <c r="G378" s="14"/>
      <c r="H378" s="14"/>
      <c r="I378" s="14"/>
      <c r="J378" s="14"/>
      <c r="K378" s="14"/>
      <c r="L378" s="21"/>
      <c r="M378" s="42"/>
    </row>
    <row r="379" spans="1:13" ht="81" customHeight="1" thickBot="1" x14ac:dyDescent="0.35">
      <c r="A379" s="17">
        <v>27113201</v>
      </c>
      <c r="B379" s="201" t="s">
        <v>376</v>
      </c>
      <c r="C379" s="296" t="s">
        <v>517</v>
      </c>
      <c r="D379" s="296"/>
      <c r="E379" s="14"/>
      <c r="F379" s="14"/>
      <c r="G379" s="14"/>
      <c r="H379" s="14"/>
      <c r="I379" s="14"/>
      <c r="J379" s="14"/>
      <c r="K379" s="14"/>
      <c r="L379" s="21"/>
      <c r="M379" s="42"/>
    </row>
    <row r="380" spans="1:13" ht="60" x14ac:dyDescent="0.25">
      <c r="A380" s="5">
        <v>44000000</v>
      </c>
      <c r="B380" s="1" t="s">
        <v>520</v>
      </c>
      <c r="C380" s="1" t="s">
        <v>47</v>
      </c>
      <c r="D380" s="1" t="s">
        <v>48</v>
      </c>
      <c r="E380" s="1" t="s">
        <v>49</v>
      </c>
      <c r="F380" s="1" t="s">
        <v>50</v>
      </c>
      <c r="G380" s="1">
        <v>15000000</v>
      </c>
      <c r="H380" s="1">
        <v>15000000</v>
      </c>
      <c r="I380" s="1" t="s">
        <v>36</v>
      </c>
      <c r="J380" s="1" t="s">
        <v>51</v>
      </c>
      <c r="K380" s="2" t="s">
        <v>523</v>
      </c>
      <c r="M380" s="42"/>
    </row>
    <row r="381" spans="1:13" ht="60" x14ac:dyDescent="0.25">
      <c r="A381" s="5">
        <v>55000000</v>
      </c>
      <c r="B381" s="1" t="s">
        <v>521</v>
      </c>
      <c r="C381" s="1" t="s">
        <v>47</v>
      </c>
      <c r="D381" s="1" t="s">
        <v>52</v>
      </c>
      <c r="E381" s="1" t="s">
        <v>49</v>
      </c>
      <c r="F381" s="1" t="s">
        <v>50</v>
      </c>
      <c r="G381" s="1">
        <v>20000000</v>
      </c>
      <c r="H381" s="1">
        <v>20000000</v>
      </c>
      <c r="I381" s="1" t="s">
        <v>36</v>
      </c>
      <c r="J381" s="1" t="s">
        <v>51</v>
      </c>
      <c r="K381" s="2" t="s">
        <v>523</v>
      </c>
      <c r="M381" s="42"/>
    </row>
    <row r="382" spans="1:13" ht="60" x14ac:dyDescent="0.25">
      <c r="A382" s="5">
        <v>80000000</v>
      </c>
      <c r="B382" s="1" t="s">
        <v>522</v>
      </c>
      <c r="C382" s="1" t="s">
        <v>53</v>
      </c>
      <c r="D382" s="1" t="s">
        <v>52</v>
      </c>
      <c r="E382" s="1" t="s">
        <v>54</v>
      </c>
      <c r="F382" s="1" t="s">
        <v>50</v>
      </c>
      <c r="G382" s="1">
        <v>110000000</v>
      </c>
      <c r="H382" s="1">
        <v>110000000</v>
      </c>
      <c r="I382" s="1" t="s">
        <v>36</v>
      </c>
      <c r="J382" s="1" t="s">
        <v>51</v>
      </c>
      <c r="K382" s="2" t="s">
        <v>523</v>
      </c>
      <c r="M382" s="42"/>
    </row>
    <row r="383" spans="1:13" ht="67.5" customHeight="1" x14ac:dyDescent="0.25">
      <c r="A383" s="17">
        <v>80131502</v>
      </c>
      <c r="B383" s="31" t="s">
        <v>406</v>
      </c>
      <c r="C383" s="41">
        <v>41659</v>
      </c>
      <c r="D383" s="31" t="s">
        <v>52</v>
      </c>
      <c r="E383" s="31" t="s">
        <v>407</v>
      </c>
      <c r="F383" s="31" t="s">
        <v>14</v>
      </c>
      <c r="G383" s="31">
        <v>79381956</v>
      </c>
      <c r="H383" s="31">
        <v>79381956</v>
      </c>
      <c r="I383" s="31" t="s">
        <v>16</v>
      </c>
      <c r="J383" s="31" t="s">
        <v>16</v>
      </c>
      <c r="K383" s="2" t="s">
        <v>524</v>
      </c>
    </row>
    <row r="384" spans="1:13" ht="86.25" customHeight="1" x14ac:dyDescent="0.25">
      <c r="A384" s="17">
        <v>80131502</v>
      </c>
      <c r="B384" s="31" t="s">
        <v>408</v>
      </c>
      <c r="C384" s="41">
        <v>41659</v>
      </c>
      <c r="D384" s="31" t="s">
        <v>52</v>
      </c>
      <c r="E384" s="31" t="s">
        <v>407</v>
      </c>
      <c r="F384" s="31" t="s">
        <v>14</v>
      </c>
      <c r="G384" s="31">
        <v>66000000</v>
      </c>
      <c r="H384" s="31">
        <v>66000000</v>
      </c>
      <c r="I384" s="31" t="s">
        <v>16</v>
      </c>
      <c r="J384" s="31" t="s">
        <v>16</v>
      </c>
      <c r="K384" s="2" t="s">
        <v>524</v>
      </c>
    </row>
    <row r="385" spans="1:12" ht="81.75" customHeight="1" x14ac:dyDescent="0.25">
      <c r="A385" s="17">
        <v>86101705</v>
      </c>
      <c r="B385" s="31" t="s">
        <v>409</v>
      </c>
      <c r="C385" s="41">
        <v>41730</v>
      </c>
      <c r="D385" s="31" t="s">
        <v>223</v>
      </c>
      <c r="E385" s="31" t="s">
        <v>410</v>
      </c>
      <c r="F385" s="31" t="s">
        <v>14</v>
      </c>
      <c r="G385" s="31">
        <v>65000000</v>
      </c>
      <c r="H385" s="31">
        <v>65000000</v>
      </c>
      <c r="I385" s="31" t="s">
        <v>16</v>
      </c>
      <c r="J385" s="31" t="s">
        <v>16</v>
      </c>
      <c r="K385" s="2" t="s">
        <v>524</v>
      </c>
      <c r="L385" s="294"/>
    </row>
    <row r="386" spans="1:12" ht="246" customHeight="1" x14ac:dyDescent="0.25">
      <c r="A386" s="115" t="s">
        <v>411</v>
      </c>
      <c r="B386" s="31" t="s">
        <v>412</v>
      </c>
      <c r="C386" s="41">
        <v>41659</v>
      </c>
      <c r="D386" s="31" t="s">
        <v>52</v>
      </c>
      <c r="E386" s="31" t="s">
        <v>407</v>
      </c>
      <c r="F386" s="31" t="s">
        <v>14</v>
      </c>
      <c r="G386" s="31">
        <v>160000000</v>
      </c>
      <c r="H386" s="31">
        <v>160000000</v>
      </c>
      <c r="I386" s="31" t="s">
        <v>16</v>
      </c>
      <c r="J386" s="31" t="s">
        <v>16</v>
      </c>
      <c r="K386" s="117" t="s">
        <v>524</v>
      </c>
      <c r="L386" s="294"/>
    </row>
    <row r="387" spans="1:12" ht="84.75" customHeight="1" x14ac:dyDescent="0.25">
      <c r="A387" s="115" t="s">
        <v>413</v>
      </c>
      <c r="B387" s="31" t="s">
        <v>414</v>
      </c>
      <c r="C387" s="41">
        <v>41730</v>
      </c>
      <c r="D387" s="31" t="s">
        <v>204</v>
      </c>
      <c r="E387" s="31" t="s">
        <v>410</v>
      </c>
      <c r="F387" s="31" t="s">
        <v>14</v>
      </c>
      <c r="G387" s="31">
        <v>90000000</v>
      </c>
      <c r="H387" s="31">
        <v>90000000</v>
      </c>
      <c r="I387" s="31" t="s">
        <v>16</v>
      </c>
      <c r="J387" s="31" t="s">
        <v>16</v>
      </c>
      <c r="K387" s="2" t="s">
        <v>524</v>
      </c>
      <c r="L387" s="294"/>
    </row>
    <row r="388" spans="1:12" ht="62.25" customHeight="1" x14ac:dyDescent="0.25">
      <c r="A388" s="115"/>
      <c r="B388" s="31"/>
      <c r="C388" s="41"/>
      <c r="D388" s="31"/>
      <c r="E388" s="31"/>
      <c r="F388" s="31"/>
      <c r="G388" s="31"/>
      <c r="H388" s="31"/>
      <c r="I388" s="31"/>
      <c r="J388" s="31"/>
      <c r="K388" s="2" t="s">
        <v>524</v>
      </c>
      <c r="L388" s="294"/>
    </row>
    <row r="389" spans="1:12" ht="62.25" customHeight="1" x14ac:dyDescent="0.25">
      <c r="A389" s="17">
        <v>81112306</v>
      </c>
      <c r="B389" s="31" t="s">
        <v>415</v>
      </c>
      <c r="C389" s="41">
        <v>41708</v>
      </c>
      <c r="D389" s="31" t="s">
        <v>416</v>
      </c>
      <c r="E389" s="31" t="s">
        <v>417</v>
      </c>
      <c r="F389" s="31" t="s">
        <v>14</v>
      </c>
      <c r="G389" s="31">
        <v>7000000</v>
      </c>
      <c r="H389" s="31">
        <v>7000000</v>
      </c>
      <c r="I389" s="31" t="s">
        <v>16</v>
      </c>
      <c r="J389" s="31" t="s">
        <v>16</v>
      </c>
      <c r="K389" s="2" t="s">
        <v>524</v>
      </c>
      <c r="L389" s="294"/>
    </row>
    <row r="390" spans="1:12" ht="69.75" customHeight="1" x14ac:dyDescent="0.25">
      <c r="A390" s="17">
        <v>72103302</v>
      </c>
      <c r="B390" s="31" t="s">
        <v>418</v>
      </c>
      <c r="C390" s="41">
        <v>41799</v>
      </c>
      <c r="D390" s="31" t="s">
        <v>52</v>
      </c>
      <c r="E390" s="31" t="s">
        <v>417</v>
      </c>
      <c r="F390" s="31" t="s">
        <v>14</v>
      </c>
      <c r="G390" s="31">
        <v>10000000</v>
      </c>
      <c r="H390" s="31">
        <v>10000000</v>
      </c>
      <c r="I390" s="31" t="s">
        <v>16</v>
      </c>
      <c r="J390" s="31" t="s">
        <v>16</v>
      </c>
      <c r="K390" s="2" t="s">
        <v>524</v>
      </c>
    </row>
    <row r="391" spans="1:12" ht="84.75" customHeight="1" x14ac:dyDescent="0.25">
      <c r="A391" s="17">
        <v>73152108</v>
      </c>
      <c r="B391" s="31" t="s">
        <v>419</v>
      </c>
      <c r="C391" s="41">
        <v>41673</v>
      </c>
      <c r="D391" s="31" t="s">
        <v>52</v>
      </c>
      <c r="E391" s="31" t="s">
        <v>417</v>
      </c>
      <c r="F391" s="31" t="s">
        <v>14</v>
      </c>
      <c r="G391" s="31">
        <v>10000000</v>
      </c>
      <c r="H391" s="31">
        <v>10000000</v>
      </c>
      <c r="I391" s="31" t="s">
        <v>16</v>
      </c>
      <c r="J391" s="31" t="s">
        <v>16</v>
      </c>
      <c r="K391" s="2" t="s">
        <v>524</v>
      </c>
    </row>
    <row r="392" spans="1:12" ht="74.25" customHeight="1" x14ac:dyDescent="0.25">
      <c r="A392" s="115" t="s">
        <v>420</v>
      </c>
      <c r="B392" s="31" t="s">
        <v>421</v>
      </c>
      <c r="C392" s="41">
        <v>41730</v>
      </c>
      <c r="D392" s="31" t="s">
        <v>204</v>
      </c>
      <c r="E392" s="31" t="s">
        <v>410</v>
      </c>
      <c r="F392" s="31"/>
      <c r="G392" s="31">
        <v>30000000</v>
      </c>
      <c r="H392" s="31">
        <v>30000000</v>
      </c>
      <c r="I392" s="31" t="s">
        <v>16</v>
      </c>
      <c r="J392" s="31" t="s">
        <v>16</v>
      </c>
      <c r="K392" s="2" t="s">
        <v>524</v>
      </c>
    </row>
    <row r="393" spans="1:12" ht="66" customHeight="1" x14ac:dyDescent="0.25">
      <c r="A393" s="110">
        <v>81111500</v>
      </c>
      <c r="B393" s="46" t="s">
        <v>422</v>
      </c>
      <c r="C393" s="45">
        <v>41806</v>
      </c>
      <c r="D393" s="46" t="s">
        <v>52</v>
      </c>
      <c r="E393" s="46" t="s">
        <v>407</v>
      </c>
      <c r="F393" s="46" t="s">
        <v>14</v>
      </c>
      <c r="G393" s="46">
        <v>80000000</v>
      </c>
      <c r="H393" s="46">
        <v>80000000</v>
      </c>
      <c r="I393" s="46" t="s">
        <v>16</v>
      </c>
      <c r="J393" s="46" t="s">
        <v>16</v>
      </c>
      <c r="K393" s="2" t="s">
        <v>524</v>
      </c>
    </row>
    <row r="394" spans="1:12" ht="109.5" customHeight="1" x14ac:dyDescent="0.25">
      <c r="A394" s="116" t="s">
        <v>423</v>
      </c>
      <c r="B394" s="46" t="s">
        <v>424</v>
      </c>
      <c r="C394" s="45">
        <v>41730</v>
      </c>
      <c r="D394" s="46" t="s">
        <v>204</v>
      </c>
      <c r="E394" s="46" t="s">
        <v>410</v>
      </c>
      <c r="F394" s="46" t="s">
        <v>14</v>
      </c>
      <c r="G394" s="46">
        <f>45500000+23600000</f>
        <v>69100000</v>
      </c>
      <c r="H394" s="46">
        <v>69100000</v>
      </c>
      <c r="I394" s="46" t="s">
        <v>16</v>
      </c>
      <c r="J394" s="46" t="s">
        <v>16</v>
      </c>
      <c r="K394" s="2" t="s">
        <v>524</v>
      </c>
    </row>
    <row r="395" spans="1:12" ht="64.5" customHeight="1" x14ac:dyDescent="0.25">
      <c r="A395" s="116" t="s">
        <v>425</v>
      </c>
      <c r="B395" s="46" t="s">
        <v>426</v>
      </c>
      <c r="C395" s="45">
        <v>41652</v>
      </c>
      <c r="D395" s="46" t="s">
        <v>52</v>
      </c>
      <c r="E395" s="46" t="s">
        <v>410</v>
      </c>
      <c r="F395" s="46" t="s">
        <v>14</v>
      </c>
      <c r="G395" s="46">
        <v>114950000</v>
      </c>
      <c r="H395" s="46">
        <v>114950000</v>
      </c>
      <c r="I395" s="46" t="s">
        <v>16</v>
      </c>
      <c r="J395" s="46" t="s">
        <v>16</v>
      </c>
      <c r="K395" s="2" t="s">
        <v>524</v>
      </c>
    </row>
    <row r="396" spans="1:12" ht="239.25" customHeight="1" x14ac:dyDescent="0.25">
      <c r="A396" s="115" t="s">
        <v>427</v>
      </c>
      <c r="B396" s="31" t="s">
        <v>428</v>
      </c>
      <c r="C396" s="41">
        <v>41793</v>
      </c>
      <c r="D396" s="31" t="s">
        <v>230</v>
      </c>
      <c r="E396" s="31" t="s">
        <v>410</v>
      </c>
      <c r="F396" s="31" t="s">
        <v>14</v>
      </c>
      <c r="G396" s="31">
        <v>55385000</v>
      </c>
      <c r="H396" s="31">
        <v>55385000</v>
      </c>
      <c r="I396" s="31" t="s">
        <v>16</v>
      </c>
      <c r="J396" s="31" t="s">
        <v>16</v>
      </c>
      <c r="K396" s="117" t="s">
        <v>524</v>
      </c>
    </row>
    <row r="397" spans="1:12" ht="99" customHeight="1" x14ac:dyDescent="0.25">
      <c r="K397" s="2" t="s">
        <v>524</v>
      </c>
    </row>
    <row r="398" spans="1:12" ht="78" customHeight="1" x14ac:dyDescent="0.25">
      <c r="A398" s="110">
        <v>78181500</v>
      </c>
      <c r="B398" s="46" t="s">
        <v>429</v>
      </c>
      <c r="C398" s="45">
        <v>41793</v>
      </c>
      <c r="D398" s="46" t="s">
        <v>223</v>
      </c>
      <c r="E398" s="46" t="s">
        <v>410</v>
      </c>
      <c r="F398" s="46" t="s">
        <v>14</v>
      </c>
      <c r="G398" s="46">
        <v>100000000</v>
      </c>
      <c r="H398" s="46">
        <v>100000000</v>
      </c>
      <c r="I398" s="46" t="s">
        <v>16</v>
      </c>
      <c r="J398" s="46" t="s">
        <v>16</v>
      </c>
      <c r="K398" s="2" t="s">
        <v>524</v>
      </c>
    </row>
    <row r="399" spans="1:12" ht="123" customHeight="1" x14ac:dyDescent="0.25">
      <c r="A399" s="116" t="s">
        <v>430</v>
      </c>
      <c r="B399" s="46" t="s">
        <v>431</v>
      </c>
      <c r="C399" s="45">
        <v>41701</v>
      </c>
      <c r="D399" s="46" t="s">
        <v>52</v>
      </c>
      <c r="E399" s="46" t="s">
        <v>407</v>
      </c>
      <c r="F399" s="46" t="s">
        <v>14</v>
      </c>
      <c r="G399" s="46">
        <f>10450000-950000</f>
        <v>9500000</v>
      </c>
      <c r="H399" s="46">
        <v>9500000</v>
      </c>
      <c r="I399" s="46" t="s">
        <v>16</v>
      </c>
      <c r="J399" s="46" t="s">
        <v>16</v>
      </c>
      <c r="K399" s="2" t="s">
        <v>524</v>
      </c>
    </row>
    <row r="400" spans="1:12" ht="44.25" customHeight="1" x14ac:dyDescent="0.25">
      <c r="A400" s="110">
        <v>84131500</v>
      </c>
      <c r="B400" s="46" t="s">
        <v>432</v>
      </c>
      <c r="C400" s="45">
        <v>41659</v>
      </c>
      <c r="D400" s="46" t="s">
        <v>52</v>
      </c>
      <c r="E400" s="46" t="s">
        <v>433</v>
      </c>
      <c r="F400" s="46" t="s">
        <v>14</v>
      </c>
      <c r="G400" s="46">
        <v>330000000</v>
      </c>
      <c r="H400" s="46">
        <v>330000000</v>
      </c>
      <c r="I400" s="46" t="s">
        <v>16</v>
      </c>
      <c r="J400" s="46" t="s">
        <v>16</v>
      </c>
      <c r="K400" s="2" t="s">
        <v>524</v>
      </c>
    </row>
    <row r="401" spans="1:11" ht="42.75" customHeight="1" x14ac:dyDescent="0.25">
      <c r="A401" s="110">
        <v>80161801</v>
      </c>
      <c r="B401" s="46" t="s">
        <v>434</v>
      </c>
      <c r="C401" s="45">
        <v>41659</v>
      </c>
      <c r="D401" s="46" t="s">
        <v>52</v>
      </c>
      <c r="E401" s="46" t="s">
        <v>410</v>
      </c>
      <c r="F401" s="46" t="s">
        <v>14</v>
      </c>
      <c r="G401" s="46">
        <v>25618044</v>
      </c>
      <c r="H401" s="46">
        <v>25618044</v>
      </c>
      <c r="I401" s="46" t="s">
        <v>16</v>
      </c>
      <c r="J401" s="46" t="s">
        <v>16</v>
      </c>
      <c r="K401" s="2" t="s">
        <v>524</v>
      </c>
    </row>
    <row r="402" spans="1:11" ht="106.5" customHeight="1" x14ac:dyDescent="0.25">
      <c r="A402" s="116" t="s">
        <v>435</v>
      </c>
      <c r="B402" s="46" t="s">
        <v>436</v>
      </c>
      <c r="C402" s="45">
        <v>41701</v>
      </c>
      <c r="D402" s="46" t="s">
        <v>52</v>
      </c>
      <c r="E402" s="46" t="s">
        <v>410</v>
      </c>
      <c r="F402" s="46" t="s">
        <v>14</v>
      </c>
      <c r="G402" s="46">
        <v>35000000</v>
      </c>
      <c r="H402" s="46">
        <v>35000000</v>
      </c>
      <c r="I402" s="46" t="s">
        <v>16</v>
      </c>
      <c r="J402" s="46" t="s">
        <v>16</v>
      </c>
      <c r="K402" s="2" t="s">
        <v>524</v>
      </c>
    </row>
    <row r="403" spans="1:11" ht="123" customHeight="1" x14ac:dyDescent="0.25">
      <c r="A403" s="116" t="s">
        <v>437</v>
      </c>
      <c r="B403" s="46" t="s">
        <v>438</v>
      </c>
      <c r="C403" s="45">
        <v>41659</v>
      </c>
      <c r="D403" s="46" t="s">
        <v>52</v>
      </c>
      <c r="E403" s="46" t="s">
        <v>410</v>
      </c>
      <c r="F403" s="46" t="s">
        <v>14</v>
      </c>
      <c r="G403" s="46">
        <v>15000000</v>
      </c>
      <c r="H403" s="46">
        <v>15000000</v>
      </c>
      <c r="I403" s="46" t="s">
        <v>16</v>
      </c>
      <c r="J403" s="46" t="s">
        <v>16</v>
      </c>
      <c r="K403" s="117" t="s">
        <v>524</v>
      </c>
    </row>
    <row r="404" spans="1:11" ht="167.25" customHeight="1" thickBot="1" x14ac:dyDescent="0.3">
      <c r="A404" s="116" t="s">
        <v>439</v>
      </c>
      <c r="B404" s="48" t="s">
        <v>440</v>
      </c>
      <c r="C404" s="45">
        <v>41855</v>
      </c>
      <c r="D404" s="46" t="s">
        <v>441</v>
      </c>
      <c r="E404" s="46" t="s">
        <v>410</v>
      </c>
      <c r="F404" s="46" t="s">
        <v>14</v>
      </c>
      <c r="G404" s="46">
        <v>20000000</v>
      </c>
      <c r="H404" s="46">
        <v>20000000</v>
      </c>
      <c r="I404" s="46" t="s">
        <v>16</v>
      </c>
      <c r="J404" s="46" t="s">
        <v>16</v>
      </c>
      <c r="K404" s="117" t="s">
        <v>524</v>
      </c>
    </row>
    <row r="405" spans="1:11" ht="222" customHeight="1" x14ac:dyDescent="0.25">
      <c r="A405" s="116" t="s">
        <v>442</v>
      </c>
      <c r="B405" s="46" t="s">
        <v>443</v>
      </c>
      <c r="C405" s="45">
        <v>41659</v>
      </c>
      <c r="D405" s="46" t="s">
        <v>52</v>
      </c>
      <c r="E405" s="46" t="s">
        <v>410</v>
      </c>
      <c r="F405" s="46" t="s">
        <v>14</v>
      </c>
      <c r="G405" s="46">
        <v>112024000</v>
      </c>
      <c r="H405" s="46">
        <v>112024000</v>
      </c>
      <c r="I405" s="46" t="s">
        <v>16</v>
      </c>
      <c r="J405" s="46" t="s">
        <v>16</v>
      </c>
      <c r="K405" s="117" t="s">
        <v>524</v>
      </c>
    </row>
    <row r="406" spans="1:11" ht="90.75" customHeight="1" x14ac:dyDescent="0.25">
      <c r="A406" s="110">
        <v>80161504</v>
      </c>
      <c r="B406" s="46" t="s">
        <v>444</v>
      </c>
      <c r="C406" s="45">
        <v>41642</v>
      </c>
      <c r="D406" s="46" t="s">
        <v>445</v>
      </c>
      <c r="E406" s="46" t="s">
        <v>407</v>
      </c>
      <c r="F406" s="46" t="s">
        <v>14</v>
      </c>
      <c r="G406" s="46">
        <v>11200000</v>
      </c>
      <c r="H406" s="46">
        <v>11200000</v>
      </c>
      <c r="I406" s="46" t="s">
        <v>16</v>
      </c>
      <c r="J406" s="46" t="s">
        <v>16</v>
      </c>
      <c r="K406" s="2" t="s">
        <v>524</v>
      </c>
    </row>
    <row r="407" spans="1:11" ht="111.75" customHeight="1" x14ac:dyDescent="0.25">
      <c r="A407" s="110">
        <v>55101502</v>
      </c>
      <c r="B407" s="46" t="s">
        <v>446</v>
      </c>
      <c r="C407" s="45">
        <v>41655</v>
      </c>
      <c r="D407" s="46" t="s">
        <v>447</v>
      </c>
      <c r="E407" s="46" t="s">
        <v>448</v>
      </c>
      <c r="F407" s="46" t="s">
        <v>14</v>
      </c>
      <c r="G407" s="46">
        <v>950000</v>
      </c>
      <c r="H407" s="46">
        <v>950000</v>
      </c>
      <c r="I407" s="46" t="s">
        <v>16</v>
      </c>
      <c r="J407" s="46" t="s">
        <v>16</v>
      </c>
      <c r="K407" s="2" t="s">
        <v>524</v>
      </c>
    </row>
    <row r="408" spans="1:11" ht="98.25" customHeight="1" thickBot="1" x14ac:dyDescent="0.3">
      <c r="A408" s="20">
        <v>80161504</v>
      </c>
      <c r="B408" s="48" t="s">
        <v>449</v>
      </c>
      <c r="C408" s="49">
        <v>41659</v>
      </c>
      <c r="D408" s="48" t="s">
        <v>447</v>
      </c>
      <c r="E408" s="48" t="s">
        <v>407</v>
      </c>
      <c r="F408" s="48" t="s">
        <v>14</v>
      </c>
      <c r="G408" s="48">
        <v>16000000</v>
      </c>
      <c r="H408" s="48">
        <v>16000000</v>
      </c>
      <c r="I408" s="48" t="s">
        <v>16</v>
      </c>
      <c r="J408" s="48" t="s">
        <v>16</v>
      </c>
      <c r="K408" s="2" t="s">
        <v>524</v>
      </c>
    </row>
    <row r="409" spans="1:11" ht="15.75" thickBot="1" x14ac:dyDescent="0.3"/>
    <row r="410" spans="1:11" ht="15.75" thickBot="1" x14ac:dyDescent="0.3">
      <c r="A410" s="209"/>
      <c r="B410" s="209"/>
      <c r="C410" s="209"/>
      <c r="D410" s="209"/>
      <c r="E410" s="209"/>
      <c r="F410" s="209"/>
      <c r="G410" s="210">
        <f>SUM(G29:G408)</f>
        <v>70063568369.399994</v>
      </c>
      <c r="H410" s="210">
        <f>SUM(H29:H408)</f>
        <v>62544813063.066658</v>
      </c>
      <c r="I410" s="209"/>
      <c r="J410" s="209"/>
      <c r="K410" s="209"/>
    </row>
    <row r="479" ht="45" customHeight="1" x14ac:dyDescent="0.25"/>
  </sheetData>
  <mergeCells count="29">
    <mergeCell ref="C372:D372"/>
    <mergeCell ref="C373:D373"/>
    <mergeCell ref="C241:D241"/>
    <mergeCell ref="C242:D242"/>
    <mergeCell ref="C243:D243"/>
    <mergeCell ref="C367:D367"/>
    <mergeCell ref="C368:D368"/>
    <mergeCell ref="C244:D244"/>
    <mergeCell ref="C247:D247"/>
    <mergeCell ref="C248:D248"/>
    <mergeCell ref="C369:D369"/>
    <mergeCell ref="C370:D370"/>
    <mergeCell ref="C371:D371"/>
    <mergeCell ref="A1:K1"/>
    <mergeCell ref="L385:L389"/>
    <mergeCell ref="C249:D249"/>
    <mergeCell ref="C250:D250"/>
    <mergeCell ref="C251:D251"/>
    <mergeCell ref="C252:D252"/>
    <mergeCell ref="C253:D253"/>
    <mergeCell ref="C254:D254"/>
    <mergeCell ref="C378:D378"/>
    <mergeCell ref="C379:D379"/>
    <mergeCell ref="C374:D374"/>
    <mergeCell ref="C375:D375"/>
    <mergeCell ref="C376:D376"/>
    <mergeCell ref="C377:D377"/>
    <mergeCell ref="C245:D245"/>
    <mergeCell ref="C246:D246"/>
  </mergeCells>
  <dataValidations count="3">
    <dataValidation type="whole" operator="greaterThanOrEqual" allowBlank="1" showInputMessage="1" showErrorMessage="1" errorTitle="APROPIACIÓN MENOR A 500.000" error="No se permite la creación de rubros presupuestales con apropiación inicial menor a $500.000" sqref="J513:J522 J454 J482 J488 H285 H318 H298 H322 H340:H348">
      <formula1>500000</formula1>
    </dataValidation>
    <dataValidation type="list" allowBlank="1" showInputMessage="1" showErrorMessage="1" sqref="F393">
      <formula1>#REF!</formula1>
    </dataValidation>
    <dataValidation type="list" allowBlank="1" showInputMessage="1" showErrorMessage="1" sqref="F144">
      <formula1>$M$46:$M$65</formula1>
    </dataValidation>
  </dataValidations>
  <hyperlinks>
    <hyperlink ref="D6" r:id="rId1"/>
  </hyperlinks>
  <printOptions horizontalCentered="1"/>
  <pageMargins left="0.51181102362204722" right="0.51181102362204722" top="0.6692913385826772" bottom="0.6692913385826772" header="0.31496062992125984" footer="0.31496062992125984"/>
  <pageSetup paperSize="5" scale="55"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S120"/>
  <sheetViews>
    <sheetView zoomScale="80" zoomScaleNormal="80" workbookViewId="0">
      <selection activeCell="M11" sqref="M11"/>
    </sheetView>
  </sheetViews>
  <sheetFormatPr baseColWidth="10" defaultRowHeight="15" x14ac:dyDescent="0.25"/>
  <cols>
    <col min="2" max="2" width="29.140625" customWidth="1"/>
    <col min="3" max="3" width="20.85546875" customWidth="1"/>
    <col min="6" max="6" width="21.28515625" customWidth="1"/>
    <col min="7" max="7" width="22" customWidth="1"/>
    <col min="8" max="8" width="23.7109375" customWidth="1"/>
    <col min="9" max="9" width="20" customWidth="1"/>
  </cols>
  <sheetData>
    <row r="1" spans="1:11" x14ac:dyDescent="0.25">
      <c r="A1" s="3"/>
    </row>
    <row r="2" spans="1:11" ht="15.75" thickBot="1" x14ac:dyDescent="0.3"/>
    <row r="3" spans="1:11" x14ac:dyDescent="0.25">
      <c r="A3" s="214"/>
      <c r="B3" s="215"/>
      <c r="C3" s="215"/>
      <c r="D3" s="215"/>
      <c r="E3" s="215"/>
      <c r="F3" s="215"/>
      <c r="G3" s="215"/>
      <c r="H3" s="215"/>
      <c r="I3" s="215"/>
      <c r="J3" s="215"/>
      <c r="K3" s="216"/>
    </row>
    <row r="4" spans="1:11" x14ac:dyDescent="0.25">
      <c r="A4" s="217"/>
      <c r="B4" s="240"/>
      <c r="C4" s="218"/>
      <c r="D4" s="219"/>
      <c r="E4" s="219"/>
      <c r="F4" s="220"/>
      <c r="G4" s="221"/>
      <c r="H4" s="221"/>
      <c r="I4" s="222"/>
      <c r="J4" s="220"/>
      <c r="K4" s="223"/>
    </row>
    <row r="5" spans="1:11" x14ac:dyDescent="0.25">
      <c r="A5" s="217"/>
      <c r="B5" s="224"/>
      <c r="C5" s="219"/>
      <c r="D5" s="219"/>
      <c r="E5" s="219"/>
      <c r="F5" s="220"/>
      <c r="G5" s="221"/>
      <c r="H5" s="225"/>
      <c r="I5" s="226"/>
      <c r="J5" s="220"/>
      <c r="K5" s="223"/>
    </row>
    <row r="6" spans="1:11" ht="15.75" thickBot="1" x14ac:dyDescent="0.3">
      <c r="A6" s="217"/>
      <c r="B6" s="224"/>
      <c r="C6" s="219"/>
      <c r="D6" s="219"/>
      <c r="E6" s="219"/>
      <c r="F6" s="220"/>
      <c r="G6" s="221"/>
      <c r="H6" s="225"/>
      <c r="I6" s="226"/>
      <c r="J6" s="220"/>
      <c r="K6" s="223"/>
    </row>
    <row r="7" spans="1:11" x14ac:dyDescent="0.25">
      <c r="A7" s="227"/>
      <c r="B7" s="228"/>
      <c r="C7" s="228"/>
      <c r="D7" s="228"/>
      <c r="E7" s="228"/>
      <c r="F7" s="228"/>
      <c r="G7" s="228"/>
      <c r="H7" s="228"/>
      <c r="I7" s="228"/>
      <c r="J7" s="228"/>
      <c r="K7" s="229"/>
    </row>
    <row r="8" spans="1:11" x14ac:dyDescent="0.25">
      <c r="A8" s="213"/>
      <c r="B8" s="241"/>
      <c r="C8" s="230"/>
      <c r="D8" s="231"/>
      <c r="E8" s="231"/>
      <c r="F8" s="232"/>
      <c r="G8" s="233"/>
      <c r="H8" s="233"/>
      <c r="I8" s="234"/>
      <c r="J8" s="232"/>
      <c r="K8" s="235"/>
    </row>
    <row r="9" spans="1:11" x14ac:dyDescent="0.25">
      <c r="A9" s="213"/>
      <c r="B9" s="239"/>
      <c r="C9" s="231"/>
      <c r="D9" s="231"/>
      <c r="E9" s="231"/>
      <c r="F9" s="242"/>
      <c r="G9" s="233"/>
      <c r="H9" s="237"/>
      <c r="I9" s="238"/>
      <c r="J9" s="232"/>
      <c r="K9" s="235"/>
    </row>
    <row r="10" spans="1:11" x14ac:dyDescent="0.25">
      <c r="A10" s="217"/>
      <c r="B10" s="239"/>
      <c r="C10" s="231"/>
      <c r="D10" s="231"/>
      <c r="E10" s="231"/>
      <c r="F10" s="242"/>
      <c r="G10" s="233"/>
      <c r="H10" s="237"/>
      <c r="I10" s="238"/>
      <c r="J10" s="232"/>
      <c r="K10" s="235"/>
    </row>
    <row r="11" spans="1:11" x14ac:dyDescent="0.25">
      <c r="A11" s="217"/>
      <c r="B11" s="239"/>
      <c r="C11" s="231"/>
      <c r="D11" s="231"/>
      <c r="E11" s="231"/>
      <c r="F11" s="242"/>
      <c r="G11" s="233"/>
      <c r="H11" s="237"/>
      <c r="I11" s="238"/>
      <c r="J11" s="232"/>
      <c r="K11" s="235"/>
    </row>
    <row r="12" spans="1:11" x14ac:dyDescent="0.25">
      <c r="A12" s="217"/>
      <c r="B12" s="239"/>
      <c r="C12" s="231"/>
      <c r="D12" s="231"/>
      <c r="E12" s="231"/>
      <c r="F12" s="242"/>
      <c r="G12" s="233"/>
      <c r="H12" s="237"/>
      <c r="I12" s="238"/>
      <c r="J12" s="232"/>
      <c r="K12" s="235"/>
    </row>
    <row r="13" spans="1:11" x14ac:dyDescent="0.25">
      <c r="A13" s="217"/>
      <c r="B13" s="239"/>
      <c r="C13" s="231"/>
      <c r="D13" s="231"/>
      <c r="E13" s="231"/>
      <c r="F13" s="242"/>
      <c r="G13" s="233"/>
      <c r="H13" s="237"/>
      <c r="I13" s="238"/>
      <c r="J13" s="232"/>
      <c r="K13" s="235"/>
    </row>
    <row r="14" spans="1:11" x14ac:dyDescent="0.25">
      <c r="A14" s="217"/>
      <c r="B14" s="239"/>
      <c r="C14" s="231"/>
      <c r="D14" s="231"/>
      <c r="E14" s="231"/>
      <c r="F14" s="242"/>
      <c r="G14" s="233"/>
      <c r="H14" s="237"/>
      <c r="I14" s="238"/>
      <c r="J14" s="232"/>
      <c r="K14" s="235"/>
    </row>
    <row r="15" spans="1:11" x14ac:dyDescent="0.25">
      <c r="A15" s="213"/>
      <c r="B15" s="241"/>
      <c r="C15" s="230"/>
      <c r="D15" s="231"/>
      <c r="E15" s="231"/>
      <c r="F15" s="242"/>
      <c r="G15" s="233"/>
      <c r="H15" s="237"/>
      <c r="I15" s="234"/>
      <c r="J15" s="232"/>
      <c r="K15" s="243"/>
    </row>
    <row r="16" spans="1:11" ht="15.75" x14ac:dyDescent="0.25">
      <c r="A16" s="213"/>
      <c r="B16" s="236"/>
      <c r="C16" s="231"/>
      <c r="D16" s="231"/>
      <c r="E16" s="231"/>
      <c r="F16" s="242"/>
      <c r="G16" s="233"/>
      <c r="H16" s="237"/>
      <c r="I16" s="238"/>
      <c r="J16" s="232"/>
      <c r="K16" s="235"/>
    </row>
    <row r="17" spans="1:11" ht="15.75" thickBot="1" x14ac:dyDescent="0.3">
      <c r="A17" s="4"/>
      <c r="B17" s="244"/>
      <c r="C17" s="244"/>
      <c r="D17" s="244"/>
      <c r="E17" s="244"/>
      <c r="F17" s="244"/>
      <c r="G17" s="244"/>
      <c r="H17" s="244"/>
      <c r="I17" s="244"/>
      <c r="J17" s="244"/>
      <c r="K17" s="244"/>
    </row>
    <row r="18" spans="1:11" x14ac:dyDescent="0.25">
      <c r="A18" s="227"/>
      <c r="B18" s="228"/>
      <c r="C18" s="228"/>
      <c r="D18" s="228"/>
      <c r="E18" s="228"/>
      <c r="F18" s="228"/>
      <c r="G18" s="228"/>
      <c r="H18" s="228"/>
      <c r="I18" s="228"/>
      <c r="J18" s="228"/>
      <c r="K18" s="229"/>
    </row>
    <row r="19" spans="1:11" x14ac:dyDescent="0.25">
      <c r="A19" s="213"/>
      <c r="B19" s="241"/>
      <c r="C19" s="230"/>
      <c r="D19" s="231"/>
      <c r="E19" s="231"/>
      <c r="F19" s="232"/>
      <c r="G19" s="233"/>
      <c r="H19" s="233"/>
      <c r="I19" s="234"/>
      <c r="J19" s="232"/>
      <c r="K19" s="235"/>
    </row>
    <row r="20" spans="1:11" ht="15.75" x14ac:dyDescent="0.25">
      <c r="A20" s="213"/>
      <c r="B20" s="236"/>
      <c r="C20" s="231"/>
      <c r="D20" s="231"/>
      <c r="E20" s="231"/>
      <c r="F20" s="245"/>
      <c r="G20" s="233"/>
      <c r="H20" s="237"/>
      <c r="I20" s="238"/>
      <c r="J20" s="232"/>
      <c r="K20" s="235"/>
    </row>
    <row r="21" spans="1:11" ht="15.75" thickBot="1" x14ac:dyDescent="0.3">
      <c r="A21" s="4"/>
      <c r="B21" s="244"/>
      <c r="C21" s="244"/>
      <c r="D21" s="244"/>
      <c r="E21" s="244"/>
      <c r="F21" s="244"/>
      <c r="G21" s="244"/>
      <c r="H21" s="244"/>
      <c r="I21" s="244"/>
      <c r="J21" s="244"/>
      <c r="K21" s="244"/>
    </row>
    <row r="22" spans="1:11" x14ac:dyDescent="0.25">
      <c r="A22" s="227"/>
      <c r="B22" s="228"/>
      <c r="C22" s="228"/>
      <c r="D22" s="228"/>
      <c r="E22" s="228"/>
      <c r="F22" s="228"/>
      <c r="G22" s="228"/>
      <c r="H22" s="228"/>
      <c r="I22" s="228"/>
      <c r="J22" s="228"/>
      <c r="K22" s="229"/>
    </row>
    <row r="23" spans="1:11" x14ac:dyDescent="0.25">
      <c r="A23" s="213"/>
      <c r="B23" s="241"/>
      <c r="C23" s="230"/>
      <c r="D23" s="231"/>
      <c r="E23" s="231"/>
      <c r="F23" s="232"/>
      <c r="G23" s="233"/>
      <c r="H23" s="233"/>
      <c r="I23" s="234"/>
      <c r="J23" s="232"/>
      <c r="K23" s="235"/>
    </row>
    <row r="24" spans="1:11" ht="15.75" x14ac:dyDescent="0.25">
      <c r="A24" s="213"/>
      <c r="B24" s="236"/>
      <c r="C24" s="231"/>
      <c r="D24" s="231"/>
      <c r="E24" s="231"/>
      <c r="F24" s="232"/>
      <c r="G24" s="233"/>
      <c r="H24" s="237"/>
      <c r="I24" s="238"/>
      <c r="J24" s="232"/>
      <c r="K24" s="235"/>
    </row>
    <row r="25" spans="1:11" ht="15.75" x14ac:dyDescent="0.25">
      <c r="A25" s="213"/>
      <c r="B25" s="236"/>
      <c r="C25" s="231"/>
      <c r="D25" s="231"/>
      <c r="E25" s="231"/>
      <c r="F25" s="232"/>
      <c r="G25" s="233"/>
      <c r="H25" s="237"/>
      <c r="I25" s="238"/>
      <c r="J25" s="232"/>
      <c r="K25" s="235"/>
    </row>
    <row r="26" spans="1:11" ht="15.75" x14ac:dyDescent="0.25">
      <c r="A26" s="213"/>
      <c r="B26" s="236"/>
      <c r="C26" s="231"/>
      <c r="D26" s="231"/>
      <c r="E26" s="231"/>
      <c r="F26" s="232"/>
      <c r="G26" s="233"/>
      <c r="H26" s="237"/>
      <c r="I26" s="238"/>
      <c r="J26" s="232"/>
      <c r="K26" s="235"/>
    </row>
    <row r="27" spans="1:11" ht="15.75" x14ac:dyDescent="0.25">
      <c r="A27" s="213"/>
      <c r="B27" s="236"/>
      <c r="C27" s="231"/>
      <c r="D27" s="231"/>
      <c r="E27" s="231"/>
      <c r="F27" s="232"/>
      <c r="G27" s="233"/>
      <c r="H27" s="237"/>
      <c r="I27" s="238"/>
      <c r="J27" s="232"/>
      <c r="K27" s="235"/>
    </row>
    <row r="28" spans="1:11" ht="15.75" x14ac:dyDescent="0.25">
      <c r="A28" s="213"/>
      <c r="B28" s="236"/>
      <c r="C28" s="231"/>
      <c r="D28" s="231"/>
      <c r="E28" s="231"/>
      <c r="F28" s="232"/>
      <c r="G28" s="233"/>
      <c r="H28" s="237"/>
      <c r="I28" s="238"/>
      <c r="J28" s="232"/>
      <c r="K28" s="235"/>
    </row>
    <row r="29" spans="1:11" ht="15.75" x14ac:dyDescent="0.25">
      <c r="A29" s="213"/>
      <c r="B29" s="236"/>
      <c r="C29" s="231"/>
      <c r="D29" s="231"/>
      <c r="E29" s="231"/>
      <c r="F29" s="232"/>
      <c r="G29" s="233"/>
      <c r="H29" s="237"/>
      <c r="I29" s="238"/>
      <c r="J29" s="232"/>
      <c r="K29" s="235"/>
    </row>
    <row r="30" spans="1:11" ht="15.75" thickBot="1" x14ac:dyDescent="0.3">
      <c r="A30" s="213"/>
      <c r="B30" s="241"/>
      <c r="C30" s="230"/>
      <c r="D30" s="231"/>
      <c r="E30" s="231"/>
      <c r="F30" s="232"/>
      <c r="G30" s="233"/>
      <c r="H30" s="237"/>
      <c r="I30" s="234"/>
      <c r="J30" s="232"/>
      <c r="K30" s="235"/>
    </row>
    <row r="31" spans="1:11" x14ac:dyDescent="0.25">
      <c r="A31" s="227"/>
      <c r="B31" s="228"/>
      <c r="C31" s="228"/>
      <c r="D31" s="228"/>
      <c r="E31" s="228"/>
      <c r="F31" s="228"/>
      <c r="G31" s="228"/>
      <c r="H31" s="228"/>
    </row>
    <row r="32" spans="1:11" ht="15.75" x14ac:dyDescent="0.25">
      <c r="A32" s="213"/>
      <c r="B32" s="246"/>
      <c r="C32" s="230"/>
      <c r="D32" s="231"/>
      <c r="E32" s="231"/>
      <c r="F32" s="232"/>
      <c r="G32" s="233"/>
      <c r="H32" s="233"/>
    </row>
    <row r="33" spans="1:96" ht="15.75" x14ac:dyDescent="0.25">
      <c r="A33" s="213"/>
      <c r="B33" s="236"/>
      <c r="C33" s="231"/>
      <c r="D33" s="231"/>
      <c r="E33" s="231"/>
      <c r="F33" s="232"/>
      <c r="G33" s="233"/>
      <c r="H33" s="237"/>
    </row>
    <row r="34" spans="1:96" ht="15.75" x14ac:dyDescent="0.25">
      <c r="A34" s="213"/>
      <c r="B34" s="236"/>
      <c r="C34" s="231"/>
      <c r="D34" s="231"/>
      <c r="E34" s="231"/>
      <c r="F34" s="232"/>
      <c r="G34" s="233"/>
      <c r="H34" s="237"/>
    </row>
    <row r="35" spans="1:96" ht="15.75" x14ac:dyDescent="0.25">
      <c r="A35" s="213"/>
      <c r="B35" s="236"/>
      <c r="C35" s="231"/>
      <c r="D35" s="231"/>
      <c r="E35" s="231"/>
      <c r="F35" s="232"/>
      <c r="G35" s="233"/>
      <c r="H35" s="237"/>
    </row>
    <row r="36" spans="1:96" ht="15.75" x14ac:dyDescent="0.25">
      <c r="A36" s="213"/>
      <c r="B36" s="236"/>
      <c r="C36" s="231"/>
      <c r="D36" s="231"/>
      <c r="E36" s="231"/>
      <c r="F36" s="232"/>
      <c r="G36" s="233"/>
      <c r="H36" s="237"/>
    </row>
    <row r="37" spans="1:96" ht="15.75" x14ac:dyDescent="0.25">
      <c r="A37" s="213"/>
      <c r="B37" s="236"/>
      <c r="C37" s="231"/>
      <c r="D37" s="231"/>
      <c r="E37" s="231"/>
      <c r="F37" s="232"/>
      <c r="G37" s="233"/>
      <c r="H37" s="237"/>
    </row>
    <row r="38" spans="1:96" ht="15.75" x14ac:dyDescent="0.25">
      <c r="A38" s="213"/>
      <c r="B38" s="236"/>
      <c r="C38" s="231"/>
      <c r="D38" s="231"/>
      <c r="E38" s="231"/>
      <c r="F38" s="232"/>
      <c r="G38" s="233"/>
      <c r="H38" s="237"/>
    </row>
    <row r="39" spans="1:96" ht="15.75" x14ac:dyDescent="0.25">
      <c r="A39" s="213"/>
      <c r="B39" s="246"/>
      <c r="C39" s="230"/>
      <c r="D39" s="231"/>
      <c r="E39" s="231"/>
      <c r="F39" s="232"/>
      <c r="G39" s="233"/>
      <c r="H39" s="237"/>
    </row>
    <row r="40" spans="1:96" ht="16.5" thickBot="1" x14ac:dyDescent="0.3">
      <c r="A40" s="213"/>
      <c r="B40" s="236"/>
      <c r="C40" s="231"/>
      <c r="D40" s="231"/>
      <c r="E40" s="231"/>
      <c r="F40" s="232"/>
      <c r="G40" s="233"/>
      <c r="H40" s="237"/>
    </row>
    <row r="41" spans="1:96" x14ac:dyDescent="0.25">
      <c r="A41" s="227"/>
      <c r="B41" s="228"/>
      <c r="C41" s="228"/>
      <c r="D41" s="228"/>
      <c r="E41" s="228"/>
      <c r="F41" s="228"/>
      <c r="G41" s="228"/>
      <c r="H41" s="228"/>
      <c r="I41" s="228"/>
      <c r="J41" s="228"/>
      <c r="K41" s="229"/>
    </row>
    <row r="42" spans="1:96" ht="15.75" x14ac:dyDescent="0.25">
      <c r="A42" s="213"/>
      <c r="B42" s="246"/>
      <c r="C42" s="230"/>
      <c r="D42" s="231"/>
      <c r="E42" s="231"/>
      <c r="F42" s="232"/>
      <c r="G42" s="233"/>
      <c r="H42" s="233"/>
      <c r="I42" s="234"/>
      <c r="J42" s="232"/>
      <c r="K42" s="235"/>
    </row>
    <row r="43" spans="1:96" ht="15.75" x14ac:dyDescent="0.25">
      <c r="A43" s="213"/>
      <c r="B43" s="247"/>
      <c r="C43" s="231"/>
      <c r="D43" s="231"/>
      <c r="E43" s="231"/>
      <c r="F43" s="248"/>
      <c r="G43" s="233"/>
      <c r="H43" s="237"/>
      <c r="I43" s="238"/>
      <c r="J43" s="232"/>
      <c r="K43" s="235"/>
    </row>
    <row r="44" spans="1:96" ht="15.75" thickBot="1" x14ac:dyDescent="0.3"/>
    <row r="45" spans="1:96" x14ac:dyDescent="0.25">
      <c r="A45" s="227"/>
      <c r="B45" s="228"/>
      <c r="C45" s="228"/>
      <c r="D45" s="228"/>
      <c r="E45" s="228"/>
      <c r="F45" s="228"/>
      <c r="G45" s="228"/>
      <c r="H45" s="228"/>
      <c r="I45" s="228"/>
      <c r="J45" s="228"/>
      <c r="K45" s="229"/>
    </row>
    <row r="46" spans="1:96" x14ac:dyDescent="0.25">
      <c r="A46" s="5"/>
      <c r="B46" s="1"/>
      <c r="C46" s="249"/>
      <c r="D46" s="1"/>
      <c r="E46" s="1"/>
      <c r="F46" s="1"/>
      <c r="G46" s="1"/>
      <c r="H46" s="1"/>
      <c r="I46" s="1"/>
      <c r="J46" s="1"/>
      <c r="K46" s="2"/>
      <c r="CR46" s="3" t="s">
        <v>528</v>
      </c>
    </row>
    <row r="47" spans="1:96" x14ac:dyDescent="0.25">
      <c r="A47" s="5"/>
      <c r="B47" s="1"/>
      <c r="C47" s="249"/>
      <c r="D47" s="1"/>
      <c r="E47" s="1"/>
      <c r="F47" s="1"/>
      <c r="G47" s="1"/>
      <c r="H47" s="1"/>
      <c r="I47" s="1"/>
      <c r="J47" s="1"/>
      <c r="K47" s="2"/>
    </row>
    <row r="48" spans="1:96" x14ac:dyDescent="0.25">
      <c r="A48" s="250"/>
      <c r="B48" s="251"/>
      <c r="C48" s="252"/>
      <c r="D48" s="251"/>
      <c r="E48" s="251"/>
      <c r="F48" s="251"/>
      <c r="G48" s="251"/>
      <c r="H48" s="251"/>
      <c r="I48" s="251"/>
      <c r="J48" s="251"/>
      <c r="K48" s="253"/>
    </row>
    <row r="49" spans="1:12" ht="15.75" thickBot="1" x14ac:dyDescent="0.3">
      <c r="A49" s="254"/>
      <c r="B49" s="255"/>
      <c r="C49" s="255"/>
      <c r="D49" s="255"/>
      <c r="E49" s="255"/>
      <c r="F49" s="255"/>
      <c r="G49" s="255"/>
      <c r="H49" s="255"/>
      <c r="I49" s="255"/>
      <c r="J49" s="255"/>
      <c r="K49" s="256"/>
    </row>
    <row r="51" spans="1:12" ht="15.75" thickBot="1" x14ac:dyDescent="0.3">
      <c r="A51" s="4"/>
      <c r="B51" s="244"/>
      <c r="C51" s="244"/>
      <c r="D51" s="244"/>
      <c r="E51" s="244"/>
      <c r="F51" s="244"/>
      <c r="G51" s="244"/>
      <c r="H51" s="244"/>
      <c r="I51" s="244"/>
      <c r="J51" s="244"/>
      <c r="K51" s="244"/>
    </row>
    <row r="52" spans="1:12" x14ac:dyDescent="0.25">
      <c r="A52" s="227"/>
      <c r="B52" s="228"/>
      <c r="C52" s="228"/>
      <c r="D52" s="228"/>
      <c r="E52" s="228"/>
      <c r="F52" s="228"/>
      <c r="G52" s="228"/>
      <c r="H52" s="228"/>
      <c r="I52" s="228"/>
      <c r="J52" s="228"/>
      <c r="K52" s="229"/>
    </row>
    <row r="53" spans="1:12" x14ac:dyDescent="0.25">
      <c r="A53" s="5"/>
      <c r="B53" s="1"/>
      <c r="C53" s="1"/>
      <c r="D53" s="1"/>
      <c r="E53" s="1"/>
      <c r="F53" s="1"/>
      <c r="G53" s="1"/>
      <c r="H53" s="1"/>
      <c r="I53" s="1"/>
      <c r="J53" s="1"/>
      <c r="K53" s="2"/>
    </row>
    <row r="54" spans="1:12" ht="15.75" x14ac:dyDescent="0.25">
      <c r="A54" s="213"/>
      <c r="B54" s="257"/>
      <c r="C54" s="230"/>
      <c r="D54" s="231"/>
      <c r="E54" s="231"/>
      <c r="F54" s="232"/>
      <c r="G54" s="233"/>
      <c r="H54" s="233"/>
      <c r="I54" s="238"/>
      <c r="J54" s="232"/>
      <c r="K54" s="258"/>
    </row>
    <row r="55" spans="1:12" ht="15.75" x14ac:dyDescent="0.25">
      <c r="A55" s="259"/>
      <c r="B55" s="260"/>
      <c r="C55" s="231"/>
      <c r="D55" s="231"/>
      <c r="E55" s="231"/>
      <c r="F55" s="232"/>
      <c r="G55" s="233"/>
      <c r="H55" s="233"/>
      <c r="I55" s="238"/>
      <c r="J55" s="232"/>
      <c r="K55" s="235"/>
    </row>
    <row r="56" spans="1:12" ht="15.75" thickBot="1" x14ac:dyDescent="0.3">
      <c r="A56" s="261"/>
      <c r="B56" s="262"/>
      <c r="C56" s="262"/>
      <c r="D56" s="262"/>
      <c r="E56" s="262"/>
      <c r="F56" s="262"/>
      <c r="G56" s="262"/>
      <c r="H56" s="262"/>
      <c r="I56" s="262"/>
      <c r="J56" s="262"/>
      <c r="K56" s="263"/>
    </row>
    <row r="57" spans="1:12" ht="15.75" thickBot="1" x14ac:dyDescent="0.3">
      <c r="A57" s="264"/>
      <c r="B57" s="265"/>
      <c r="C57" s="264"/>
      <c r="D57" s="264"/>
      <c r="E57" s="264"/>
      <c r="F57" s="264"/>
      <c r="G57" s="264"/>
      <c r="H57" s="264"/>
      <c r="I57" s="264"/>
      <c r="J57" s="264"/>
      <c r="K57" s="264"/>
      <c r="L57" s="264"/>
    </row>
    <row r="58" spans="1:12" x14ac:dyDescent="0.25">
      <c r="A58" s="264"/>
      <c r="B58" s="266"/>
      <c r="C58" s="267"/>
      <c r="D58" s="267"/>
      <c r="E58" s="267"/>
      <c r="F58" s="267"/>
      <c r="G58" s="267"/>
      <c r="H58" s="267"/>
      <c r="I58" s="267"/>
      <c r="J58" s="267"/>
      <c r="K58" s="267"/>
      <c r="L58" s="268"/>
    </row>
    <row r="59" spans="1:12" ht="15.75" x14ac:dyDescent="0.25">
      <c r="A59" s="264"/>
      <c r="B59" s="213"/>
      <c r="C59" s="269"/>
      <c r="D59" s="270"/>
      <c r="E59" s="271"/>
      <c r="F59" s="271"/>
      <c r="G59" s="87"/>
      <c r="H59" s="272"/>
      <c r="I59" s="272"/>
      <c r="J59" s="273"/>
      <c r="K59" s="87"/>
      <c r="L59" s="274"/>
    </row>
    <row r="60" spans="1:12" ht="15.75" x14ac:dyDescent="0.25">
      <c r="A60" s="264"/>
      <c r="B60" s="213"/>
      <c r="C60" s="275"/>
      <c r="D60" s="271"/>
      <c r="E60" s="271"/>
      <c r="F60" s="271"/>
      <c r="G60" s="87"/>
      <c r="H60" s="272"/>
      <c r="I60" s="276"/>
      <c r="J60" s="277"/>
      <c r="K60" s="87"/>
      <c r="L60" s="274"/>
    </row>
    <row r="62" spans="1:12" ht="15.75" thickBot="1" x14ac:dyDescent="0.3">
      <c r="A62" s="4"/>
      <c r="B62" s="244"/>
      <c r="C62" s="244"/>
      <c r="D62" s="244"/>
      <c r="E62" s="244"/>
      <c r="F62" s="244"/>
      <c r="G62" s="244"/>
      <c r="H62" s="244"/>
      <c r="I62" s="244"/>
      <c r="J62" s="244"/>
      <c r="K62" s="244"/>
    </row>
    <row r="63" spans="1:12" x14ac:dyDescent="0.25">
      <c r="A63" s="227"/>
      <c r="B63" s="228"/>
      <c r="C63" s="228"/>
      <c r="D63" s="228"/>
      <c r="E63" s="228"/>
      <c r="F63" s="228"/>
      <c r="G63" s="228"/>
      <c r="H63" s="228"/>
      <c r="I63" s="228"/>
      <c r="J63" s="228"/>
      <c r="K63" s="229"/>
    </row>
    <row r="64" spans="1:12" x14ac:dyDescent="0.25">
      <c r="A64" s="213"/>
      <c r="B64" s="278"/>
      <c r="C64" s="230"/>
      <c r="D64" s="231"/>
      <c r="E64" s="231"/>
      <c r="F64" s="232"/>
      <c r="G64" s="233"/>
      <c r="H64" s="233"/>
      <c r="I64" s="234"/>
      <c r="J64" s="232"/>
      <c r="K64" s="235"/>
    </row>
    <row r="65" spans="1:97" ht="15.75" x14ac:dyDescent="0.25">
      <c r="A65" s="213"/>
      <c r="B65" s="236"/>
      <c r="C65" s="231"/>
      <c r="D65" s="231"/>
      <c r="E65" s="231"/>
      <c r="F65" s="232"/>
      <c r="G65" s="233"/>
      <c r="H65" s="237"/>
      <c r="I65" s="238"/>
      <c r="J65" s="232"/>
      <c r="K65" s="235"/>
    </row>
    <row r="66" spans="1:97" x14ac:dyDescent="0.25">
      <c r="A66" s="213"/>
      <c r="B66" s="278"/>
      <c r="C66" s="230"/>
      <c r="D66" s="231"/>
      <c r="E66" s="231"/>
      <c r="F66" s="232"/>
      <c r="G66" s="233"/>
      <c r="H66" s="237"/>
      <c r="I66" s="234"/>
      <c r="J66" s="232"/>
      <c r="K66" s="235"/>
    </row>
    <row r="67" spans="1:97" ht="15.75" x14ac:dyDescent="0.25">
      <c r="A67" s="213"/>
      <c r="B67" s="236"/>
      <c r="C67" s="231"/>
      <c r="D67" s="231"/>
      <c r="E67" s="231"/>
      <c r="F67" s="232"/>
      <c r="G67" s="233"/>
      <c r="H67" s="237"/>
      <c r="I67" s="238"/>
      <c r="J67" s="232"/>
      <c r="K67" s="235"/>
    </row>
    <row r="68" spans="1:97" ht="15.75" x14ac:dyDescent="0.25">
      <c r="A68" s="213"/>
      <c r="B68" s="236"/>
      <c r="C68" s="231"/>
      <c r="D68" s="231"/>
      <c r="E68" s="231"/>
      <c r="F68" s="232"/>
      <c r="G68" s="233"/>
      <c r="H68" s="237"/>
      <c r="I68" s="238"/>
      <c r="J68" s="232"/>
      <c r="K68" s="235"/>
    </row>
    <row r="69" spans="1:97" x14ac:dyDescent="0.25">
      <c r="A69" s="213"/>
      <c r="B69" s="278"/>
      <c r="C69" s="230"/>
      <c r="D69" s="231"/>
      <c r="E69" s="231"/>
      <c r="F69" s="232"/>
      <c r="G69" s="233"/>
      <c r="H69" s="237"/>
      <c r="I69" s="234"/>
      <c r="J69" s="232"/>
      <c r="K69" s="235"/>
    </row>
    <row r="70" spans="1:97" ht="15.75" x14ac:dyDescent="0.25">
      <c r="A70" s="213"/>
      <c r="B70" s="236"/>
      <c r="C70" s="231"/>
      <c r="D70" s="231"/>
      <c r="E70" s="231"/>
      <c r="F70" s="232"/>
      <c r="G70" s="233"/>
      <c r="H70" s="237"/>
      <c r="I70" s="238"/>
      <c r="J70" s="232"/>
      <c r="K70" s="235"/>
    </row>
    <row r="72" spans="1:97" ht="15.75" thickBot="1" x14ac:dyDescent="0.3">
      <c r="B72" s="4"/>
      <c r="C72" s="244"/>
      <c r="D72" s="244"/>
      <c r="E72" s="244"/>
      <c r="F72" s="244"/>
      <c r="G72" s="244"/>
      <c r="H72" s="244"/>
      <c r="I72" s="244"/>
      <c r="J72" s="244"/>
      <c r="K72" s="244"/>
      <c r="L72" s="244"/>
    </row>
    <row r="73" spans="1:97" x14ac:dyDescent="0.25">
      <c r="B73" s="227"/>
      <c r="C73" s="228"/>
      <c r="D73" s="228"/>
      <c r="E73" s="228"/>
      <c r="F73" s="228"/>
      <c r="G73" s="228"/>
      <c r="H73" s="228"/>
      <c r="I73" s="228"/>
      <c r="J73" s="228"/>
      <c r="K73" s="228"/>
      <c r="L73" s="229"/>
    </row>
    <row r="74" spans="1:97" x14ac:dyDescent="0.25">
      <c r="B74" s="213"/>
      <c r="C74" s="241"/>
      <c r="D74" s="230"/>
      <c r="E74" s="231"/>
      <c r="F74" s="231"/>
      <c r="G74" s="232"/>
      <c r="H74" s="233"/>
      <c r="I74" s="233"/>
      <c r="J74" s="234"/>
      <c r="K74" s="232"/>
      <c r="L74" s="235"/>
    </row>
    <row r="75" spans="1:97" ht="15.75" x14ac:dyDescent="0.25">
      <c r="B75" s="213"/>
      <c r="C75" s="279"/>
      <c r="D75" s="231"/>
      <c r="E75" s="231"/>
      <c r="F75" s="231"/>
      <c r="G75" s="232"/>
      <c r="H75" s="233"/>
      <c r="I75" s="237"/>
      <c r="J75" s="238"/>
      <c r="K75" s="232"/>
      <c r="L75" s="235"/>
      <c r="CS75" s="3" t="s">
        <v>529</v>
      </c>
    </row>
    <row r="76" spans="1:97" ht="15.75" x14ac:dyDescent="0.25">
      <c r="B76" s="213"/>
      <c r="C76" s="236"/>
      <c r="D76" s="231"/>
      <c r="E76" s="231"/>
      <c r="F76" s="231"/>
      <c r="G76" s="232"/>
      <c r="H76" s="233"/>
      <c r="I76" s="237"/>
      <c r="J76" s="238"/>
      <c r="K76" s="232"/>
      <c r="L76" s="235"/>
      <c r="CS76" s="3" t="s">
        <v>530</v>
      </c>
    </row>
    <row r="77" spans="1:97" ht="15.75" x14ac:dyDescent="0.25">
      <c r="B77" s="213"/>
      <c r="C77" s="236"/>
      <c r="D77" s="231"/>
      <c r="E77" s="231"/>
      <c r="F77" s="231"/>
      <c r="G77" s="232"/>
      <c r="H77" s="233"/>
      <c r="I77" s="237"/>
      <c r="J77" s="238"/>
      <c r="K77" s="232"/>
      <c r="L77" s="235"/>
    </row>
    <row r="78" spans="1:97" ht="15.75" x14ac:dyDescent="0.25">
      <c r="B78" s="213"/>
      <c r="C78" s="236"/>
      <c r="D78" s="231"/>
      <c r="E78" s="231"/>
      <c r="F78" s="231"/>
      <c r="G78" s="232"/>
      <c r="H78" s="233"/>
      <c r="I78" s="237"/>
      <c r="J78" s="238"/>
      <c r="K78" s="232"/>
      <c r="L78" s="235"/>
    </row>
    <row r="79" spans="1:97" ht="15.75" x14ac:dyDescent="0.25">
      <c r="B79" s="213"/>
      <c r="C79" s="236"/>
      <c r="D79" s="231"/>
      <c r="E79" s="231"/>
      <c r="F79" s="231"/>
      <c r="G79" s="232"/>
      <c r="H79" s="233"/>
      <c r="I79" s="237"/>
      <c r="J79" s="238"/>
      <c r="K79" s="232"/>
      <c r="L79" s="235"/>
    </row>
    <row r="80" spans="1:97" ht="15.75" x14ac:dyDescent="0.25">
      <c r="B80" s="213"/>
      <c r="C80" s="236"/>
      <c r="D80" s="231"/>
      <c r="E80" s="231"/>
      <c r="F80" s="231"/>
      <c r="G80" s="232"/>
      <c r="H80" s="233"/>
      <c r="I80" s="237"/>
      <c r="J80" s="238"/>
      <c r="K80" s="232"/>
      <c r="L80" s="235"/>
    </row>
    <row r="81" spans="2:12" ht="15.75" x14ac:dyDescent="0.25">
      <c r="B81" s="213"/>
      <c r="C81" s="246"/>
      <c r="D81" s="230"/>
      <c r="E81" s="231"/>
      <c r="F81" s="231"/>
      <c r="G81" s="232"/>
      <c r="H81" s="233"/>
      <c r="I81" s="237"/>
      <c r="J81" s="234"/>
      <c r="K81" s="232"/>
      <c r="L81" s="235"/>
    </row>
    <row r="82" spans="2:12" ht="15.75" x14ac:dyDescent="0.25">
      <c r="B82" s="213"/>
      <c r="C82" s="236"/>
      <c r="D82" s="231"/>
      <c r="E82" s="231"/>
      <c r="F82" s="231"/>
      <c r="G82" s="232"/>
      <c r="H82" s="233"/>
      <c r="I82" s="237"/>
      <c r="J82" s="238"/>
      <c r="K82" s="232"/>
      <c r="L82" s="235"/>
    </row>
    <row r="83" spans="2:12" ht="15.75" thickBot="1" x14ac:dyDescent="0.3"/>
    <row r="84" spans="2:12" x14ac:dyDescent="0.25">
      <c r="B84" s="227"/>
      <c r="C84" s="228"/>
      <c r="D84" s="228"/>
      <c r="E84" s="228"/>
      <c r="F84" s="228"/>
      <c r="G84" s="228"/>
      <c r="H84" s="228"/>
      <c r="I84" s="228"/>
      <c r="J84" s="228"/>
      <c r="K84" s="228"/>
      <c r="L84" s="229"/>
    </row>
    <row r="85" spans="2:12" x14ac:dyDescent="0.25">
      <c r="B85" s="5"/>
      <c r="C85" s="1"/>
      <c r="D85" s="249"/>
      <c r="E85" s="1"/>
      <c r="F85" s="1"/>
      <c r="G85" s="1"/>
      <c r="H85" s="280"/>
      <c r="I85" s="280"/>
      <c r="J85" s="1"/>
      <c r="K85" s="1"/>
      <c r="L85" s="2"/>
    </row>
    <row r="86" spans="2:12" x14ac:dyDescent="0.25">
      <c r="B86" s="250"/>
      <c r="C86" s="251"/>
      <c r="D86" s="252"/>
      <c r="E86" s="251"/>
      <c r="F86" s="251"/>
      <c r="G86" s="251"/>
      <c r="H86" s="251"/>
      <c r="I86" s="251"/>
      <c r="J86" s="251"/>
      <c r="K86" s="251"/>
      <c r="L86" s="253"/>
    </row>
    <row r="88" spans="2:12" x14ac:dyDescent="0.25">
      <c r="B88" s="4"/>
      <c r="C88" s="244"/>
      <c r="D88" s="244"/>
      <c r="E88" s="244"/>
      <c r="F88" s="244"/>
      <c r="G88" s="244"/>
      <c r="H88" s="244"/>
      <c r="I88" s="244"/>
      <c r="J88" s="244"/>
      <c r="K88" s="244"/>
      <c r="L88" s="244"/>
    </row>
    <row r="89" spans="2:12" x14ac:dyDescent="0.25">
      <c r="B89" s="4"/>
      <c r="C89" s="244"/>
      <c r="D89" s="244"/>
      <c r="E89" s="244"/>
      <c r="F89" s="244"/>
      <c r="G89" s="244"/>
      <c r="H89" s="244"/>
      <c r="I89" s="244"/>
      <c r="J89" s="244"/>
      <c r="K89" s="244"/>
      <c r="L89" s="244"/>
    </row>
    <row r="90" spans="2:12" ht="15.75" thickBot="1" x14ac:dyDescent="0.3">
      <c r="B90" s="4"/>
      <c r="C90" s="244"/>
      <c r="D90" s="244"/>
      <c r="E90" s="244"/>
      <c r="F90" s="244"/>
      <c r="G90" s="244"/>
      <c r="H90" s="244"/>
      <c r="I90" s="244"/>
      <c r="J90" s="244"/>
      <c r="K90" s="244"/>
      <c r="L90" s="244"/>
    </row>
    <row r="91" spans="2:12" x14ac:dyDescent="0.25">
      <c r="B91" s="281"/>
      <c r="C91" s="282"/>
      <c r="D91" s="244"/>
      <c r="E91" s="244"/>
      <c r="F91" s="303"/>
      <c r="G91" s="304"/>
      <c r="H91" s="304"/>
      <c r="I91" s="305"/>
      <c r="J91" s="244"/>
      <c r="K91" s="244"/>
      <c r="L91" s="244"/>
    </row>
    <row r="92" spans="2:12" x14ac:dyDescent="0.25">
      <c r="B92" s="5"/>
      <c r="C92" s="2"/>
      <c r="D92" s="244"/>
      <c r="E92" s="244"/>
      <c r="F92" s="306"/>
      <c r="G92" s="307"/>
      <c r="H92" s="307"/>
      <c r="I92" s="308"/>
      <c r="J92" s="244"/>
      <c r="K92" s="244"/>
      <c r="L92" s="244"/>
    </row>
    <row r="93" spans="2:12" x14ac:dyDescent="0.25">
      <c r="B93" s="5"/>
      <c r="C93" s="283"/>
      <c r="D93" s="244"/>
      <c r="E93" s="244"/>
      <c r="F93" s="306"/>
      <c r="G93" s="307"/>
      <c r="H93" s="307"/>
      <c r="I93" s="308"/>
      <c r="J93" s="244"/>
      <c r="K93" s="244"/>
      <c r="L93" s="244"/>
    </row>
    <row r="94" spans="2:12" x14ac:dyDescent="0.25">
      <c r="B94" s="5"/>
      <c r="C94" s="284"/>
      <c r="D94" s="244"/>
      <c r="E94" s="244"/>
      <c r="F94" s="306"/>
      <c r="G94" s="307"/>
      <c r="H94" s="307"/>
      <c r="I94" s="308"/>
      <c r="J94" s="244"/>
      <c r="K94" s="244"/>
      <c r="L94" s="244"/>
    </row>
    <row r="95" spans="2:12" x14ac:dyDescent="0.25">
      <c r="B95" s="5"/>
      <c r="C95" s="285"/>
      <c r="D95" s="244"/>
      <c r="E95" s="244"/>
      <c r="F95" s="306"/>
      <c r="G95" s="307"/>
      <c r="H95" s="307"/>
      <c r="I95" s="308"/>
      <c r="J95" s="244"/>
      <c r="K95" s="244"/>
      <c r="L95" s="244"/>
    </row>
    <row r="96" spans="2:12" x14ac:dyDescent="0.25">
      <c r="B96" s="5"/>
      <c r="C96" s="2"/>
      <c r="D96" s="244"/>
      <c r="E96" s="244"/>
      <c r="F96" s="309"/>
      <c r="G96" s="310"/>
      <c r="H96" s="310"/>
      <c r="I96" s="311"/>
      <c r="J96" s="244"/>
      <c r="K96" s="244"/>
      <c r="L96" s="244"/>
    </row>
    <row r="97" spans="2:12" x14ac:dyDescent="0.25">
      <c r="B97" s="5"/>
      <c r="C97" s="2"/>
      <c r="D97" s="244"/>
      <c r="E97" s="244"/>
      <c r="F97" s="286"/>
      <c r="G97" s="286"/>
      <c r="H97" s="286"/>
      <c r="I97" s="286"/>
      <c r="J97" s="244"/>
      <c r="K97" s="244"/>
      <c r="L97" s="244"/>
    </row>
    <row r="98" spans="2:12" x14ac:dyDescent="0.25">
      <c r="B98" s="5"/>
      <c r="C98" s="2"/>
      <c r="D98" s="244"/>
      <c r="E98" s="244"/>
      <c r="F98" s="303"/>
      <c r="G98" s="304"/>
      <c r="H98" s="304"/>
      <c r="I98" s="305"/>
      <c r="J98" s="244"/>
      <c r="K98" s="244"/>
      <c r="L98" s="244"/>
    </row>
    <row r="99" spans="2:12" x14ac:dyDescent="0.25">
      <c r="B99" s="5"/>
      <c r="C99" s="287"/>
      <c r="D99" s="244"/>
      <c r="E99" s="244"/>
      <c r="F99" s="306"/>
      <c r="G99" s="307"/>
      <c r="H99" s="307"/>
      <c r="I99" s="308"/>
      <c r="J99" s="244"/>
      <c r="K99" s="244"/>
      <c r="L99" s="244"/>
    </row>
    <row r="100" spans="2:12" x14ac:dyDescent="0.25">
      <c r="B100" s="5"/>
      <c r="C100" s="287"/>
      <c r="D100" s="244"/>
      <c r="E100" s="244"/>
      <c r="F100" s="306"/>
      <c r="G100" s="307"/>
      <c r="H100" s="307"/>
      <c r="I100" s="308"/>
      <c r="J100" s="244"/>
      <c r="K100" s="244"/>
      <c r="L100" s="244"/>
    </row>
    <row r="101" spans="2:12" x14ac:dyDescent="0.25">
      <c r="B101" s="5"/>
      <c r="C101" s="287"/>
      <c r="D101" s="244"/>
      <c r="E101" s="244"/>
      <c r="F101" s="306"/>
      <c r="G101" s="307"/>
      <c r="H101" s="307"/>
      <c r="I101" s="308"/>
      <c r="J101" s="244"/>
      <c r="K101" s="244"/>
      <c r="L101" s="244"/>
    </row>
    <row r="102" spans="2:12" ht="15.75" thickBot="1" x14ac:dyDescent="0.3">
      <c r="B102" s="254"/>
      <c r="C102" s="288"/>
      <c r="D102" s="244"/>
      <c r="E102" s="244"/>
      <c r="F102" s="309"/>
      <c r="G102" s="310"/>
      <c r="H102" s="310"/>
      <c r="I102" s="311"/>
      <c r="J102" s="244"/>
      <c r="K102" s="244"/>
      <c r="L102" s="244"/>
    </row>
    <row r="103" spans="2:12" x14ac:dyDescent="0.25">
      <c r="B103" s="244"/>
      <c r="C103" s="244"/>
      <c r="D103" s="244"/>
      <c r="E103" s="244"/>
      <c r="F103" s="244"/>
      <c r="G103" s="244"/>
      <c r="H103" s="244"/>
      <c r="I103" s="244"/>
      <c r="J103" s="244"/>
      <c r="K103" s="244"/>
      <c r="L103" s="244"/>
    </row>
    <row r="104" spans="2:12" ht="15.75" thickBot="1" x14ac:dyDescent="0.3">
      <c r="B104" s="4"/>
      <c r="C104" s="244"/>
      <c r="D104" s="244"/>
      <c r="E104" s="244"/>
      <c r="F104" s="244"/>
      <c r="G104" s="244"/>
      <c r="H104" s="244"/>
      <c r="I104" s="244"/>
      <c r="J104" s="244"/>
      <c r="K104" s="244"/>
      <c r="L104" s="244"/>
    </row>
    <row r="105" spans="2:12" x14ac:dyDescent="0.25">
      <c r="B105" s="227"/>
      <c r="C105" s="228"/>
      <c r="D105" s="228"/>
      <c r="E105" s="228"/>
      <c r="F105" s="228"/>
      <c r="G105" s="228"/>
      <c r="H105" s="228"/>
      <c r="I105" s="228"/>
      <c r="J105" s="228"/>
      <c r="K105" s="228"/>
      <c r="L105" s="229"/>
    </row>
    <row r="106" spans="2:12" x14ac:dyDescent="0.25">
      <c r="B106" s="5"/>
      <c r="C106" s="1"/>
      <c r="D106" s="249"/>
      <c r="E106" s="1"/>
      <c r="F106" s="1"/>
      <c r="G106" s="1"/>
      <c r="H106" s="289"/>
      <c r="I106" s="289"/>
      <c r="J106" s="1"/>
      <c r="K106" s="1"/>
      <c r="L106" s="2"/>
    </row>
    <row r="107" spans="2:12" x14ac:dyDescent="0.25">
      <c r="B107" s="5"/>
      <c r="C107" s="1"/>
      <c r="D107" s="249"/>
      <c r="E107" s="1"/>
      <c r="F107" s="1"/>
      <c r="G107" s="1"/>
      <c r="H107" s="289"/>
      <c r="I107" s="289"/>
      <c r="J107" s="1"/>
      <c r="K107" s="1"/>
      <c r="L107" s="2"/>
    </row>
    <row r="108" spans="2:12" x14ac:dyDescent="0.25">
      <c r="B108" s="5"/>
      <c r="C108" s="1"/>
      <c r="D108" s="249"/>
      <c r="E108" s="1"/>
      <c r="F108" s="1"/>
      <c r="G108" s="1"/>
      <c r="H108" s="289"/>
      <c r="I108" s="289"/>
      <c r="J108" s="1"/>
      <c r="K108" s="1"/>
      <c r="L108" s="2"/>
    </row>
    <row r="109" spans="2:12" x14ac:dyDescent="0.25">
      <c r="B109" s="5"/>
      <c r="C109" s="1"/>
      <c r="D109" s="1"/>
      <c r="E109" s="1"/>
      <c r="F109" s="1"/>
      <c r="G109" s="1"/>
      <c r="H109" s="289"/>
      <c r="I109" s="289"/>
      <c r="J109" s="1"/>
      <c r="K109" s="1"/>
      <c r="L109" s="2"/>
    </row>
    <row r="110" spans="2:12" x14ac:dyDescent="0.25">
      <c r="B110" s="5"/>
      <c r="C110" s="1"/>
      <c r="D110" s="1"/>
      <c r="E110" s="1"/>
      <c r="F110" s="1"/>
      <c r="G110" s="1"/>
      <c r="H110" s="289"/>
      <c r="I110" s="289"/>
      <c r="J110" s="1"/>
      <c r="K110" s="1"/>
      <c r="L110" s="2"/>
    </row>
    <row r="111" spans="2:12" x14ac:dyDescent="0.25">
      <c r="B111" s="5"/>
      <c r="C111" s="1"/>
      <c r="D111" s="1"/>
      <c r="E111" s="1"/>
      <c r="F111" s="1"/>
      <c r="G111" s="1"/>
      <c r="H111" s="289"/>
      <c r="I111" s="289"/>
      <c r="J111" s="1"/>
      <c r="K111" s="1"/>
      <c r="L111" s="2"/>
    </row>
    <row r="112" spans="2:12" ht="15.75" thickBot="1" x14ac:dyDescent="0.3">
      <c r="B112" s="254"/>
      <c r="C112" s="255"/>
      <c r="D112" s="255"/>
      <c r="E112" s="255"/>
      <c r="F112" s="255"/>
      <c r="G112" s="255"/>
      <c r="H112" s="289"/>
      <c r="I112" s="289"/>
      <c r="J112" s="255"/>
      <c r="K112" s="255"/>
      <c r="L112" s="256"/>
    </row>
    <row r="113" spans="2:12" x14ac:dyDescent="0.25">
      <c r="B113" s="244"/>
      <c r="C113" s="244"/>
      <c r="D113" s="244"/>
      <c r="E113" s="244"/>
      <c r="F113" s="244"/>
      <c r="G113" s="244"/>
      <c r="H113" s="244"/>
      <c r="I113" s="244"/>
      <c r="J113" s="244"/>
      <c r="K113" s="244"/>
      <c r="L113" s="244"/>
    </row>
    <row r="114" spans="2:12" ht="15.75" thickBot="1" x14ac:dyDescent="0.3">
      <c r="B114" s="6"/>
      <c r="C114" s="3"/>
      <c r="D114" s="3"/>
      <c r="E114" s="244"/>
      <c r="F114" s="244"/>
      <c r="G114" s="244"/>
      <c r="H114" s="244"/>
      <c r="I114" s="244"/>
      <c r="J114" s="244"/>
      <c r="K114" s="244"/>
      <c r="L114" s="244"/>
    </row>
    <row r="115" spans="2:12" x14ac:dyDescent="0.25">
      <c r="B115" s="290"/>
      <c r="C115" s="291"/>
      <c r="D115" s="229"/>
      <c r="E115" s="244"/>
      <c r="F115" s="244"/>
      <c r="G115" s="244"/>
      <c r="H115" s="244"/>
      <c r="I115" s="244"/>
      <c r="J115" s="244"/>
      <c r="K115" s="244"/>
      <c r="L115" s="244"/>
    </row>
    <row r="116" spans="2:12" x14ac:dyDescent="0.25">
      <c r="B116" s="5"/>
      <c r="C116" s="1"/>
      <c r="D116" s="2"/>
      <c r="E116" s="244"/>
      <c r="F116" s="244"/>
      <c r="G116" s="244"/>
      <c r="H116" s="244"/>
      <c r="I116" s="244"/>
      <c r="J116" s="244"/>
      <c r="K116" s="244"/>
      <c r="L116" s="244"/>
    </row>
    <row r="117" spans="2:12" x14ac:dyDescent="0.25">
      <c r="B117" s="5"/>
      <c r="C117" s="1"/>
      <c r="D117" s="2"/>
      <c r="E117" s="244"/>
      <c r="F117" s="244"/>
      <c r="G117" s="244"/>
      <c r="H117" s="244"/>
      <c r="I117" s="244"/>
      <c r="J117" s="244"/>
      <c r="K117" s="244"/>
      <c r="L117" s="244"/>
    </row>
    <row r="118" spans="2:12" x14ac:dyDescent="0.25">
      <c r="B118" s="5"/>
      <c r="C118" s="1"/>
      <c r="D118" s="2"/>
      <c r="E118" s="244"/>
      <c r="F118" s="244"/>
      <c r="G118" s="244"/>
      <c r="H118" s="244"/>
      <c r="I118" s="244"/>
      <c r="J118" s="244"/>
      <c r="K118" s="244"/>
      <c r="L118" s="244"/>
    </row>
    <row r="119" spans="2:12" x14ac:dyDescent="0.25">
      <c r="B119" s="5"/>
      <c r="C119" s="1"/>
      <c r="D119" s="2"/>
      <c r="E119" s="244"/>
      <c r="F119" s="244"/>
      <c r="G119" s="244"/>
      <c r="H119" s="244"/>
      <c r="I119" s="244"/>
      <c r="J119" s="244"/>
      <c r="K119" s="244"/>
      <c r="L119" s="244"/>
    </row>
    <row r="120" spans="2:12" ht="15.75" thickBot="1" x14ac:dyDescent="0.3">
      <c r="B120" s="254"/>
      <c r="C120" s="255"/>
      <c r="D120" s="256"/>
      <c r="E120" s="244"/>
      <c r="F120" s="244"/>
      <c r="G120" s="244"/>
      <c r="H120" s="244"/>
      <c r="I120" s="244"/>
      <c r="J120" s="244"/>
      <c r="K120" s="244"/>
      <c r="L120" s="244"/>
    </row>
  </sheetData>
  <protectedRanges>
    <protectedRange sqref="F43" name="Rango1_2_1"/>
  </protectedRanges>
  <mergeCells count="2">
    <mergeCell ref="F91:I96"/>
    <mergeCell ref="F98:I102"/>
  </mergeCells>
  <dataValidations count="1">
    <dataValidation type="list" allowBlank="1" showInputMessage="1" showErrorMessage="1" sqref="F43">
      <formula1>_001_Recursos__Propios</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2014</A_x00f1_o>
    <Fecha xmlns="2985bb4b-4701-49be-b6af-cb425f14ffe8" xsi:nil="true"/>
    <Clasificaci_x00f3_n xmlns="2985bb4b-4701-49be-b6af-cb425f14ffe8">Plan de Compras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C1938CC3-0A46-4169-BD6F-BA78D6A11963}"/>
</file>

<file path=customXml/itemProps2.xml><?xml version="1.0" encoding="utf-8"?>
<ds:datastoreItem xmlns:ds="http://schemas.openxmlformats.org/officeDocument/2006/customXml" ds:itemID="{EA126F26-28B0-4E1F-9A2B-86E3A155374B}"/>
</file>

<file path=customXml/itemProps3.xml><?xml version="1.0" encoding="utf-8"?>
<ds:datastoreItem xmlns:ds="http://schemas.openxmlformats.org/officeDocument/2006/customXml" ds:itemID="{7FCEB3B1-F0ED-415E-B390-BF609FDF16F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PLAN DE COMPRAS 2014</vt:lpstr>
      <vt:lpstr>Hoja2</vt:lpstr>
      <vt:lpstr>Hoja3</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almacen-02</dc:creator>
  <cp:lastModifiedBy>alto</cp:lastModifiedBy>
  <cp:lastPrinted>2014-01-27T15:34:41Z</cp:lastPrinted>
  <dcterms:created xsi:type="dcterms:W3CDTF">2013-11-15T14:06:21Z</dcterms:created>
  <dcterms:modified xsi:type="dcterms:W3CDTF">2014-11-14T15:51:26Z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